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№4'!$A$5:$G$326</definedName>
  </definedNames>
  <calcPr calcId="125725"/>
</workbook>
</file>

<file path=xl/calcChain.xml><?xml version="1.0" encoding="utf-8"?>
<calcChain xmlns="http://schemas.openxmlformats.org/spreadsheetml/2006/main">
  <c r="I110" i="1"/>
  <c r="H110"/>
  <c r="I189" l="1"/>
  <c r="H189"/>
  <c r="I324" l="1"/>
  <c r="H324"/>
  <c r="I322"/>
  <c r="H322"/>
  <c r="I320"/>
  <c r="H320"/>
  <c r="I317"/>
  <c r="H317"/>
  <c r="I315"/>
  <c r="H315"/>
  <c r="I313"/>
  <c r="H313"/>
  <c r="I311"/>
  <c r="H311"/>
  <c r="I308"/>
  <c r="H308"/>
  <c r="I305"/>
  <c r="H305"/>
  <c r="I303"/>
  <c r="H303"/>
  <c r="I301"/>
  <c r="H301"/>
  <c r="I298"/>
  <c r="H298"/>
  <c r="I295"/>
  <c r="H295"/>
  <c r="I293"/>
  <c r="H293"/>
  <c r="I290"/>
  <c r="H290"/>
  <c r="I288"/>
  <c r="H288"/>
  <c r="I285"/>
  <c r="H285"/>
  <c r="I282"/>
  <c r="H282"/>
  <c r="I280"/>
  <c r="H280"/>
  <c r="I278"/>
  <c r="H278"/>
  <c r="I276"/>
  <c r="H276"/>
  <c r="I274"/>
  <c r="H274"/>
  <c r="I271"/>
  <c r="H271"/>
  <c r="I269"/>
  <c r="H269"/>
  <c r="I267"/>
  <c r="H267"/>
  <c r="I263"/>
  <c r="H263"/>
  <c r="I260"/>
  <c r="H260"/>
  <c r="I258"/>
  <c r="H258"/>
  <c r="I256"/>
  <c r="H256"/>
  <c r="I254"/>
  <c r="H254"/>
  <c r="I252"/>
  <c r="H252"/>
  <c r="I250"/>
  <c r="H250"/>
  <c r="I247"/>
  <c r="H247"/>
  <c r="I244"/>
  <c r="H244"/>
  <c r="I242"/>
  <c r="H242"/>
  <c r="I240"/>
  <c r="H240"/>
  <c r="I237"/>
  <c r="H237"/>
  <c r="I235"/>
  <c r="H235"/>
  <c r="I232"/>
  <c r="H232"/>
  <c r="I229"/>
  <c r="H229"/>
  <c r="I227"/>
  <c r="H227"/>
  <c r="I224"/>
  <c r="H224"/>
  <c r="I222"/>
  <c r="H222"/>
  <c r="I219"/>
  <c r="H219"/>
  <c r="I216"/>
  <c r="H216"/>
  <c r="I213"/>
  <c r="H213"/>
  <c r="I210"/>
  <c r="H210"/>
  <c r="I206"/>
  <c r="H206"/>
  <c r="I199"/>
  <c r="H199"/>
  <c r="I197"/>
  <c r="H197"/>
  <c r="I194"/>
  <c r="H194"/>
  <c r="I192"/>
  <c r="H192"/>
  <c r="I187"/>
  <c r="H187"/>
  <c r="I185"/>
  <c r="I113" s="1"/>
  <c r="H185"/>
  <c r="H113" s="1"/>
  <c r="I181"/>
  <c r="H181"/>
  <c r="I178"/>
  <c r="H178"/>
  <c r="I175"/>
  <c r="H175"/>
  <c r="I173"/>
  <c r="H173"/>
  <c r="I171"/>
  <c r="H171"/>
  <c r="I169"/>
  <c r="H169"/>
  <c r="I167"/>
  <c r="H167"/>
  <c r="I165"/>
  <c r="H165"/>
  <c r="I162"/>
  <c r="H162"/>
  <c r="I159"/>
  <c r="H159"/>
  <c r="I153"/>
  <c r="H153"/>
  <c r="I151"/>
  <c r="H151"/>
  <c r="I149"/>
  <c r="H149"/>
  <c r="I145"/>
  <c r="H145"/>
  <c r="I141"/>
  <c r="H141"/>
  <c r="I138"/>
  <c r="H138"/>
  <c r="I136"/>
  <c r="H136"/>
  <c r="I134"/>
  <c r="H134"/>
  <c r="I132"/>
  <c r="H132"/>
  <c r="I129"/>
  <c r="H129"/>
  <c r="I126"/>
  <c r="H126"/>
  <c r="I124"/>
  <c r="H124"/>
  <c r="I122"/>
  <c r="H122"/>
  <c r="I119"/>
  <c r="H119"/>
  <c r="I116"/>
  <c r="H116"/>
  <c r="I108"/>
  <c r="H108"/>
  <c r="I101"/>
  <c r="H101"/>
  <c r="I99"/>
  <c r="H99"/>
  <c r="I97"/>
  <c r="H97"/>
  <c r="I91"/>
  <c r="H91"/>
  <c r="I88"/>
  <c r="H88"/>
  <c r="I84"/>
  <c r="H84"/>
  <c r="I82"/>
  <c r="H82"/>
  <c r="I79"/>
  <c r="H79"/>
  <c r="I76"/>
  <c r="H76"/>
  <c r="I73"/>
  <c r="H73"/>
  <c r="I71"/>
  <c r="H71"/>
  <c r="I68"/>
  <c r="H68"/>
  <c r="I63"/>
  <c r="H63"/>
  <c r="I60"/>
  <c r="H60"/>
  <c r="I58"/>
  <c r="H58"/>
  <c r="I55"/>
  <c r="H55"/>
  <c r="I50"/>
  <c r="H50"/>
  <c r="I48"/>
  <c r="H48"/>
  <c r="I46"/>
  <c r="H46"/>
  <c r="I39"/>
  <c r="H39"/>
  <c r="I35"/>
  <c r="H35"/>
  <c r="I33"/>
  <c r="H33"/>
  <c r="I30"/>
  <c r="H30"/>
  <c r="I27"/>
  <c r="H27"/>
  <c r="I24"/>
  <c r="H24"/>
  <c r="I19"/>
  <c r="H19"/>
  <c r="I17"/>
  <c r="H17"/>
  <c r="I115" l="1"/>
  <c r="H115"/>
  <c r="I300" l="1"/>
  <c r="H300"/>
  <c r="I297"/>
  <c r="H297"/>
  <c r="I284"/>
  <c r="H284"/>
  <c r="I266"/>
  <c r="H266"/>
  <c r="I262"/>
  <c r="H262"/>
  <c r="I246"/>
  <c r="H246"/>
  <c r="I231"/>
  <c r="H231"/>
  <c r="I221"/>
  <c r="H221"/>
  <c r="I218"/>
  <c r="H218"/>
  <c r="I209"/>
  <c r="H209"/>
  <c r="I205"/>
  <c r="H205"/>
  <c r="I191"/>
  <c r="H191"/>
  <c r="I180"/>
  <c r="H180"/>
  <c r="I161"/>
  <c r="H161"/>
  <c r="I158"/>
  <c r="H158"/>
  <c r="I144"/>
  <c r="H144"/>
  <c r="I140"/>
  <c r="H140"/>
  <c r="I128"/>
  <c r="H128"/>
  <c r="I118"/>
  <c r="H118"/>
  <c r="I107"/>
  <c r="H107"/>
  <c r="I90"/>
  <c r="H90"/>
  <c r="I75"/>
  <c r="H75"/>
  <c r="I62"/>
  <c r="H62"/>
  <c r="I54"/>
  <c r="H54"/>
  <c r="I29"/>
  <c r="H29"/>
  <c r="I26"/>
  <c r="H26"/>
  <c r="I23"/>
  <c r="H23"/>
  <c r="I15"/>
  <c r="H15"/>
  <c r="H249" l="1"/>
  <c r="H273"/>
  <c r="I57"/>
  <c r="I81"/>
  <c r="I184"/>
  <c r="I112" s="1"/>
  <c r="I226"/>
  <c r="H239"/>
  <c r="H287"/>
  <c r="H310"/>
  <c r="H131"/>
  <c r="H121"/>
  <c r="H87"/>
  <c r="H86" s="1"/>
  <c r="I32"/>
  <c r="I121"/>
  <c r="I131"/>
  <c r="I239"/>
  <c r="I249"/>
  <c r="I273"/>
  <c r="I287"/>
  <c r="I310"/>
  <c r="I319"/>
  <c r="H45"/>
  <c r="H44" s="1"/>
  <c r="H57"/>
  <c r="H81"/>
  <c r="H96"/>
  <c r="H164"/>
  <c r="H184"/>
  <c r="H112" s="1"/>
  <c r="H226"/>
  <c r="H319"/>
  <c r="I87"/>
  <c r="I86" s="1"/>
  <c r="I38"/>
  <c r="I37" s="1"/>
  <c r="I45"/>
  <c r="I44" s="1"/>
  <c r="I96"/>
  <c r="I148"/>
  <c r="I196"/>
  <c r="H38"/>
  <c r="H37" s="1"/>
  <c r="H32"/>
  <c r="I164"/>
  <c r="H148"/>
  <c r="H196"/>
  <c r="I14"/>
  <c r="H14"/>
  <c r="I13" l="1"/>
  <c r="I143"/>
  <c r="H143"/>
  <c r="I53"/>
  <c r="H53"/>
  <c r="I95"/>
  <c r="H95"/>
  <c r="H13"/>
  <c r="I326" l="1"/>
  <c r="H326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<sst xmlns="http://schemas.openxmlformats.org/spreadsheetml/2006/main" count="1465" uniqueCount="208">
  <si>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</si>
  <si>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</si>
  <si>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</si>
  <si>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</si>
  <si>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</si>
  <si>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</si>
  <si>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</si>
  <si>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</si>
  <si>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</si>
  <si>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</si>
  <si>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</si>
  <si>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</si>
  <si>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</si>
  <si>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</si>
  <si>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</si>
  <si>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</si>
  <si>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</si>
  <si>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</si>
  <si>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</si>
  <si>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</si>
  <si>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</si>
  <si>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</si>
  <si>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</si>
  <si>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</si>
  <si>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</si>
  <si>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</si>
  <si>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</si>
  <si>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</si>
  <si>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</si>
  <si>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</si>
  <si>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</si>
  <si>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</si>
  <si>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</si>
  <si>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</si>
  <si>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</si>
  <si>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</si>
  <si>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</si>
  <si>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</si>
  <si>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</si>
  <si>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</si>
  <si>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</si>
  <si>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</si>
  <si>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</si>
  <si>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</si>
  <si>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</si>
  <si>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</si>
  <si>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</si>
  <si>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</si>
  <si>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</si>
  <si>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</si>
  <si>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</si>
  <si>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</si>
  <si>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</si>
  <si>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</si>
  <si>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</si>
  <si>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</si>
  <si>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</si>
  <si>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</si>
  <si>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</si>
  <si>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</si>
  <si>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</si>
  <si>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</si>
  <si>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</si>
  <si>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</si>
  <si>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</si>
  <si>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</si>
  <si>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</si>
  <si>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</si>
  <si>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</si>
  <si>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</si>
  <si>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</si>
  <si>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</si>
  <si>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</si>
  <si>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</si>
  <si>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</si>
  <si>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</si>
  <si>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</si>
  <si>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</si>
  <si>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</si>
  <si>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</si>
  <si>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</si>
  <si>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</si>
  <si>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</si>
  <si>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</si>
  <si>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</si>
  <si>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</si>
  <si>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</si>
  <si>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</si>
  <si>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</si>
  <si>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</si>
  <si>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</si>
  <si>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</si>
  <si>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</si>
  <si>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</si>
  <si>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</si>
  <si>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</si>
  <si>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</si>
  <si>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</si>
  <si>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</si>
  <si>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</si>
  <si>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</si>
  <si>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</si>
  <si>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</si>
  <si>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</si>
  <si>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</si>
  <si>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</si>
  <si>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</si>
  <si>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</si>
  <si>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</si>
  <si>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</si>
  <si>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</si>
  <si>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</si>
  <si>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</si>
  <si>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</si>
  <si>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</si>
  <si>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</si>
  <si>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</si>
  <si>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</si>
  <si>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</si>
  <si>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</si>
  <si>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</si>
  <si>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</si>
  <si>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</si>
  <si>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</si>
  <si>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</si>
  <si>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37 0 00 00000</t>
  </si>
  <si>
    <t>28 0 00 00000</t>
  </si>
  <si>
    <t>Связь и информатика</t>
  </si>
  <si>
    <t>12 0 00 00000</t>
  </si>
  <si>
    <t>360</t>
  </si>
  <si>
    <t>830</t>
  </si>
  <si>
    <t>Исполнение судебных актов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</si>
  <si>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</si>
  <si>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</si>
  <si>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</si>
  <si>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</si>
  <si>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</si>
  <si>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</si>
  <si>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</si>
  <si>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</si>
  <si>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</si>
  <si>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</si>
  <si>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</si>
  <si>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</si>
  <si>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</si>
  <si>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</si>
  <si>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</si>
  <si>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</si>
  <si>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</si>
  <si>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</si>
  <si>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</si>
  <si>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</si>
  <si>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</si>
  <si>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</si>
  <si>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</si>
  <si>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</si>
  <si>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</si>
  <si>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42 0 00 00000</t>
  </si>
  <si>
    <t>МП «Молодёжь муниципального района Кинельский» на 2014-2023 гг.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</si>
  <si>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</si>
  <si>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</si>
  <si>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</si>
  <si>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t>МП "Поддержка местных инициатив в муниципальном районе Кинельский Самарской области на 2021-2025 годы"</t>
  </si>
  <si>
    <t>43 0 00 00000</t>
  </si>
  <si>
    <t>МП "По профилактике правонарушений и обеспечению общественной безопасности на территории муниципального района Кинельский на 2021-2025 гг."</t>
  </si>
  <si>
    <t>44 0 00 00000</t>
  </si>
  <si>
    <t>МП "Создание условий для оказания медицинской помощи населению муниципального района Кинельский Самарской области на 2021 - 2025 годы"</t>
  </si>
  <si>
    <t>350</t>
  </si>
  <si>
    <t>Премии и гранты</t>
  </si>
  <si>
    <t xml:space="preserve">Иные выплаты населению </t>
  </si>
  <si>
    <t>МП " Охрана окружающей среды на территории муниципального района Кинельский Самарской области на 2022 - 2026 годы"</t>
  </si>
  <si>
    <t>09 0 00 00000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</si>
  <si>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2022-2026 годы»</t>
    </r>
  </si>
  <si>
    <t>МП "Развитие и улучшение материально-технического оснащения учреждений муниципального района Кинельский" на 2014-2023 годы.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</si>
  <si>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2022-2026 г </t>
  </si>
  <si>
    <t>МП «Развитие мобилизационной подготовки на территории муниципального района Кинельский на 2018-2024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</si>
  <si>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2018-2024 года"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</si>
  <si>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строительство, реконструкция и оборудование зданий школ и детских садов, расположенных на территории муниципального района Кинельский» на 2022-2026 годы.</t>
    </r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</si>
  <si>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2015-2024 гг.»</t>
    </r>
  </si>
  <si>
    <t>Контрольно-счётная палата муниципального района Кинельский Самарской области</t>
  </si>
  <si>
    <t>МП «Развитие и поддержка малого и среднего предпринимательства в муниципальном районе Кинельский на 2022-2026 гг.»</t>
  </si>
  <si>
    <t>МП "Организация деятельности по опеке и попечительству на территории муниципального района Кинельский Самарской области на 2018-2023 годы".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</si>
  <si>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2018-2024 годы.</t>
  </si>
  <si>
    <t>МП "Профилактика безнадзорности, правонарушений и защита прав несовершеннолетних в муниципальном районе Кинельский" на 2018-2023 гг.</t>
  </si>
  <si>
    <t>Непрограммные направления расходов местного бюджета в области жилищного строительства</t>
  </si>
  <si>
    <t>80 0 00 00000</t>
  </si>
  <si>
    <t xml:space="preserve"> МП "Противодействие незаконному обороту наркотических средств, профилактика наркомании населения муниципального района Кинельский" на 2023-2032 годы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</si>
  <si>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2018-2027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</si>
  <si>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2017-2026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</si>
  <si>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2017-2026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</si>
  <si>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2017-2026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</si>
  <si>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2017-2026 годы"</t>
  </si>
  <si>
    <t>МП "Развитие дополнительного образования в муниципальном районе Кинельский" на период 2018-2027 гг.</t>
  </si>
  <si>
    <t>МП "Развитие печатного средства массовой информации в муниципальном районе Кинельский на 2017-2026 годы"</t>
  </si>
  <si>
    <t>МП 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2017-2026 годы  через сетевое издание «Междуречье-Информ»</t>
  </si>
  <si>
    <t>МП "Организация досуга детей, подростков и молодёжи муниципального района Кинельский на 2017-2026 годы"</t>
  </si>
  <si>
    <t>МП «Развитие  культуры муниципального района Кинельский» на 2020-2029 гг.</t>
  </si>
  <si>
    <t xml:space="preserve"> МП "Развитие библиотечного обслуживания муниципального района Кинельский" на 2020-2029 годы.</t>
  </si>
  <si>
    <t>МП «Развитие  физической культуры и спорта муниципального района Кинельский» на 2020-2029 гг.</t>
  </si>
  <si>
    <t>13 0 00 00000</t>
  </si>
  <si>
    <t>МП "Содержание, обслуживание и приобретение движимого и недвижимого имущества" на 2023-2030 годы"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</si>
  <si>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2023-2027 годы"</t>
  </si>
  <si>
    <t>МП "Обеспечение жилыми помещениями отдельных категорий граждан в муниципальном районе Кинельский на 2018-2023 годы."</t>
  </si>
  <si>
    <t>МП "Модернизация и развитие автомобильных дорог общего пользования местного значения муниципального района Кинельский на 2023-2027 гг."</t>
  </si>
  <si>
    <t>Уточненные бюджетные назначения, в рублях</t>
  </si>
  <si>
    <t>Исполнено, в рублях</t>
  </si>
  <si>
    <t>Расходы                                                                                                                                                                  бюджета муниципального района Кинельский за 2023 год                                                                                      по ведомственной структуре расходов бюджета муниципального района Кинельский</t>
  </si>
  <si>
    <t>Приложение 2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</si>
</sst>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2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8" borderId="0" xfId="0" applyFont="1" applyFill="1" applyProtection="1">
      <protection hidden="1"/>
    </xf>
    <xf numFmtId="0" fontId="8" fillId="8" borderId="0" xfId="0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3" fillId="8" borderId="0" xfId="0" applyFont="1" applyFill="1" applyProtection="1">
      <protection hidden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vertical="top" wrapText="1"/>
      <protection locked="0"/>
    </xf>
    <xf numFmtId="4" fontId="3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0" xfId="0" applyFont="1" applyFill="1" applyProtection="1">
      <protection hidden="1"/>
    </xf>
    <xf numFmtId="0" fontId="4" fillId="8" borderId="1" xfId="0" applyFont="1" applyFill="1" applyBorder="1" applyAlignment="1" applyProtection="1">
      <alignment horizontal="center" vertical="top" wrapText="1"/>
      <protection locked="0"/>
    </xf>
    <xf numFmtId="0" fontId="4" fillId="8" borderId="2" xfId="0" applyFont="1" applyFill="1" applyBorder="1" applyAlignment="1" applyProtection="1">
      <alignment vertical="top" wrapText="1"/>
      <protection locked="0"/>
    </xf>
    <xf numFmtId="49" fontId="4" fillId="8" borderId="1" xfId="0" applyNumberFormat="1" applyFont="1" applyFill="1" applyBorder="1" applyAlignment="1" applyProtection="1">
      <alignment horizontal="center"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hidden="1"/>
    </xf>
    <xf numFmtId="0" fontId="4" fillId="8" borderId="5" xfId="0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>
      <alignment vertical="top" wrapText="1"/>
    </xf>
    <xf numFmtId="49" fontId="4" fillId="8" borderId="6" xfId="0" applyNumberFormat="1" applyFont="1" applyFill="1" applyBorder="1" applyAlignment="1" applyProtection="1">
      <alignment horizontal="center" vertical="top" wrapText="1"/>
      <protection locked="0"/>
    </xf>
    <xf numFmtId="0" fontId="4" fillId="8" borderId="4" xfId="0" applyFont="1" applyFill="1" applyBorder="1" applyAlignment="1" applyProtection="1">
      <alignment vertical="top" wrapText="1"/>
      <protection locked="0"/>
    </xf>
    <xf numFmtId="4" fontId="4" fillId="8" borderId="1" xfId="0" applyNumberFormat="1" applyFont="1" applyFill="1" applyBorder="1" applyAlignment="1" applyProtection="1">
      <alignment horizontal="right"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locked="0"/>
    </xf>
    <xf numFmtId="0" fontId="4" fillId="8" borderId="1" xfId="0" applyFont="1" applyFill="1" applyBorder="1" applyAlignment="1" applyProtection="1">
      <alignment vertical="top" wrapText="1"/>
      <protection hidden="1"/>
    </xf>
    <xf numFmtId="49" fontId="3" fillId="8" borderId="1" xfId="0" applyNumberFormat="1" applyFont="1" applyFill="1" applyBorder="1" applyAlignment="1" applyProtection="1">
      <alignment horizontal="center" vertical="top" wrapText="1"/>
      <protection locked="0"/>
    </xf>
    <xf numFmtId="0" fontId="4" fillId="8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 applyProtection="1">
      <alignment vertical="top" wrapText="1"/>
      <protection locked="0"/>
    </xf>
    <xf numFmtId="0" fontId="4" fillId="8" borderId="0" xfId="0" applyFont="1" applyFill="1"/>
    <xf numFmtId="49" fontId="4" fillId="8" borderId="1" xfId="0" applyNumberFormat="1" applyFont="1" applyFill="1" applyBorder="1" applyAlignment="1" applyProtection="1">
      <alignment horizontal="center" vertical="top" wrapText="1"/>
      <protection hidden="1"/>
    </xf>
    <xf numFmtId="164" fontId="8" fillId="8" borderId="0" xfId="0" applyNumberFormat="1" applyFont="1" applyFill="1" applyProtection="1">
      <protection hidden="1"/>
    </xf>
    <xf numFmtId="0" fontId="9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7" fillId="8" borderId="2" xfId="0" applyFont="1" applyFill="1" applyBorder="1" applyAlignment="1" applyProtection="1">
      <alignment horizontal="center" vertical="center" wrapText="1"/>
      <protection hidden="1"/>
    </xf>
    <xf numFmtId="0" fontId="7" fillId="8" borderId="3" xfId="0" applyFont="1" applyFill="1" applyBorder="1" applyAlignment="1" applyProtection="1">
      <alignment horizontal="center" vertical="center" wrapText="1"/>
      <protection hidden="1"/>
    </xf>
    <xf numFmtId="0" fontId="7" fillId="8" borderId="4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hidden="1"/>
    </xf>
    <xf numFmtId="0" fontId="7" fillId="8" borderId="1" xfId="0" applyFont="1" applyFill="1" applyBorder="1" applyAlignment="1" applyProtection="1">
      <alignment horizontal="center" vertical="center" wrapText="1"/>
      <protection locked="0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0"/>
  <sheetViews>
    <sheetView tabSelected="1" topLeftCell="B1" zoomScale="85" zoomScaleNormal="85" workbookViewId="0">
      <selection activeCell="P12" sqref="P12"/>
    </sheetView>
  </sheetViews>
  <sheetFormatPr defaultColWidth="9.109375" defaultRowHeight="13.8"/>
  <cols>
    <col min="1" max="1" width="5" style="13" hidden="1" customWidth="1"/>
    <col min="2" max="2" width="8.6640625" style="14" customWidth="1"/>
    <col min="3" max="3" width="42.6640625" style="14" customWidth="1"/>
    <col min="4" max="4" width="5.44140625" style="14" customWidth="1"/>
    <col min="5" max="5" width="4.44140625" style="14" customWidth="1"/>
    <col min="6" max="6" width="15.5546875" style="14" customWidth="1"/>
    <col min="7" max="7" width="5.109375" style="14" customWidth="1"/>
    <col min="8" max="8" width="18.44140625" style="14" customWidth="1"/>
    <col min="9" max="9" width="16.88671875" style="14" customWidth="1"/>
    <col min="10" max="10" width="12.6640625" style="14" customWidth="1"/>
    <col min="11" max="11" width="11.33203125" style="14" customWidth="1"/>
    <col min="12" max="16384" width="9.109375" style="14"/>
  </cols>
  <sheetData>
    <row r="1" spans="1:9" ht="18.600000000000001" customHeight="1">
      <c r="F1" s="15"/>
      <c r="G1" s="15"/>
      <c r="H1" s="38" t="s">
        <v>207</v>
      </c>
      <c r="I1" s="38"/>
    </row>
    <row r="2" spans="1:9" ht="18.600000000000001" customHeight="1">
      <c r="F2" s="15"/>
      <c r="G2" s="15"/>
      <c r="H2" s="15"/>
      <c r="I2" s="15"/>
    </row>
    <row r="3" spans="1:9" s="13" customFormat="1" ht="69.75" customHeight="1">
      <c r="B3" s="39" t="s">
        <v>206</v>
      </c>
      <c r="C3" s="39"/>
      <c r="D3" s="39"/>
      <c r="E3" s="39"/>
      <c r="F3" s="39"/>
      <c r="G3" s="39"/>
      <c r="H3" s="39"/>
      <c r="I3" s="39"/>
    </row>
    <row r="5" spans="1:9" ht="15" customHeight="1">
      <c r="B5" s="40" t="s">
        <v>0</v>
      </c>
      <c r="C5" s="43" t="s">
        <v>1</v>
      </c>
      <c r="D5" s="43" t="s">
        <v>2</v>
      </c>
      <c r="E5" s="43" t="s">
        <v>3</v>
      </c>
      <c r="F5" s="43" t="s">
        <v>4</v>
      </c>
      <c r="G5" s="43" t="s">
        <v>5</v>
      </c>
      <c r="H5" s="44" t="s">
        <v>204</v>
      </c>
      <c r="I5" s="43" t="s">
        <v>205</v>
      </c>
    </row>
    <row r="6" spans="1:9">
      <c r="B6" s="41"/>
      <c r="C6" s="43"/>
      <c r="D6" s="43"/>
      <c r="E6" s="43"/>
      <c r="F6" s="43"/>
      <c r="G6" s="43"/>
      <c r="H6" s="44"/>
      <c r="I6" s="43"/>
    </row>
    <row r="7" spans="1:9">
      <c r="B7" s="41"/>
      <c r="C7" s="43"/>
      <c r="D7" s="43"/>
      <c r="E7" s="43"/>
      <c r="F7" s="43"/>
      <c r="G7" s="43"/>
      <c r="H7" s="44"/>
      <c r="I7" s="43"/>
    </row>
    <row r="8" spans="1:9">
      <c r="B8" s="41"/>
      <c r="C8" s="43"/>
      <c r="D8" s="43"/>
      <c r="E8" s="43"/>
      <c r="F8" s="43"/>
      <c r="G8" s="43"/>
      <c r="H8" s="44"/>
      <c r="I8" s="43"/>
    </row>
    <row r="9" spans="1:9" ht="15" customHeight="1">
      <c r="B9" s="41"/>
      <c r="C9" s="43"/>
      <c r="D9" s="43"/>
      <c r="E9" s="43"/>
      <c r="F9" s="43"/>
      <c r="G9" s="43"/>
      <c r="H9" s="44"/>
      <c r="I9" s="43"/>
    </row>
    <row r="10" spans="1:9">
      <c r="B10" s="41"/>
      <c r="C10" s="43"/>
      <c r="D10" s="43"/>
      <c r="E10" s="43"/>
      <c r="F10" s="43"/>
      <c r="G10" s="43"/>
      <c r="H10" s="44"/>
      <c r="I10" s="43"/>
    </row>
    <row r="11" spans="1:9">
      <c r="B11" s="41"/>
      <c r="C11" s="43"/>
      <c r="D11" s="43"/>
      <c r="E11" s="43"/>
      <c r="F11" s="43"/>
      <c r="G11" s="43"/>
      <c r="H11" s="44"/>
      <c r="I11" s="43"/>
    </row>
    <row r="12" spans="1:9" ht="40.950000000000003" customHeight="1">
      <c r="B12" s="42"/>
      <c r="C12" s="43"/>
      <c r="D12" s="43"/>
      <c r="E12" s="43"/>
      <c r="F12" s="43"/>
      <c r="G12" s="43"/>
      <c r="H12" s="44"/>
      <c r="I12" s="43"/>
    </row>
    <row r="13" spans="1:9" s="20" customFormat="1" ht="46.8">
      <c r="A13" s="16">
        <v>0</v>
      </c>
      <c r="B13" s="17">
        <v>920</v>
      </c>
      <c r="C13" s="18" t="s">
        <v>146</v>
      </c>
      <c r="D13" s="17"/>
      <c r="E13" s="17"/>
      <c r="F13" s="17" t="s">
        <v>7</v>
      </c>
      <c r="G13" s="17"/>
      <c r="H13" s="19">
        <f>SUMIFS(H14:H1080,$B14:$B1080,$B14)/3</f>
        <v>52243751.770000003</v>
      </c>
      <c r="I13" s="19">
        <f>SUMIFS(I14:I1080,$B14:$B1080,$B14)/3</f>
        <v>51891313.190000005</v>
      </c>
    </row>
    <row r="14" spans="1:9" s="20" customFormat="1" ht="62.4">
      <c r="A14" s="16">
        <v>1</v>
      </c>
      <c r="B14" s="21">
        <v>920</v>
      </c>
      <c r="C14" s="22" t="s">
        <v>8</v>
      </c>
      <c r="D14" s="23" t="s">
        <v>70</v>
      </c>
      <c r="E14" s="23" t="s">
        <v>71</v>
      </c>
      <c r="F14" s="23" t="s">
        <v>7</v>
      </c>
      <c r="G14" s="23" t="s">
        <v>99</v>
      </c>
      <c r="H14" s="24">
        <f>SUMIFS(H15:H1075,$B15:$B1075,$B15,$D15:$D1075,$D15,$E15:$E1075,$E15)/2</f>
        <v>13758021.869999999</v>
      </c>
      <c r="I14" s="24">
        <f>SUMIFS(I15:I1075,$B15:$B1075,$B15,$D15:$D1075,$D15,$E15:$E1075,$E15)/2</f>
        <v>13405587.290000001</v>
      </c>
    </row>
    <row r="15" spans="1:9" s="20" customFormat="1" ht="62.4">
      <c r="A15" s="16">
        <v>2</v>
      </c>
      <c r="B15" s="25">
        <v>920</v>
      </c>
      <c r="C15" s="26" t="s">
        <v>173</v>
      </c>
      <c r="D15" s="27" t="s">
        <v>70</v>
      </c>
      <c r="E15" s="23" t="s">
        <v>71</v>
      </c>
      <c r="F15" s="23" t="s">
        <v>15</v>
      </c>
      <c r="G15" s="23" t="s">
        <v>72</v>
      </c>
      <c r="H15" s="24">
        <f>SUMIFS(H16:H1075,$B16:$B1075,$B15,$D16:$D1075,$D16,$E16:$E1075,$E16,$F16:$F1075,$F16)</f>
        <v>35000</v>
      </c>
      <c r="I15" s="24">
        <f>SUMIFS(I16:I1075,$B16:$B1075,$B15,$D16:$D1075,$D16,$E16:$E1075,$E16,$F16:$F1075,$F16)</f>
        <v>35000</v>
      </c>
    </row>
    <row r="16" spans="1:9" s="20" customFormat="1" ht="46.8">
      <c r="A16" s="16">
        <v>3</v>
      </c>
      <c r="B16" s="21">
        <v>920</v>
      </c>
      <c r="C16" s="28" t="s">
        <v>12</v>
      </c>
      <c r="D16" s="23" t="s">
        <v>70</v>
      </c>
      <c r="E16" s="23" t="s">
        <v>71</v>
      </c>
      <c r="F16" s="23" t="s">
        <v>15</v>
      </c>
      <c r="G16" s="23" t="s">
        <v>74</v>
      </c>
      <c r="H16" s="29">
        <v>35000</v>
      </c>
      <c r="I16" s="29">
        <v>35000</v>
      </c>
    </row>
    <row r="17" spans="1:9" s="20" customFormat="1" ht="62.4">
      <c r="A17" s="16">
        <v>2</v>
      </c>
      <c r="B17" s="25">
        <v>920</v>
      </c>
      <c r="C17" s="26" t="s">
        <v>174</v>
      </c>
      <c r="D17" s="27" t="s">
        <v>70</v>
      </c>
      <c r="E17" s="23" t="s">
        <v>71</v>
      </c>
      <c r="F17" s="23" t="s">
        <v>42</v>
      </c>
      <c r="G17" s="23" t="s">
        <v>72</v>
      </c>
      <c r="H17" s="24">
        <f>SUMIFS(H18:H1077,$B18:$B1077,$B17,$D18:$D1077,$D18,$E18:$E1077,$E18,$F18:$F1077,$F18)</f>
        <v>16500</v>
      </c>
      <c r="I17" s="24">
        <f>SUMIFS(I18:I1077,$B18:$B1077,$B17,$D18:$D1077,$D18,$E18:$E1077,$E18,$F18:$F1077,$F18)</f>
        <v>16500</v>
      </c>
    </row>
    <row r="18" spans="1:9" s="20" customFormat="1" ht="46.8">
      <c r="A18" s="16">
        <v>3</v>
      </c>
      <c r="B18" s="21">
        <v>920</v>
      </c>
      <c r="C18" s="28" t="s">
        <v>12</v>
      </c>
      <c r="D18" s="23" t="s">
        <v>70</v>
      </c>
      <c r="E18" s="23" t="s">
        <v>71</v>
      </c>
      <c r="F18" s="23" t="s">
        <v>42</v>
      </c>
      <c r="G18" s="23" t="s">
        <v>74</v>
      </c>
      <c r="H18" s="29">
        <v>16500</v>
      </c>
      <c r="I18" s="29">
        <v>16500</v>
      </c>
    </row>
    <row r="19" spans="1:9" s="20" customFormat="1" ht="78">
      <c r="A19" s="16">
        <v>2</v>
      </c>
      <c r="B19" s="21">
        <v>920</v>
      </c>
      <c r="C19" s="30" t="s">
        <v>9</v>
      </c>
      <c r="D19" s="23" t="s">
        <v>70</v>
      </c>
      <c r="E19" s="23" t="s">
        <v>71</v>
      </c>
      <c r="F19" s="23" t="s">
        <v>109</v>
      </c>
      <c r="G19" s="23" t="s">
        <v>72</v>
      </c>
      <c r="H19" s="24">
        <f>SUMIFS(H20:H1079,$B20:$B1079,$B19,$D20:$D1079,$D20,$E20:$E1079,$E20,$F20:$F1079,$F20)</f>
        <v>13706521.869999999</v>
      </c>
      <c r="I19" s="24">
        <f>SUMIFS(I20:I1079,$B20:$B1079,$B19,$D20:$D1079,$D20,$E20:$E1079,$E20,$F20:$F1079,$F20)</f>
        <v>13354087.289999999</v>
      </c>
    </row>
    <row r="20" spans="1:9" s="20" customFormat="1" ht="38.4" customHeight="1">
      <c r="A20" s="16">
        <v>3</v>
      </c>
      <c r="B20" s="21">
        <v>920</v>
      </c>
      <c r="C20" s="30" t="s">
        <v>11</v>
      </c>
      <c r="D20" s="23" t="s">
        <v>70</v>
      </c>
      <c r="E20" s="23" t="s">
        <v>71</v>
      </c>
      <c r="F20" s="23" t="s">
        <v>109</v>
      </c>
      <c r="G20" s="23" t="s">
        <v>73</v>
      </c>
      <c r="H20" s="29">
        <v>13295221.869999999</v>
      </c>
      <c r="I20" s="29">
        <v>13065661.1</v>
      </c>
    </row>
    <row r="21" spans="1:9" s="20" customFormat="1" ht="46.8">
      <c r="A21" s="16">
        <v>3</v>
      </c>
      <c r="B21" s="21">
        <v>920</v>
      </c>
      <c r="C21" s="30" t="s">
        <v>12</v>
      </c>
      <c r="D21" s="23" t="s">
        <v>70</v>
      </c>
      <c r="E21" s="23" t="s">
        <v>71</v>
      </c>
      <c r="F21" s="23" t="s">
        <v>109</v>
      </c>
      <c r="G21" s="23" t="s">
        <v>74</v>
      </c>
      <c r="H21" s="29">
        <v>411300</v>
      </c>
      <c r="I21" s="29">
        <v>288426.19</v>
      </c>
    </row>
    <row r="22" spans="1:9" s="20" customFormat="1" ht="15.6">
      <c r="A22" s="16">
        <v>3</v>
      </c>
      <c r="B22" s="21">
        <v>920</v>
      </c>
      <c r="C22" s="30" t="s">
        <v>13</v>
      </c>
      <c r="D22" s="23" t="s">
        <v>70</v>
      </c>
      <c r="E22" s="23" t="s">
        <v>71</v>
      </c>
      <c r="F22" s="23" t="s">
        <v>109</v>
      </c>
      <c r="G22" s="23" t="s">
        <v>75</v>
      </c>
      <c r="H22" s="29">
        <v>0</v>
      </c>
      <c r="I22" s="29">
        <v>0</v>
      </c>
    </row>
    <row r="23" spans="1:9" s="20" customFormat="1" ht="15" customHeight="1">
      <c r="A23" s="16">
        <v>1</v>
      </c>
      <c r="B23" s="21">
        <v>920</v>
      </c>
      <c r="C23" s="30" t="s">
        <v>14</v>
      </c>
      <c r="D23" s="23" t="s">
        <v>70</v>
      </c>
      <c r="E23" s="23" t="s">
        <v>76</v>
      </c>
      <c r="F23" s="23"/>
      <c r="G23" s="23"/>
      <c r="H23" s="24">
        <f>SUMIFS(H24:H1084,$B24:$B1084,$B24,$D24:$D1084,$D24,$E24:$E1084,$E24)/2</f>
        <v>0</v>
      </c>
      <c r="I23" s="24">
        <f>SUMIFS(I24:I1084,$B24:$B1084,$B24,$D24:$D1084,$D24,$E24:$E1084,$E24)/2</f>
        <v>0</v>
      </c>
    </row>
    <row r="24" spans="1:9" s="20" customFormat="1" ht="46.8">
      <c r="A24" s="16">
        <v>2</v>
      </c>
      <c r="B24" s="21">
        <v>920</v>
      </c>
      <c r="C24" s="30" t="s">
        <v>35</v>
      </c>
      <c r="D24" s="23" t="s">
        <v>70</v>
      </c>
      <c r="E24" s="23" t="s">
        <v>76</v>
      </c>
      <c r="F24" s="23" t="s">
        <v>111</v>
      </c>
      <c r="G24" s="23" t="s">
        <v>72</v>
      </c>
      <c r="H24" s="24">
        <f>SUMIFS(H25:H1084,$B25:$B1084,$B24,$D25:$D1084,$D25,$E25:$E1084,$E25,$F25:$F1084,$F25)</f>
        <v>0</v>
      </c>
      <c r="I24" s="24">
        <f>SUMIFS(I25:I1084,$B25:$B1084,$B24,$D25:$D1084,$D25,$E25:$E1084,$E25,$F25:$F1084,$F25)</f>
        <v>0</v>
      </c>
    </row>
    <row r="25" spans="1:9" s="20" customFormat="1" ht="15.6">
      <c r="A25" s="16">
        <v>3</v>
      </c>
      <c r="B25" s="21">
        <v>920</v>
      </c>
      <c r="C25" s="30" t="s">
        <v>131</v>
      </c>
      <c r="D25" s="23" t="s">
        <v>70</v>
      </c>
      <c r="E25" s="23" t="s">
        <v>76</v>
      </c>
      <c r="F25" s="23" t="s">
        <v>111</v>
      </c>
      <c r="G25" s="23" t="s">
        <v>130</v>
      </c>
      <c r="H25" s="29">
        <v>0</v>
      </c>
      <c r="I25" s="29">
        <v>0</v>
      </c>
    </row>
    <row r="26" spans="1:9" s="20" customFormat="1" ht="30" customHeight="1">
      <c r="A26" s="16">
        <v>1</v>
      </c>
      <c r="B26" s="21">
        <v>920</v>
      </c>
      <c r="C26" s="30" t="s">
        <v>155</v>
      </c>
      <c r="D26" s="23" t="s">
        <v>76</v>
      </c>
      <c r="E26" s="23" t="s">
        <v>70</v>
      </c>
      <c r="F26" s="23"/>
      <c r="G26" s="23"/>
      <c r="H26" s="24">
        <f>SUMIFS(H27:H1087,$B27:$B1087,$B27,$D27:$D1087,$D27,$E27:$E1087,$E27)/2</f>
        <v>0</v>
      </c>
      <c r="I26" s="24">
        <f>SUMIFS(I27:I1087,$B27:$B1087,$B27,$D27:$D1087,$D27,$E27:$E1087,$E27)/2</f>
        <v>0</v>
      </c>
    </row>
    <row r="27" spans="1:9" s="20" customFormat="1" ht="62.4">
      <c r="A27" s="16">
        <v>2</v>
      </c>
      <c r="B27" s="21">
        <v>920</v>
      </c>
      <c r="C27" s="30" t="s">
        <v>153</v>
      </c>
      <c r="D27" s="23" t="s">
        <v>76</v>
      </c>
      <c r="E27" s="23" t="s">
        <v>70</v>
      </c>
      <c r="F27" s="23" t="s">
        <v>152</v>
      </c>
      <c r="G27" s="23" t="s">
        <v>72</v>
      </c>
      <c r="H27" s="24">
        <f>SUMIFS(H28:H1087,$B28:$B1087,$B27,$D28:$D1087,$D28,$E28:$E1087,$E28,$F28:$F1087,$F28)</f>
        <v>0</v>
      </c>
      <c r="I27" s="24">
        <f>SUMIFS(I28:I1087,$B28:$B1087,$B27,$D28:$D1087,$D28,$E28:$E1087,$E28,$F28:$F1087,$F28)</f>
        <v>0</v>
      </c>
    </row>
    <row r="28" spans="1:9" s="20" customFormat="1" ht="21.6" customHeight="1">
      <c r="A28" s="16">
        <v>3</v>
      </c>
      <c r="B28" s="21">
        <v>920</v>
      </c>
      <c r="C28" s="30" t="s">
        <v>156</v>
      </c>
      <c r="D28" s="23" t="s">
        <v>76</v>
      </c>
      <c r="E28" s="23" t="s">
        <v>70</v>
      </c>
      <c r="F28" s="23" t="s">
        <v>152</v>
      </c>
      <c r="G28" s="23" t="s">
        <v>154</v>
      </c>
      <c r="H28" s="29">
        <v>0</v>
      </c>
      <c r="I28" s="29">
        <v>0</v>
      </c>
    </row>
    <row r="29" spans="1:9" s="20" customFormat="1" ht="52.95" customHeight="1">
      <c r="A29" s="16">
        <v>1</v>
      </c>
      <c r="B29" s="21">
        <v>920</v>
      </c>
      <c r="C29" s="30" t="s">
        <v>16</v>
      </c>
      <c r="D29" s="23" t="s">
        <v>77</v>
      </c>
      <c r="E29" s="23" t="s">
        <v>70</v>
      </c>
      <c r="F29" s="23" t="s">
        <v>7</v>
      </c>
      <c r="G29" s="23" t="s">
        <v>72</v>
      </c>
      <c r="H29" s="24">
        <f>SUMIFS(H30:H1090,$B30:$B1090,$B30,$D30:$D1090,$D30,$E30:$E1090,$E30)/2</f>
        <v>11900000</v>
      </c>
      <c r="I29" s="24">
        <f>SUMIFS(I30:I1090,$B30:$B1090,$B30,$D30:$D1090,$D30,$E30:$E1090,$E30)/2</f>
        <v>11900000</v>
      </c>
    </row>
    <row r="30" spans="1:9" s="20" customFormat="1" ht="31.2">
      <c r="A30" s="16">
        <v>2</v>
      </c>
      <c r="B30" s="21">
        <v>920</v>
      </c>
      <c r="C30" s="30" t="s">
        <v>17</v>
      </c>
      <c r="D30" s="23" t="s">
        <v>77</v>
      </c>
      <c r="E30" s="23" t="s">
        <v>70</v>
      </c>
      <c r="F30" s="23" t="s">
        <v>110</v>
      </c>
      <c r="G30" s="23" t="s">
        <v>72</v>
      </c>
      <c r="H30" s="24">
        <f>SUMIFS(H31:H1090,$B31:$B1090,$B30,$D31:$D1090,$D31,$E31:$E1090,$E31,$F31:$F1090,$F31)</f>
        <v>11900000</v>
      </c>
      <c r="I30" s="24">
        <f>SUMIFS(I31:I1090,$B31:$B1090,$B30,$D31:$D1090,$D31,$E31:$E1090,$E31,$F31:$F1090,$F31)</f>
        <v>11900000</v>
      </c>
    </row>
    <row r="31" spans="1:9" s="20" customFormat="1" ht="15.6">
      <c r="A31" s="16">
        <v>3</v>
      </c>
      <c r="B31" s="21">
        <v>920</v>
      </c>
      <c r="C31" s="30" t="s">
        <v>18</v>
      </c>
      <c r="D31" s="23" t="s">
        <v>77</v>
      </c>
      <c r="E31" s="23" t="s">
        <v>70</v>
      </c>
      <c r="F31" s="23" t="s">
        <v>110</v>
      </c>
      <c r="G31" s="23" t="s">
        <v>78</v>
      </c>
      <c r="H31" s="29">
        <v>11900000</v>
      </c>
      <c r="I31" s="29">
        <v>11900000</v>
      </c>
    </row>
    <row r="32" spans="1:9" s="20" customFormat="1" ht="31.2">
      <c r="A32" s="16">
        <v>1</v>
      </c>
      <c r="B32" s="21">
        <v>920</v>
      </c>
      <c r="C32" s="31" t="s">
        <v>135</v>
      </c>
      <c r="D32" s="23" t="s">
        <v>77</v>
      </c>
      <c r="E32" s="23" t="s">
        <v>79</v>
      </c>
      <c r="F32" s="23"/>
      <c r="G32" s="23"/>
      <c r="H32" s="24">
        <f>SUMIFS(H33:H1093,$B33:$B1093,$B33,$D33:$D1093,$D33,$E33:$E1093,$E33)/2</f>
        <v>26585729.899999999</v>
      </c>
      <c r="I32" s="24">
        <f>SUMIFS(I33:I1093,$B33:$B1093,$B33,$D33:$D1093,$D33,$E33:$E1093,$E33)/2</f>
        <v>26585725.899999999</v>
      </c>
    </row>
    <row r="33" spans="1:9" s="20" customFormat="1" ht="46.8">
      <c r="A33" s="16">
        <v>2</v>
      </c>
      <c r="B33" s="21">
        <v>920</v>
      </c>
      <c r="C33" s="30" t="s">
        <v>162</v>
      </c>
      <c r="D33" s="23" t="s">
        <v>77</v>
      </c>
      <c r="E33" s="23" t="s">
        <v>79</v>
      </c>
      <c r="F33" s="23" t="s">
        <v>157</v>
      </c>
      <c r="G33" s="23" t="s">
        <v>72</v>
      </c>
      <c r="H33" s="24">
        <f>SUMIFS(H34:H1093,$B34:$B1093,$B33,$D34:$D1093,$D34,$E34:$E1093,$E34,$F34:$F1093,$F34)</f>
        <v>790000</v>
      </c>
      <c r="I33" s="24">
        <f>SUMIFS(I34:I1093,$B34:$B1093,$B33,$D34:$D1093,$D34,$E34:$E1093,$E34,$F34:$F1093,$F34)</f>
        <v>790000</v>
      </c>
    </row>
    <row r="34" spans="1:9" s="20" customFormat="1" ht="15.6">
      <c r="A34" s="16">
        <v>3</v>
      </c>
      <c r="B34" s="21">
        <v>920</v>
      </c>
      <c r="C34" s="30" t="s">
        <v>19</v>
      </c>
      <c r="D34" s="23" t="s">
        <v>77</v>
      </c>
      <c r="E34" s="23" t="s">
        <v>79</v>
      </c>
      <c r="F34" s="23" t="s">
        <v>157</v>
      </c>
      <c r="G34" s="23" t="s">
        <v>80</v>
      </c>
      <c r="H34" s="29">
        <v>790000</v>
      </c>
      <c r="I34" s="29">
        <v>790000</v>
      </c>
    </row>
    <row r="35" spans="1:9" s="20" customFormat="1" ht="31.2">
      <c r="A35" s="16">
        <v>2</v>
      </c>
      <c r="B35" s="21">
        <v>920</v>
      </c>
      <c r="C35" s="30" t="s">
        <v>17</v>
      </c>
      <c r="D35" s="23" t="s">
        <v>77</v>
      </c>
      <c r="E35" s="23" t="s">
        <v>79</v>
      </c>
      <c r="F35" s="23" t="s">
        <v>110</v>
      </c>
      <c r="G35" s="23"/>
      <c r="H35" s="24">
        <f>SUMIFS(H36:H1095,$B36:$B1095,$B35,$D36:$D1095,$D36,$E36:$E1095,$E36,$F36:$F1095,$F36)</f>
        <v>25795729.899999999</v>
      </c>
      <c r="I35" s="24">
        <f>SUMIFS(I36:I1095,$B36:$B1095,$B35,$D36:$D1095,$D36,$E36:$E1095,$E36,$F36:$F1095,$F36)</f>
        <v>25795725.899999999</v>
      </c>
    </row>
    <row r="36" spans="1:9" s="20" customFormat="1" ht="15.6">
      <c r="A36" s="16">
        <v>3</v>
      </c>
      <c r="B36" s="21">
        <v>920</v>
      </c>
      <c r="C36" s="30" t="s">
        <v>19</v>
      </c>
      <c r="D36" s="23" t="s">
        <v>77</v>
      </c>
      <c r="E36" s="23" t="s">
        <v>79</v>
      </c>
      <c r="F36" s="23" t="s">
        <v>110</v>
      </c>
      <c r="G36" s="23" t="s">
        <v>80</v>
      </c>
      <c r="H36" s="29">
        <v>25795729.899999999</v>
      </c>
      <c r="I36" s="29">
        <v>25795725.899999999</v>
      </c>
    </row>
    <row r="37" spans="1:9" s="20" customFormat="1" ht="46.8">
      <c r="A37" s="16">
        <v>0</v>
      </c>
      <c r="B37" s="17">
        <v>933</v>
      </c>
      <c r="C37" s="18" t="s">
        <v>145</v>
      </c>
      <c r="D37" s="32" t="s">
        <v>72</v>
      </c>
      <c r="E37" s="32" t="s">
        <v>72</v>
      </c>
      <c r="F37" s="32" t="s">
        <v>7</v>
      </c>
      <c r="G37" s="32" t="s">
        <v>72</v>
      </c>
      <c r="H37" s="19">
        <f>SUMIFS(H38:H1104,$B38:$B1104,$B38)/3</f>
        <v>856682.26000000013</v>
      </c>
      <c r="I37" s="19">
        <f>SUMIFS(I38:I1104,$B38:$B1104,$B38)/3</f>
        <v>841682.26000000013</v>
      </c>
    </row>
    <row r="38" spans="1:9" s="20" customFormat="1" ht="70.95" customHeight="1">
      <c r="A38" s="16">
        <v>1</v>
      </c>
      <c r="B38" s="21">
        <v>933</v>
      </c>
      <c r="C38" s="30" t="s">
        <v>20</v>
      </c>
      <c r="D38" s="23" t="s">
        <v>70</v>
      </c>
      <c r="E38" s="23" t="s">
        <v>79</v>
      </c>
      <c r="F38" s="23" t="s">
        <v>7</v>
      </c>
      <c r="G38" s="23" t="s">
        <v>72</v>
      </c>
      <c r="H38" s="24">
        <f>SUMIFS(H39:H1099,$B39:$B1099,$B39,$D39:$D1099,$D39,$E39:$E1099,$E39)/2</f>
        <v>856682.26</v>
      </c>
      <c r="I38" s="24">
        <f>SUMIFS(I39:I1099,$B39:$B1099,$B39,$D39:$D1099,$D39,$E39:$E1099,$E39)/2</f>
        <v>841682.26</v>
      </c>
    </row>
    <row r="39" spans="1:9" s="20" customFormat="1" ht="78">
      <c r="A39" s="16">
        <v>2</v>
      </c>
      <c r="B39" s="21">
        <v>933</v>
      </c>
      <c r="C39" s="30" t="s">
        <v>9</v>
      </c>
      <c r="D39" s="23" t="s">
        <v>70</v>
      </c>
      <c r="E39" s="23" t="s">
        <v>79</v>
      </c>
      <c r="F39" s="23" t="s">
        <v>109</v>
      </c>
      <c r="G39" s="23" t="s">
        <v>72</v>
      </c>
      <c r="H39" s="24">
        <f>SUMIFS(H40:H1099,$B40:$B1099,$B39,$D40:$D1099,$D40,$E40:$E1099,$E40,$F40:$F1099,$F40)</f>
        <v>856682.26</v>
      </c>
      <c r="I39" s="24">
        <f>SUMIFS(I40:I1099,$B40:$B1099,$B39,$D40:$D1099,$D40,$E40:$E1099,$E40,$F40:$F1099,$F40)</f>
        <v>841682.26</v>
      </c>
    </row>
    <row r="40" spans="1:9" s="20" customFormat="1" ht="35.4" customHeight="1">
      <c r="A40" s="16">
        <v>3</v>
      </c>
      <c r="B40" s="21">
        <v>933</v>
      </c>
      <c r="C40" s="30" t="s">
        <v>11</v>
      </c>
      <c r="D40" s="23" t="s">
        <v>70</v>
      </c>
      <c r="E40" s="23" t="s">
        <v>79</v>
      </c>
      <c r="F40" s="23" t="s">
        <v>109</v>
      </c>
      <c r="G40" s="23" t="s">
        <v>73</v>
      </c>
      <c r="H40" s="29">
        <v>715894.26</v>
      </c>
      <c r="I40" s="29">
        <v>715894.26</v>
      </c>
    </row>
    <row r="41" spans="1:9" s="20" customFormat="1" ht="46.8">
      <c r="A41" s="16">
        <v>3</v>
      </c>
      <c r="B41" s="21">
        <v>933</v>
      </c>
      <c r="C41" s="30" t="s">
        <v>12</v>
      </c>
      <c r="D41" s="23" t="s">
        <v>70</v>
      </c>
      <c r="E41" s="23" t="s">
        <v>79</v>
      </c>
      <c r="F41" s="23" t="s">
        <v>109</v>
      </c>
      <c r="G41" s="23" t="s">
        <v>74</v>
      </c>
      <c r="H41" s="29">
        <v>140788</v>
      </c>
      <c r="I41" s="29">
        <v>125788</v>
      </c>
    </row>
    <row r="42" spans="1:9" s="20" customFormat="1" ht="35.4" customHeight="1">
      <c r="A42" s="16">
        <v>3</v>
      </c>
      <c r="B42" s="21">
        <v>933</v>
      </c>
      <c r="C42" s="30" t="s">
        <v>21</v>
      </c>
      <c r="D42" s="23" t="s">
        <v>70</v>
      </c>
      <c r="E42" s="23" t="s">
        <v>79</v>
      </c>
      <c r="F42" s="23" t="s">
        <v>109</v>
      </c>
      <c r="G42" s="23" t="s">
        <v>81</v>
      </c>
      <c r="H42" s="29">
        <v>0</v>
      </c>
      <c r="I42" s="29">
        <v>0</v>
      </c>
    </row>
    <row r="43" spans="1:9" s="20" customFormat="1" ht="15.6">
      <c r="A43" s="16">
        <v>3</v>
      </c>
      <c r="B43" s="21">
        <v>933</v>
      </c>
      <c r="C43" s="30" t="s">
        <v>13</v>
      </c>
      <c r="D43" s="23" t="s">
        <v>70</v>
      </c>
      <c r="E43" s="23" t="s">
        <v>79</v>
      </c>
      <c r="F43" s="23" t="s">
        <v>109</v>
      </c>
      <c r="G43" s="23" t="s">
        <v>75</v>
      </c>
      <c r="H43" s="29">
        <v>0</v>
      </c>
      <c r="I43" s="29">
        <v>0</v>
      </c>
    </row>
    <row r="44" spans="1:9" s="20" customFormat="1" ht="46.8">
      <c r="A44" s="16">
        <v>0</v>
      </c>
      <c r="B44" s="17">
        <v>934</v>
      </c>
      <c r="C44" s="18" t="s">
        <v>179</v>
      </c>
      <c r="D44" s="32" t="s">
        <v>72</v>
      </c>
      <c r="E44" s="32" t="s">
        <v>72</v>
      </c>
      <c r="F44" s="32" t="s">
        <v>7</v>
      </c>
      <c r="G44" s="32" t="s">
        <v>72</v>
      </c>
      <c r="H44" s="19">
        <f>SUMIFS(H45:H1111,$B45:$B1111,$B45)/3</f>
        <v>2811534.14</v>
      </c>
      <c r="I44" s="19">
        <f>SUMIFS(I45:I1111,$B45:$B1111,$B45)/3</f>
        <v>2811534.14</v>
      </c>
    </row>
    <row r="45" spans="1:9" s="20" customFormat="1" ht="62.4">
      <c r="A45" s="16">
        <v>1</v>
      </c>
      <c r="B45" s="21">
        <v>934</v>
      </c>
      <c r="C45" s="30" t="s">
        <v>8</v>
      </c>
      <c r="D45" s="23" t="s">
        <v>70</v>
      </c>
      <c r="E45" s="23" t="s">
        <v>71</v>
      </c>
      <c r="F45" s="23" t="s">
        <v>7</v>
      </c>
      <c r="G45" s="23" t="s">
        <v>72</v>
      </c>
      <c r="H45" s="24">
        <f>SUMIFS(H46:H1106,$B46:$B1106,$B46,$D46:$D1106,$D46,$E46:$E1106,$E46)/2</f>
        <v>2811534.1399999997</v>
      </c>
      <c r="I45" s="24">
        <f>SUMIFS(I46:I1106,$B46:$B1106,$B46,$D46:$D1106,$D46,$E46:$E1106,$E46)/2</f>
        <v>2811534.1399999997</v>
      </c>
    </row>
    <row r="46" spans="1:9" s="20" customFormat="1" ht="62.4">
      <c r="A46" s="16">
        <v>2</v>
      </c>
      <c r="B46" s="21">
        <v>934</v>
      </c>
      <c r="C46" s="26" t="s">
        <v>173</v>
      </c>
      <c r="D46" s="23" t="s">
        <v>70</v>
      </c>
      <c r="E46" s="23" t="s">
        <v>71</v>
      </c>
      <c r="F46" s="23" t="s">
        <v>15</v>
      </c>
      <c r="G46" s="23" t="s">
        <v>72</v>
      </c>
      <c r="H46" s="24">
        <f>SUMIFS(H47:H1106,$B47:$B1106,$B46,$D47:$D1106,$D47,$E47:$E1106,$E47,$F47:$F1106,$F47)</f>
        <v>0</v>
      </c>
      <c r="I46" s="24">
        <f>SUMIFS(I47:I1106,$B47:$B1106,$B46,$D47:$D1106,$D47,$E47:$E1106,$E47,$F47:$F1106,$F47)</f>
        <v>0</v>
      </c>
    </row>
    <row r="47" spans="1:9" s="20" customFormat="1" ht="51.6" customHeight="1">
      <c r="A47" s="16">
        <v>3</v>
      </c>
      <c r="B47" s="21">
        <v>934</v>
      </c>
      <c r="C47" s="30" t="s">
        <v>12</v>
      </c>
      <c r="D47" s="23" t="s">
        <v>70</v>
      </c>
      <c r="E47" s="23" t="s">
        <v>71</v>
      </c>
      <c r="F47" s="23" t="s">
        <v>15</v>
      </c>
      <c r="G47" s="23" t="s">
        <v>74</v>
      </c>
      <c r="H47" s="29">
        <v>0</v>
      </c>
      <c r="I47" s="29">
        <v>0</v>
      </c>
    </row>
    <row r="48" spans="1:9" s="20" customFormat="1" ht="62.4">
      <c r="A48" s="16">
        <v>2</v>
      </c>
      <c r="B48" s="21">
        <v>934</v>
      </c>
      <c r="C48" s="26" t="s">
        <v>174</v>
      </c>
      <c r="D48" s="23" t="s">
        <v>70</v>
      </c>
      <c r="E48" s="23" t="s">
        <v>71</v>
      </c>
      <c r="F48" s="23" t="s">
        <v>42</v>
      </c>
      <c r="G48" s="23" t="s">
        <v>72</v>
      </c>
      <c r="H48" s="24">
        <f>SUMIFS(H49:H1108,$B49:$B1108,$B48,$D49:$D1108,$D49,$E49:$E1108,$E49,$F49:$F1108,$F49)</f>
        <v>3500</v>
      </c>
      <c r="I48" s="24">
        <f>SUMIFS(I49:I1108,$B49:$B1108,$B48,$D49:$D1108,$D49,$E49:$E1108,$E49,$F49:$F1108,$F49)</f>
        <v>3500</v>
      </c>
    </row>
    <row r="49" spans="1:9" s="20" customFormat="1" ht="51.6" customHeight="1">
      <c r="A49" s="16">
        <v>3</v>
      </c>
      <c r="B49" s="21">
        <v>934</v>
      </c>
      <c r="C49" s="30" t="s">
        <v>12</v>
      </c>
      <c r="D49" s="23" t="s">
        <v>70</v>
      </c>
      <c r="E49" s="23" t="s">
        <v>71</v>
      </c>
      <c r="F49" s="23" t="s">
        <v>42</v>
      </c>
      <c r="G49" s="23" t="s">
        <v>74</v>
      </c>
      <c r="H49" s="29">
        <v>3500</v>
      </c>
      <c r="I49" s="29">
        <v>3500</v>
      </c>
    </row>
    <row r="50" spans="1:9" s="20" customFormat="1" ht="78">
      <c r="A50" s="16">
        <v>2</v>
      </c>
      <c r="B50" s="21">
        <v>934</v>
      </c>
      <c r="C50" s="30" t="s">
        <v>9</v>
      </c>
      <c r="D50" s="23" t="s">
        <v>70</v>
      </c>
      <c r="E50" s="23" t="s">
        <v>71</v>
      </c>
      <c r="F50" s="23" t="s">
        <v>109</v>
      </c>
      <c r="G50" s="23" t="s">
        <v>72</v>
      </c>
      <c r="H50" s="24">
        <f>SUMIFS(H51:H1110,$B51:$B1110,$B50,$D51:$D1110,$D51,$E51:$E1110,$E51,$F51:$F1110,$F51)</f>
        <v>2808034.14</v>
      </c>
      <c r="I50" s="24">
        <f>SUMIFS(I51:I1110,$B51:$B1110,$B50,$D51:$D1110,$D51,$E51:$E1110,$E51,$F51:$F1110,$F51)</f>
        <v>2808034.14</v>
      </c>
    </row>
    <row r="51" spans="1:9" s="20" customFormat="1" ht="46.8">
      <c r="A51" s="16">
        <v>3</v>
      </c>
      <c r="B51" s="21">
        <v>934</v>
      </c>
      <c r="C51" s="30" t="s">
        <v>11</v>
      </c>
      <c r="D51" s="23" t="s">
        <v>70</v>
      </c>
      <c r="E51" s="23" t="s">
        <v>71</v>
      </c>
      <c r="F51" s="23" t="s">
        <v>109</v>
      </c>
      <c r="G51" s="23" t="s">
        <v>73</v>
      </c>
      <c r="H51" s="29">
        <v>2766729.79</v>
      </c>
      <c r="I51" s="29">
        <v>2766729.79</v>
      </c>
    </row>
    <row r="52" spans="1:9" s="20" customFormat="1" ht="46.8">
      <c r="A52" s="16">
        <v>3</v>
      </c>
      <c r="B52" s="21">
        <v>934</v>
      </c>
      <c r="C52" s="30" t="s">
        <v>12</v>
      </c>
      <c r="D52" s="23" t="s">
        <v>70</v>
      </c>
      <c r="E52" s="23" t="s">
        <v>71</v>
      </c>
      <c r="F52" s="23" t="s">
        <v>109</v>
      </c>
      <c r="G52" s="23" t="s">
        <v>74</v>
      </c>
      <c r="H52" s="29">
        <v>41304.35</v>
      </c>
      <c r="I52" s="29">
        <v>41304.35</v>
      </c>
    </row>
    <row r="53" spans="1:9" s="20" customFormat="1" ht="78">
      <c r="A53" s="16">
        <v>0</v>
      </c>
      <c r="B53" s="17">
        <v>935</v>
      </c>
      <c r="C53" s="18" t="s">
        <v>144</v>
      </c>
      <c r="D53" s="32" t="s">
        <v>72</v>
      </c>
      <c r="E53" s="32" t="s">
        <v>72</v>
      </c>
      <c r="F53" s="32" t="s">
        <v>7</v>
      </c>
      <c r="G53" s="32" t="s">
        <v>72</v>
      </c>
      <c r="H53" s="19">
        <f>SUMIFS(H54:H1120,$B54:$B1120,$B54)/3</f>
        <v>7260538.75</v>
      </c>
      <c r="I53" s="19">
        <f>SUMIFS(I54:I1120,$B54:$B1120,$B54)/3</f>
        <v>7260538.75</v>
      </c>
    </row>
    <row r="54" spans="1:9" s="20" customFormat="1" ht="46.8">
      <c r="A54" s="16">
        <v>1</v>
      </c>
      <c r="B54" s="21">
        <v>935</v>
      </c>
      <c r="C54" s="30" t="s">
        <v>36</v>
      </c>
      <c r="D54" s="23" t="s">
        <v>79</v>
      </c>
      <c r="E54" s="23" t="s">
        <v>77</v>
      </c>
      <c r="F54" s="23"/>
      <c r="G54" s="23"/>
      <c r="H54" s="24">
        <f>SUMIFS(H55:H1115,$B55:$B1115,$B55,$D55:$D1115,$D55,$E55:$E1115,$E55)/2</f>
        <v>80000</v>
      </c>
      <c r="I54" s="24">
        <f>SUMIFS(I55:I1115,$B55:$B1115,$B55,$D55:$D1115,$D55,$E55:$E1115,$E55)/2</f>
        <v>80000</v>
      </c>
    </row>
    <row r="55" spans="1:9" s="20" customFormat="1" ht="78">
      <c r="A55" s="16">
        <v>2</v>
      </c>
      <c r="B55" s="21">
        <v>935</v>
      </c>
      <c r="C55" s="30" t="s">
        <v>186</v>
      </c>
      <c r="D55" s="23" t="s">
        <v>79</v>
      </c>
      <c r="E55" s="23" t="s">
        <v>77</v>
      </c>
      <c r="F55" s="23" t="s">
        <v>53</v>
      </c>
      <c r="G55" s="23"/>
      <c r="H55" s="24">
        <f>SUMIFS(H56:H1115,$B56:$B1115,$B55,$D56:$D1115,$D56,$E56:$E1115,$E56,$F56:$F1115,$F56)</f>
        <v>80000</v>
      </c>
      <c r="I55" s="24">
        <f>SUMIFS(I56:I1115,$B56:$B1115,$B55,$D56:$D1115,$D56,$E56:$E1115,$E56,$F56:$F1115,$F56)</f>
        <v>80000</v>
      </c>
    </row>
    <row r="56" spans="1:9" s="20" customFormat="1" ht="15.6">
      <c r="A56" s="16">
        <v>3</v>
      </c>
      <c r="B56" s="21">
        <v>935</v>
      </c>
      <c r="C56" s="30" t="s">
        <v>46</v>
      </c>
      <c r="D56" s="23" t="s">
        <v>79</v>
      </c>
      <c r="E56" s="23" t="s">
        <v>77</v>
      </c>
      <c r="F56" s="23" t="s">
        <v>53</v>
      </c>
      <c r="G56" s="23" t="s">
        <v>92</v>
      </c>
      <c r="H56" s="29">
        <v>80000</v>
      </c>
      <c r="I56" s="29">
        <v>80000</v>
      </c>
    </row>
    <row r="57" spans="1:9" s="20" customFormat="1" ht="15.6">
      <c r="A57" s="16">
        <v>1</v>
      </c>
      <c r="B57" s="21">
        <v>935</v>
      </c>
      <c r="C57" s="30" t="s">
        <v>133</v>
      </c>
      <c r="D57" s="23" t="s">
        <v>82</v>
      </c>
      <c r="E57" s="23" t="s">
        <v>82</v>
      </c>
      <c r="F57" s="23" t="s">
        <v>7</v>
      </c>
      <c r="G57" s="23" t="s">
        <v>72</v>
      </c>
      <c r="H57" s="24">
        <f>SUMIFS(H58:H1118,$B58:$B1118,$B58,$D58:$D1118,$D58,$E58:$E1118,$E58)/2</f>
        <v>888235.08</v>
      </c>
      <c r="I57" s="24">
        <f>SUMIFS(I58:I1118,$B58:$B1118,$B58,$D58:$D1118,$D58,$E58:$E1118,$E58)/2</f>
        <v>888235.08</v>
      </c>
    </row>
    <row r="58" spans="1:9" s="20" customFormat="1" ht="31.2">
      <c r="A58" s="16">
        <v>2</v>
      </c>
      <c r="B58" s="21">
        <v>935</v>
      </c>
      <c r="C58" s="30" t="s">
        <v>158</v>
      </c>
      <c r="D58" s="23" t="s">
        <v>82</v>
      </c>
      <c r="E58" s="23" t="s">
        <v>82</v>
      </c>
      <c r="F58" s="23" t="s">
        <v>22</v>
      </c>
      <c r="G58" s="23"/>
      <c r="H58" s="24">
        <f>SUMIFS(H59:H1118,$B59:$B1118,$B58,$D59:$D1118,$D59,$E59:$E1118,$E59,$F59:$F1118,$F59)</f>
        <v>688235.08</v>
      </c>
      <c r="I58" s="24">
        <f>SUMIFS(I59:I1118,$B59:$B1118,$B58,$D59:$D1118,$D59,$E59:$E1118,$E59,$F59:$F1118,$F59)</f>
        <v>688235.08</v>
      </c>
    </row>
    <row r="59" spans="1:9" s="20" customFormat="1" ht="15.6">
      <c r="A59" s="16">
        <v>3</v>
      </c>
      <c r="B59" s="21">
        <v>935</v>
      </c>
      <c r="C59" s="30" t="s">
        <v>46</v>
      </c>
      <c r="D59" s="23" t="s">
        <v>82</v>
      </c>
      <c r="E59" s="23" t="s">
        <v>82</v>
      </c>
      <c r="F59" s="23" t="s">
        <v>22</v>
      </c>
      <c r="G59" s="23" t="s">
        <v>92</v>
      </c>
      <c r="H59" s="29">
        <v>688235.08</v>
      </c>
      <c r="I59" s="29">
        <v>688235.08</v>
      </c>
    </row>
    <row r="60" spans="1:9" s="20" customFormat="1" ht="46.8">
      <c r="A60" s="16">
        <v>2</v>
      </c>
      <c r="B60" s="21">
        <v>935</v>
      </c>
      <c r="C60" s="33" t="s">
        <v>195</v>
      </c>
      <c r="D60" s="23" t="s">
        <v>82</v>
      </c>
      <c r="E60" s="23" t="s">
        <v>82</v>
      </c>
      <c r="F60" s="23" t="s">
        <v>64</v>
      </c>
      <c r="G60" s="23"/>
      <c r="H60" s="24">
        <f>SUMIFS(H61:H1120,$B61:$B1120,$B60,$D61:$D1120,$D61,$E61:$E1120,$E61,$F61:$F1120,$F61)</f>
        <v>200000</v>
      </c>
      <c r="I60" s="24">
        <f>SUMIFS(I61:I1120,$B61:$B1120,$B60,$D61:$D1120,$D61,$E61:$E1120,$E61,$F61:$F1120,$F61)</f>
        <v>200000</v>
      </c>
    </row>
    <row r="61" spans="1:9" s="20" customFormat="1" ht="15.6">
      <c r="A61" s="16">
        <v>3</v>
      </c>
      <c r="B61" s="21">
        <v>935</v>
      </c>
      <c r="C61" s="30" t="s">
        <v>46</v>
      </c>
      <c r="D61" s="23" t="s">
        <v>82</v>
      </c>
      <c r="E61" s="23" t="s">
        <v>82</v>
      </c>
      <c r="F61" s="23" t="s">
        <v>64</v>
      </c>
      <c r="G61" s="23" t="s">
        <v>92</v>
      </c>
      <c r="H61" s="29">
        <v>200000</v>
      </c>
      <c r="I61" s="29">
        <v>200000</v>
      </c>
    </row>
    <row r="62" spans="1:9" s="20" customFormat="1" ht="15.6">
      <c r="A62" s="16">
        <v>1</v>
      </c>
      <c r="B62" s="21">
        <v>935</v>
      </c>
      <c r="C62" s="30" t="s">
        <v>24</v>
      </c>
      <c r="D62" s="23" t="s">
        <v>84</v>
      </c>
      <c r="E62" s="23" t="s">
        <v>70</v>
      </c>
      <c r="F62" s="23" t="s">
        <v>7</v>
      </c>
      <c r="G62" s="23" t="s">
        <v>72</v>
      </c>
      <c r="H62" s="24">
        <f>SUMIFS(H63:H1123,$B63:$B1123,$B63,$D63:$D1123,$D63,$E63:$E1123,$E63)/2</f>
        <v>5314217.3099999996</v>
      </c>
      <c r="I62" s="24">
        <f>SUMIFS(I63:I1123,$B63:$B1123,$B63,$D63:$D1123,$D63,$E63:$E1123,$E63)/2</f>
        <v>5314217.3099999996</v>
      </c>
    </row>
    <row r="63" spans="1:9" s="20" customFormat="1" ht="39" customHeight="1">
      <c r="A63" s="16">
        <v>2</v>
      </c>
      <c r="B63" s="21">
        <v>935</v>
      </c>
      <c r="C63" s="30" t="s">
        <v>196</v>
      </c>
      <c r="D63" s="23" t="s">
        <v>84</v>
      </c>
      <c r="E63" s="23" t="s">
        <v>70</v>
      </c>
      <c r="F63" s="23" t="s">
        <v>25</v>
      </c>
      <c r="G63" s="23"/>
      <c r="H63" s="24">
        <f>SUMIFS(H64:H1123,$B64:$B1123,$B63,$D64:$D1123,$D64,$E64:$E1123,$E64,$F64:$F1123,$F64)</f>
        <v>4009966.29</v>
      </c>
      <c r="I63" s="24">
        <f>SUMIFS(I64:I1123,$B64:$B1123,$B63,$D64:$D1123,$D64,$E64:$E1123,$E64,$F64:$F1123,$F64)</f>
        <v>4009966.29</v>
      </c>
    </row>
    <row r="64" spans="1:9" s="20" customFormat="1" ht="31.2">
      <c r="A64" s="16">
        <v>3</v>
      </c>
      <c r="B64" s="21">
        <v>935</v>
      </c>
      <c r="C64" s="30" t="s">
        <v>23</v>
      </c>
      <c r="D64" s="23" t="s">
        <v>84</v>
      </c>
      <c r="E64" s="23" t="s">
        <v>70</v>
      </c>
      <c r="F64" s="23" t="s">
        <v>25</v>
      </c>
      <c r="G64" s="23" t="s">
        <v>83</v>
      </c>
      <c r="H64" s="29">
        <v>3643551.23</v>
      </c>
      <c r="I64" s="29">
        <v>3643551.23</v>
      </c>
    </row>
    <row r="65" spans="1:9" s="20" customFormat="1" ht="46.8">
      <c r="A65" s="16">
        <v>3</v>
      </c>
      <c r="B65" s="21">
        <v>935</v>
      </c>
      <c r="C65" s="30" t="s">
        <v>12</v>
      </c>
      <c r="D65" s="23" t="s">
        <v>84</v>
      </c>
      <c r="E65" s="23" t="s">
        <v>70</v>
      </c>
      <c r="F65" s="23" t="s">
        <v>25</v>
      </c>
      <c r="G65" s="23" t="s">
        <v>74</v>
      </c>
      <c r="H65" s="29">
        <v>364715.06</v>
      </c>
      <c r="I65" s="29">
        <v>364715.06</v>
      </c>
    </row>
    <row r="66" spans="1:9" s="20" customFormat="1" ht="15.6">
      <c r="A66" s="16">
        <v>3</v>
      </c>
      <c r="B66" s="21">
        <v>935</v>
      </c>
      <c r="C66" s="30" t="s">
        <v>168</v>
      </c>
      <c r="D66" s="23" t="s">
        <v>84</v>
      </c>
      <c r="E66" s="23" t="s">
        <v>70</v>
      </c>
      <c r="F66" s="23" t="s">
        <v>25</v>
      </c>
      <c r="G66" s="23" t="s">
        <v>167</v>
      </c>
      <c r="H66" s="29">
        <v>0</v>
      </c>
      <c r="I66" s="29">
        <v>0</v>
      </c>
    </row>
    <row r="67" spans="1:9" s="20" customFormat="1" ht="15.6">
      <c r="A67" s="16">
        <v>3</v>
      </c>
      <c r="B67" s="21">
        <v>935</v>
      </c>
      <c r="C67" s="30" t="s">
        <v>13</v>
      </c>
      <c r="D67" s="23" t="s">
        <v>84</v>
      </c>
      <c r="E67" s="23" t="s">
        <v>70</v>
      </c>
      <c r="F67" s="23" t="s">
        <v>25</v>
      </c>
      <c r="G67" s="23" t="s">
        <v>75</v>
      </c>
      <c r="H67" s="29">
        <v>1700</v>
      </c>
      <c r="I67" s="29">
        <v>1700</v>
      </c>
    </row>
    <row r="68" spans="1:9" s="20" customFormat="1" ht="46.8">
      <c r="A68" s="16">
        <v>2</v>
      </c>
      <c r="B68" s="21">
        <v>935</v>
      </c>
      <c r="C68" s="30" t="s">
        <v>197</v>
      </c>
      <c r="D68" s="23" t="s">
        <v>84</v>
      </c>
      <c r="E68" s="23" t="s">
        <v>70</v>
      </c>
      <c r="F68" s="23" t="s">
        <v>26</v>
      </c>
      <c r="G68" s="23"/>
      <c r="H68" s="24">
        <f>SUMIFS(H69:H1128,$B69:$B1128,$B68,$D69:$D1128,$D69,$E69:$E1128,$E69,$F69:$F1128,$F69)</f>
        <v>1304251.02</v>
      </c>
      <c r="I68" s="24">
        <f>SUMIFS(I69:I1128,$B69:$B1128,$B68,$D69:$D1128,$D69,$E69:$E1128,$E69,$F69:$F1128,$F69)</f>
        <v>1304251.02</v>
      </c>
    </row>
    <row r="69" spans="1:9" s="20" customFormat="1" ht="31.2">
      <c r="A69" s="16">
        <v>3</v>
      </c>
      <c r="B69" s="21">
        <v>935</v>
      </c>
      <c r="C69" s="30" t="s">
        <v>23</v>
      </c>
      <c r="D69" s="23" t="s">
        <v>84</v>
      </c>
      <c r="E69" s="23" t="s">
        <v>70</v>
      </c>
      <c r="F69" s="23" t="s">
        <v>26</v>
      </c>
      <c r="G69" s="23" t="s">
        <v>83</v>
      </c>
      <c r="H69" s="29">
        <v>1157704.52</v>
      </c>
      <c r="I69" s="29">
        <v>1157704.52</v>
      </c>
    </row>
    <row r="70" spans="1:9" s="20" customFormat="1" ht="46.8">
      <c r="A70" s="16">
        <v>3</v>
      </c>
      <c r="B70" s="21">
        <v>935</v>
      </c>
      <c r="C70" s="30" t="s">
        <v>12</v>
      </c>
      <c r="D70" s="23" t="s">
        <v>84</v>
      </c>
      <c r="E70" s="23" t="s">
        <v>70</v>
      </c>
      <c r="F70" s="23" t="s">
        <v>26</v>
      </c>
      <c r="G70" s="23" t="s">
        <v>74</v>
      </c>
      <c r="H70" s="29">
        <v>146546.5</v>
      </c>
      <c r="I70" s="29">
        <v>146546.5</v>
      </c>
    </row>
    <row r="71" spans="1:9" s="20" customFormat="1" ht="66" customHeight="1">
      <c r="A71" s="16">
        <v>2</v>
      </c>
      <c r="B71" s="21">
        <v>935</v>
      </c>
      <c r="C71" s="30" t="s">
        <v>124</v>
      </c>
      <c r="D71" s="23" t="s">
        <v>84</v>
      </c>
      <c r="E71" s="23" t="s">
        <v>70</v>
      </c>
      <c r="F71" s="23" t="s">
        <v>125</v>
      </c>
      <c r="G71" s="23"/>
      <c r="H71" s="24">
        <f>SUMIFS(H72:H1131,$B72:$B1131,$B71,$D72:$D1131,$D72,$E72:$E1131,$E72,$F72:$F1131,$F72)</f>
        <v>0</v>
      </c>
      <c r="I71" s="24">
        <f>SUMIFS(I72:I1131,$B72:$B1131,$B71,$D72:$D1131,$D72,$E72:$E1131,$E72,$F72:$F1131,$F72)</f>
        <v>0</v>
      </c>
    </row>
    <row r="72" spans="1:9" s="20" customFormat="1" ht="46.8">
      <c r="A72" s="16">
        <v>3</v>
      </c>
      <c r="B72" s="21">
        <v>935</v>
      </c>
      <c r="C72" s="30" t="s">
        <v>12</v>
      </c>
      <c r="D72" s="23" t="s">
        <v>84</v>
      </c>
      <c r="E72" s="23" t="s">
        <v>70</v>
      </c>
      <c r="F72" s="23" t="s">
        <v>125</v>
      </c>
      <c r="G72" s="23" t="s">
        <v>74</v>
      </c>
      <c r="H72" s="29">
        <v>0</v>
      </c>
      <c r="I72" s="29">
        <v>0</v>
      </c>
    </row>
    <row r="73" spans="1:9" s="20" customFormat="1" ht="68.400000000000006" customHeight="1">
      <c r="A73" s="16">
        <v>2</v>
      </c>
      <c r="B73" s="21">
        <v>935</v>
      </c>
      <c r="C73" s="30" t="s">
        <v>166</v>
      </c>
      <c r="D73" s="23" t="s">
        <v>84</v>
      </c>
      <c r="E73" s="23" t="s">
        <v>70</v>
      </c>
      <c r="F73" s="23" t="s">
        <v>165</v>
      </c>
      <c r="G73" s="23"/>
      <c r="H73" s="24">
        <f>SUMIFS(H74:H1133,$B74:$B1133,$B73,$D74:$D1133,$D74,$E74:$E1133,$E74,$F74:$F1133,$F74)</f>
        <v>0</v>
      </c>
      <c r="I73" s="24">
        <f>SUMIFS(I74:I1133,$B74:$B1133,$B73,$D74:$D1133,$D74,$E74:$E1133,$E74,$F74:$F1133,$F74)</f>
        <v>0</v>
      </c>
    </row>
    <row r="74" spans="1:9" s="20" customFormat="1" ht="46.8">
      <c r="A74" s="16">
        <v>3</v>
      </c>
      <c r="B74" s="21">
        <v>935</v>
      </c>
      <c r="C74" s="30" t="s">
        <v>12</v>
      </c>
      <c r="D74" s="23" t="s">
        <v>84</v>
      </c>
      <c r="E74" s="23" t="s">
        <v>70</v>
      </c>
      <c r="F74" s="23" t="s">
        <v>165</v>
      </c>
      <c r="G74" s="23" t="s">
        <v>74</v>
      </c>
      <c r="H74" s="29">
        <v>0</v>
      </c>
      <c r="I74" s="29">
        <v>0</v>
      </c>
    </row>
    <row r="75" spans="1:9" s="20" customFormat="1" ht="31.2">
      <c r="A75" s="16">
        <v>1</v>
      </c>
      <c r="B75" s="21">
        <v>935</v>
      </c>
      <c r="C75" s="30" t="s">
        <v>27</v>
      </c>
      <c r="D75" s="23" t="s">
        <v>85</v>
      </c>
      <c r="E75" s="23" t="s">
        <v>71</v>
      </c>
      <c r="F75" s="23"/>
      <c r="G75" s="23"/>
      <c r="H75" s="24">
        <f>SUMIFS(H76:H1136,$B76:$B1136,$B76,$D76:$D1136,$D76,$E76:$E1136,$E76)/2</f>
        <v>384000</v>
      </c>
      <c r="I75" s="24">
        <f>SUMIFS(I76:I1136,$B76:$B1136,$B76,$D76:$D1136,$D76,$E76:$E1136,$E76)/2</f>
        <v>384000</v>
      </c>
    </row>
    <row r="76" spans="1:9" s="20" customFormat="1" ht="62.4">
      <c r="A76" s="16">
        <v>2</v>
      </c>
      <c r="B76" s="21">
        <v>935</v>
      </c>
      <c r="C76" s="30" t="s">
        <v>172</v>
      </c>
      <c r="D76" s="23" t="s">
        <v>85</v>
      </c>
      <c r="E76" s="23" t="s">
        <v>71</v>
      </c>
      <c r="F76" s="23" t="s">
        <v>28</v>
      </c>
      <c r="G76" s="23"/>
      <c r="H76" s="24">
        <f>SUMIFS(H77:H1136,$B77:$B1136,$B76,$D77:$D1136,$D77,$E77:$E1136,$E77,$F77:$F1136,$F77)</f>
        <v>0</v>
      </c>
      <c r="I76" s="24">
        <f>SUMIFS(I77:I1136,$B77:$B1136,$B76,$D77:$D1136,$D77,$E77:$E1136,$E77,$F77:$F1136,$F77)</f>
        <v>0</v>
      </c>
    </row>
    <row r="77" spans="1:9" s="20" customFormat="1" ht="46.8">
      <c r="A77" s="16">
        <v>3</v>
      </c>
      <c r="B77" s="21">
        <v>935</v>
      </c>
      <c r="C77" s="30" t="s">
        <v>12</v>
      </c>
      <c r="D77" s="23" t="s">
        <v>85</v>
      </c>
      <c r="E77" s="23" t="s">
        <v>71</v>
      </c>
      <c r="F77" s="23" t="s">
        <v>28</v>
      </c>
      <c r="G77" s="23" t="s">
        <v>74</v>
      </c>
      <c r="H77" s="29">
        <v>0</v>
      </c>
      <c r="I77" s="29">
        <v>0</v>
      </c>
    </row>
    <row r="78" spans="1:9" s="20" customFormat="1" ht="15.6">
      <c r="A78" s="16">
        <v>3</v>
      </c>
      <c r="B78" s="21">
        <v>935</v>
      </c>
      <c r="C78" s="30" t="s">
        <v>46</v>
      </c>
      <c r="D78" s="23" t="s">
        <v>85</v>
      </c>
      <c r="E78" s="23" t="s">
        <v>71</v>
      </c>
      <c r="F78" s="23" t="s">
        <v>28</v>
      </c>
      <c r="G78" s="23" t="s">
        <v>92</v>
      </c>
      <c r="H78" s="29">
        <v>0</v>
      </c>
      <c r="I78" s="29">
        <v>0</v>
      </c>
    </row>
    <row r="79" spans="1:9" s="20" customFormat="1" ht="93.6">
      <c r="A79" s="16">
        <v>2</v>
      </c>
      <c r="B79" s="21">
        <v>935</v>
      </c>
      <c r="C79" s="30" t="s">
        <v>201</v>
      </c>
      <c r="D79" s="23" t="s">
        <v>85</v>
      </c>
      <c r="E79" s="23" t="s">
        <v>71</v>
      </c>
      <c r="F79" s="23" t="s">
        <v>29</v>
      </c>
      <c r="G79" s="23"/>
      <c r="H79" s="24">
        <f>SUMIFS(H80:H1139,$B80:$B1139,$B79,$D80:$D1139,$D80,$E80:$E1139,$E80,$F80:$F1139,$F80)</f>
        <v>384000</v>
      </c>
      <c r="I79" s="24">
        <f>SUMIFS(I80:I1139,$B80:$B1139,$B79,$D80:$D1139,$D80,$E80:$E1139,$E80,$F80:$F1139,$F80)</f>
        <v>384000</v>
      </c>
    </row>
    <row r="80" spans="1:9" s="20" customFormat="1" ht="78">
      <c r="A80" s="16">
        <v>3</v>
      </c>
      <c r="B80" s="21">
        <v>935</v>
      </c>
      <c r="C80" s="30" t="s">
        <v>151</v>
      </c>
      <c r="D80" s="23" t="s">
        <v>85</v>
      </c>
      <c r="E80" s="23" t="s">
        <v>71</v>
      </c>
      <c r="F80" s="23" t="s">
        <v>29</v>
      </c>
      <c r="G80" s="23" t="s">
        <v>95</v>
      </c>
      <c r="H80" s="29">
        <v>384000</v>
      </c>
      <c r="I80" s="29">
        <v>384000</v>
      </c>
    </row>
    <row r="81" spans="1:9" s="20" customFormat="1" ht="15.6">
      <c r="A81" s="16">
        <v>1</v>
      </c>
      <c r="B81" s="21">
        <v>935</v>
      </c>
      <c r="C81" s="30" t="s">
        <v>30</v>
      </c>
      <c r="D81" s="23" t="s">
        <v>86</v>
      </c>
      <c r="E81" s="23" t="s">
        <v>70</v>
      </c>
      <c r="F81" s="23" t="s">
        <v>7</v>
      </c>
      <c r="G81" s="23" t="s">
        <v>72</v>
      </c>
      <c r="H81" s="24">
        <f>SUMIFS(H82:H1142,$B82:$B1142,$B82,$D82:$D1142,$D82,$E82:$E1142,$E82)/2</f>
        <v>594086.36</v>
      </c>
      <c r="I81" s="24">
        <f>SUMIFS(I82:I1142,$B82:$B1142,$B82,$D82:$D1142,$D82,$E82:$E1142,$E82)/2</f>
        <v>594086.36</v>
      </c>
    </row>
    <row r="82" spans="1:9" s="20" customFormat="1" ht="46.8">
      <c r="A82" s="16">
        <v>2</v>
      </c>
      <c r="B82" s="21">
        <v>935</v>
      </c>
      <c r="C82" s="30" t="s">
        <v>198</v>
      </c>
      <c r="D82" s="23" t="s">
        <v>86</v>
      </c>
      <c r="E82" s="23" t="s">
        <v>70</v>
      </c>
      <c r="F82" s="23" t="s">
        <v>31</v>
      </c>
      <c r="G82" s="23"/>
      <c r="H82" s="24">
        <f>SUMIFS(H83:H1142,$B83:$B1142,$B82,$D83:$D1142,$D83,$E83:$E1142,$E83,$F83:$F1142,$F83)</f>
        <v>594086.36</v>
      </c>
      <c r="I82" s="24">
        <f>SUMIFS(I83:I1142,$B83:$B1142,$B82,$D83:$D1142,$D83,$E83:$E1142,$E83,$F83:$F1142,$F83)</f>
        <v>594086.36</v>
      </c>
    </row>
    <row r="83" spans="1:9" s="20" customFormat="1" ht="15.6">
      <c r="A83" s="16">
        <v>3</v>
      </c>
      <c r="B83" s="21">
        <v>935</v>
      </c>
      <c r="C83" s="30" t="s">
        <v>46</v>
      </c>
      <c r="D83" s="23" t="s">
        <v>86</v>
      </c>
      <c r="E83" s="23" t="s">
        <v>70</v>
      </c>
      <c r="F83" s="23" t="s">
        <v>31</v>
      </c>
      <c r="G83" s="23" t="s">
        <v>92</v>
      </c>
      <c r="H83" s="29">
        <v>594086.36</v>
      </c>
      <c r="I83" s="29">
        <v>594086.36</v>
      </c>
    </row>
    <row r="84" spans="1:9" s="20" customFormat="1" ht="46.8">
      <c r="A84" s="16">
        <v>2</v>
      </c>
      <c r="B84" s="21">
        <v>935</v>
      </c>
      <c r="C84" s="30" t="s">
        <v>150</v>
      </c>
      <c r="D84" s="23" t="s">
        <v>86</v>
      </c>
      <c r="E84" s="23" t="s">
        <v>70</v>
      </c>
      <c r="F84" s="23" t="s">
        <v>149</v>
      </c>
      <c r="G84" s="23"/>
      <c r="H84" s="24">
        <f>SUMIFS(H85:H1144,$B85:$B1144,$B84,$D85:$D1144,$D85,$E85:$E1144,$E85,$F85:$F1144,$F85)</f>
        <v>0</v>
      </c>
      <c r="I84" s="24">
        <f>SUMIFS(I85:I1144,$B85:$B1144,$B84,$D85:$D1144,$D85,$E85:$E1144,$E85,$F85:$F1144,$F85)</f>
        <v>0</v>
      </c>
    </row>
    <row r="85" spans="1:9" s="20" customFormat="1" ht="15.6">
      <c r="A85" s="16">
        <v>3</v>
      </c>
      <c r="B85" s="21">
        <v>935</v>
      </c>
      <c r="C85" s="30" t="s">
        <v>46</v>
      </c>
      <c r="D85" s="23" t="s">
        <v>86</v>
      </c>
      <c r="E85" s="23" t="s">
        <v>70</v>
      </c>
      <c r="F85" s="23" t="s">
        <v>149</v>
      </c>
      <c r="G85" s="23" t="s">
        <v>92</v>
      </c>
      <c r="H85" s="29">
        <v>0</v>
      </c>
      <c r="I85" s="29">
        <v>0</v>
      </c>
    </row>
    <row r="86" spans="1:9" s="20" customFormat="1" ht="78" customHeight="1">
      <c r="A86" s="16">
        <v>0</v>
      </c>
      <c r="B86" s="17">
        <v>943</v>
      </c>
      <c r="C86" s="18" t="s">
        <v>143</v>
      </c>
      <c r="D86" s="32"/>
      <c r="E86" s="32"/>
      <c r="F86" s="32"/>
      <c r="G86" s="32"/>
      <c r="H86" s="19">
        <f>SUMIFS(H87:H1153,$B87:$B1153,$B87)/3</f>
        <v>10278050</v>
      </c>
      <c r="I86" s="19">
        <f>SUMIFS(I87:I1153,$B87:$B1153,$B87)/3</f>
        <v>8847586.75</v>
      </c>
    </row>
    <row r="87" spans="1:9" s="20" customFormat="1" ht="15.6">
      <c r="A87" s="16">
        <v>1</v>
      </c>
      <c r="B87" s="21">
        <v>943</v>
      </c>
      <c r="C87" s="30" t="s">
        <v>134</v>
      </c>
      <c r="D87" s="23" t="s">
        <v>85</v>
      </c>
      <c r="E87" s="23" t="s">
        <v>87</v>
      </c>
      <c r="F87" s="23" t="s">
        <v>7</v>
      </c>
      <c r="G87" s="23" t="s">
        <v>72</v>
      </c>
      <c r="H87" s="24">
        <f>SUMIFS(H88:H1148,$B88:$B1148,$B88,$D88:$D1148,$D88,$E88:$E1148,$E88)/2</f>
        <v>7446540</v>
      </c>
      <c r="I87" s="24">
        <f>SUMIFS(I88:I1148,$B88:$B1148,$B88,$D88:$D1148,$D88,$E88:$E1148,$E88)/2</f>
        <v>6016076.75</v>
      </c>
    </row>
    <row r="88" spans="1:9" s="20" customFormat="1" ht="62.4">
      <c r="A88" s="16">
        <v>2</v>
      </c>
      <c r="B88" s="21">
        <v>943</v>
      </c>
      <c r="C88" s="30" t="s">
        <v>181</v>
      </c>
      <c r="D88" s="23" t="s">
        <v>85</v>
      </c>
      <c r="E88" s="23" t="s">
        <v>87</v>
      </c>
      <c r="F88" s="23" t="s">
        <v>10</v>
      </c>
      <c r="G88" s="23"/>
      <c r="H88" s="24">
        <f>SUMIFS(H89:H1148,$B89:$B1148,$B88,$D89:$D1148,$D89,$E89:$E1148,$E89,$F89:$F1148,$F89)</f>
        <v>7446540</v>
      </c>
      <c r="I88" s="24">
        <f>SUMIFS(I89:I1148,$B89:$B1148,$B88,$D89:$D1148,$D89,$E89:$E1148,$E89,$F89:$F1148,$F89)</f>
        <v>6016076.75</v>
      </c>
    </row>
    <row r="89" spans="1:9" s="20" customFormat="1" ht="33.6" customHeight="1">
      <c r="A89" s="16">
        <v>3</v>
      </c>
      <c r="B89" s="21">
        <v>943</v>
      </c>
      <c r="C89" s="30" t="s">
        <v>21</v>
      </c>
      <c r="D89" s="23" t="s">
        <v>85</v>
      </c>
      <c r="E89" s="23" t="s">
        <v>87</v>
      </c>
      <c r="F89" s="23" t="s">
        <v>10</v>
      </c>
      <c r="G89" s="23" t="s">
        <v>81</v>
      </c>
      <c r="H89" s="29">
        <v>7446540</v>
      </c>
      <c r="I89" s="29">
        <v>6016076.75</v>
      </c>
    </row>
    <row r="90" spans="1:9" s="20" customFormat="1" ht="31.2">
      <c r="A90" s="16">
        <v>1</v>
      </c>
      <c r="B90" s="21">
        <v>943</v>
      </c>
      <c r="C90" s="30" t="s">
        <v>27</v>
      </c>
      <c r="D90" s="23" t="s">
        <v>85</v>
      </c>
      <c r="E90" s="23" t="s">
        <v>71</v>
      </c>
      <c r="F90" s="23"/>
      <c r="G90" s="23"/>
      <c r="H90" s="24">
        <f>SUMIFS(H91:H1151,$B91:$B1151,$B91,$D91:$D1151,$D91,$E91:$E1151,$E91)/2</f>
        <v>2831510</v>
      </c>
      <c r="I90" s="24">
        <f>SUMIFS(I91:I1151,$B91:$B1151,$B91,$D91:$D1151,$D91,$E91:$E1151,$E91)/2</f>
        <v>2831510</v>
      </c>
    </row>
    <row r="91" spans="1:9" s="20" customFormat="1" ht="62.4">
      <c r="A91" s="16">
        <v>2</v>
      </c>
      <c r="B91" s="21">
        <v>943</v>
      </c>
      <c r="C91" s="30" t="s">
        <v>181</v>
      </c>
      <c r="D91" s="23" t="s">
        <v>85</v>
      </c>
      <c r="E91" s="23" t="s">
        <v>71</v>
      </c>
      <c r="F91" s="23" t="s">
        <v>10</v>
      </c>
      <c r="G91" s="23"/>
      <c r="H91" s="24">
        <f>SUMIFS(H92:H1151,$B92:$B1151,$B91,$D92:$D1151,$D92,$E92:$E1151,$E92,$F92:$F1151,$F92)</f>
        <v>2831510</v>
      </c>
      <c r="I91" s="24">
        <f>SUMIFS(I92:I1151,$B92:$B1151,$B91,$D92:$D1151,$D92,$E92:$E1151,$E92,$F92:$F1151,$F92)</f>
        <v>2831510</v>
      </c>
    </row>
    <row r="92" spans="1:9" s="20" customFormat="1" ht="31.2">
      <c r="A92" s="16">
        <v>3</v>
      </c>
      <c r="B92" s="21">
        <v>943</v>
      </c>
      <c r="C92" s="30" t="s">
        <v>23</v>
      </c>
      <c r="D92" s="23" t="s">
        <v>85</v>
      </c>
      <c r="E92" s="23" t="s">
        <v>71</v>
      </c>
      <c r="F92" s="23" t="s">
        <v>10</v>
      </c>
      <c r="G92" s="23" t="s">
        <v>83</v>
      </c>
      <c r="H92" s="29">
        <v>2496574</v>
      </c>
      <c r="I92" s="29">
        <v>2496574</v>
      </c>
    </row>
    <row r="93" spans="1:9" s="20" customFormat="1" ht="46.8">
      <c r="A93" s="16">
        <v>3</v>
      </c>
      <c r="B93" s="21">
        <v>943</v>
      </c>
      <c r="C93" s="30" t="s">
        <v>12</v>
      </c>
      <c r="D93" s="23" t="s">
        <v>85</v>
      </c>
      <c r="E93" s="23" t="s">
        <v>71</v>
      </c>
      <c r="F93" s="23" t="s">
        <v>10</v>
      </c>
      <c r="G93" s="23" t="s">
        <v>74</v>
      </c>
      <c r="H93" s="29">
        <v>334936</v>
      </c>
      <c r="I93" s="29">
        <v>334936</v>
      </c>
    </row>
    <row r="94" spans="1:9" s="20" customFormat="1" ht="15.6">
      <c r="A94" s="16">
        <v>3</v>
      </c>
      <c r="B94" s="21">
        <v>943</v>
      </c>
      <c r="C94" s="30" t="s">
        <v>13</v>
      </c>
      <c r="D94" s="23" t="s">
        <v>85</v>
      </c>
      <c r="E94" s="23" t="s">
        <v>71</v>
      </c>
      <c r="F94" s="23" t="s">
        <v>10</v>
      </c>
      <c r="G94" s="23" t="s">
        <v>75</v>
      </c>
      <c r="H94" s="29">
        <v>0</v>
      </c>
      <c r="I94" s="29">
        <v>0</v>
      </c>
    </row>
    <row r="95" spans="1:9" s="20" customFormat="1" ht="62.4">
      <c r="A95" s="16">
        <v>0</v>
      </c>
      <c r="B95" s="17">
        <v>950</v>
      </c>
      <c r="C95" s="18" t="s">
        <v>142</v>
      </c>
      <c r="D95" s="32"/>
      <c r="E95" s="32"/>
      <c r="F95" s="32"/>
      <c r="G95" s="32"/>
      <c r="H95" s="19">
        <f>SUMIFS(H96:H1162,$B96:$B1162,$B96)/3</f>
        <v>59166527.969999999</v>
      </c>
      <c r="I95" s="19">
        <f>SUMIFS(I96:I1162,$B96:$B1162,$B96)/3</f>
        <v>58379990.199999988</v>
      </c>
    </row>
    <row r="96" spans="1:9" s="20" customFormat="1" ht="78">
      <c r="A96" s="16">
        <v>1</v>
      </c>
      <c r="B96" s="21">
        <v>950</v>
      </c>
      <c r="C96" s="30" t="s">
        <v>34</v>
      </c>
      <c r="D96" s="23" t="s">
        <v>70</v>
      </c>
      <c r="E96" s="23" t="s">
        <v>87</v>
      </c>
      <c r="F96" s="23" t="s">
        <v>7</v>
      </c>
      <c r="G96" s="23" t="s">
        <v>72</v>
      </c>
      <c r="H96" s="24">
        <f>SUMIFS(H97:H1157,$B97:$B1157,$B97,$D97:$D1157,$D97,$E97:$E1157,$E97)/2</f>
        <v>7542187.5</v>
      </c>
      <c r="I96" s="24">
        <f>SUMIFS(I97:I1157,$B97:$B1157,$B97,$D97:$D1157,$D97,$E97:$E1157,$E97)/2</f>
        <v>7529125.1999999993</v>
      </c>
    </row>
    <row r="97" spans="1:9" s="20" customFormat="1" ht="62.4">
      <c r="A97" s="16">
        <v>2</v>
      </c>
      <c r="B97" s="21">
        <v>950</v>
      </c>
      <c r="C97" s="26" t="s">
        <v>173</v>
      </c>
      <c r="D97" s="23" t="s">
        <v>70</v>
      </c>
      <c r="E97" s="23" t="s">
        <v>87</v>
      </c>
      <c r="F97" s="23" t="s">
        <v>15</v>
      </c>
      <c r="G97" s="23" t="s">
        <v>72</v>
      </c>
      <c r="H97" s="24">
        <f>SUMIFS(H98:H1157,$B98:$B1157,$B97,$D98:$D1157,$D98,$E98:$E1157,$E98,$F98:$F1157,$F98)</f>
        <v>76000</v>
      </c>
      <c r="I97" s="24">
        <f>SUMIFS(I98:I1157,$B98:$B1157,$B97,$D98:$D1157,$D98,$E98:$E1157,$E98,$F98:$F1157,$F98)</f>
        <v>76000</v>
      </c>
    </row>
    <row r="98" spans="1:9" s="20" customFormat="1" ht="46.8">
      <c r="A98" s="16">
        <v>3</v>
      </c>
      <c r="B98" s="21">
        <v>950</v>
      </c>
      <c r="C98" s="30" t="s">
        <v>12</v>
      </c>
      <c r="D98" s="23" t="s">
        <v>70</v>
      </c>
      <c r="E98" s="23" t="s">
        <v>87</v>
      </c>
      <c r="F98" s="23" t="s">
        <v>15</v>
      </c>
      <c r="G98" s="23" t="s">
        <v>74</v>
      </c>
      <c r="H98" s="29">
        <v>76000</v>
      </c>
      <c r="I98" s="29">
        <v>76000</v>
      </c>
    </row>
    <row r="99" spans="1:9" s="20" customFormat="1" ht="62.4">
      <c r="A99" s="16">
        <v>2</v>
      </c>
      <c r="B99" s="21">
        <v>950</v>
      </c>
      <c r="C99" s="26" t="s">
        <v>174</v>
      </c>
      <c r="D99" s="23" t="s">
        <v>70</v>
      </c>
      <c r="E99" s="23" t="s">
        <v>87</v>
      </c>
      <c r="F99" s="23" t="s">
        <v>42</v>
      </c>
      <c r="G99" s="23" t="s">
        <v>72</v>
      </c>
      <c r="H99" s="24">
        <f>SUMIFS(H100:H1159,$B100:$B1159,$B99,$D100:$D1159,$D100,$E100:$E1159,$E100,$F100:$F1159,$F100)</f>
        <v>19500</v>
      </c>
      <c r="I99" s="24">
        <f>SUMIFS(I100:I1159,$B100:$B1159,$B99,$D100:$D1159,$D100,$E100:$E1159,$E100,$F100:$F1159,$F100)</f>
        <v>18378</v>
      </c>
    </row>
    <row r="100" spans="1:9" s="20" customFormat="1" ht="46.8">
      <c r="A100" s="16">
        <v>3</v>
      </c>
      <c r="B100" s="21">
        <v>950</v>
      </c>
      <c r="C100" s="30" t="s">
        <v>12</v>
      </c>
      <c r="D100" s="23" t="s">
        <v>70</v>
      </c>
      <c r="E100" s="23" t="s">
        <v>87</v>
      </c>
      <c r="F100" s="23" t="s">
        <v>42</v>
      </c>
      <c r="G100" s="23" t="s">
        <v>74</v>
      </c>
      <c r="H100" s="29">
        <v>19500</v>
      </c>
      <c r="I100" s="29">
        <v>18378</v>
      </c>
    </row>
    <row r="101" spans="1:9" s="20" customFormat="1" ht="78">
      <c r="A101" s="16">
        <v>2</v>
      </c>
      <c r="B101" s="21">
        <v>950</v>
      </c>
      <c r="C101" s="30" t="s">
        <v>9</v>
      </c>
      <c r="D101" s="23" t="s">
        <v>70</v>
      </c>
      <c r="E101" s="23" t="s">
        <v>87</v>
      </c>
      <c r="F101" s="23" t="s">
        <v>109</v>
      </c>
      <c r="G101" s="23" t="s">
        <v>72</v>
      </c>
      <c r="H101" s="24">
        <f>SUMIFS(H102:H1161,$B102:$B1161,$B101,$D102:$D1161,$D102,$E102:$E1161,$E102,$F102:$F1161,$F102)</f>
        <v>7446687.5</v>
      </c>
      <c r="I101" s="24">
        <f>SUMIFS(I102:I1161,$B102:$B1161,$B101,$D102:$D1161,$D102,$E102:$E1161,$E102,$F102:$F1161,$F102)</f>
        <v>7434747.2000000002</v>
      </c>
    </row>
    <row r="102" spans="1:9" s="20" customFormat="1" ht="46.8">
      <c r="A102" s="16">
        <v>3</v>
      </c>
      <c r="B102" s="21">
        <v>950</v>
      </c>
      <c r="C102" s="30" t="s">
        <v>11</v>
      </c>
      <c r="D102" s="23" t="s">
        <v>70</v>
      </c>
      <c r="E102" s="23" t="s">
        <v>87</v>
      </c>
      <c r="F102" s="23" t="s">
        <v>109</v>
      </c>
      <c r="G102" s="23" t="s">
        <v>73</v>
      </c>
      <c r="H102" s="29">
        <v>7035622.5</v>
      </c>
      <c r="I102" s="29">
        <v>7035622.5</v>
      </c>
    </row>
    <row r="103" spans="1:9" s="20" customFormat="1" ht="46.8">
      <c r="A103" s="16">
        <v>3</v>
      </c>
      <c r="B103" s="21">
        <v>950</v>
      </c>
      <c r="C103" s="30" t="s">
        <v>12</v>
      </c>
      <c r="D103" s="23" t="s">
        <v>70</v>
      </c>
      <c r="E103" s="23" t="s">
        <v>87</v>
      </c>
      <c r="F103" s="23" t="s">
        <v>109</v>
      </c>
      <c r="G103" s="23" t="s">
        <v>74</v>
      </c>
      <c r="H103" s="29">
        <v>409565</v>
      </c>
      <c r="I103" s="29">
        <v>399124.7</v>
      </c>
    </row>
    <row r="104" spans="1:9" s="20" customFormat="1" ht="39" customHeight="1">
      <c r="A104" s="16">
        <v>3</v>
      </c>
      <c r="B104" s="21">
        <v>950</v>
      </c>
      <c r="C104" s="30" t="s">
        <v>21</v>
      </c>
      <c r="D104" s="23" t="s">
        <v>70</v>
      </c>
      <c r="E104" s="23" t="s">
        <v>87</v>
      </c>
      <c r="F104" s="23" t="s">
        <v>109</v>
      </c>
      <c r="G104" s="23" t="s">
        <v>81</v>
      </c>
      <c r="H104" s="29">
        <v>0</v>
      </c>
      <c r="I104" s="29">
        <v>0</v>
      </c>
    </row>
    <row r="105" spans="1:9" s="20" customFormat="1" ht="15.6">
      <c r="A105" s="16">
        <v>3</v>
      </c>
      <c r="B105" s="21">
        <v>950</v>
      </c>
      <c r="C105" s="30" t="s">
        <v>131</v>
      </c>
      <c r="D105" s="23" t="s">
        <v>70</v>
      </c>
      <c r="E105" s="23" t="s">
        <v>87</v>
      </c>
      <c r="F105" s="23" t="s">
        <v>109</v>
      </c>
      <c r="G105" s="23" t="s">
        <v>130</v>
      </c>
      <c r="H105" s="29">
        <v>0</v>
      </c>
      <c r="I105" s="29">
        <v>0</v>
      </c>
    </row>
    <row r="106" spans="1:9" s="20" customFormat="1" ht="21" customHeight="1">
      <c r="A106" s="16">
        <v>3</v>
      </c>
      <c r="B106" s="21">
        <v>950</v>
      </c>
      <c r="C106" s="30" t="s">
        <v>13</v>
      </c>
      <c r="D106" s="23" t="s">
        <v>70</v>
      </c>
      <c r="E106" s="23" t="s">
        <v>87</v>
      </c>
      <c r="F106" s="23" t="s">
        <v>109</v>
      </c>
      <c r="G106" s="23" t="s">
        <v>75</v>
      </c>
      <c r="H106" s="29">
        <v>1500</v>
      </c>
      <c r="I106" s="29">
        <v>0</v>
      </c>
    </row>
    <row r="107" spans="1:9" s="20" customFormat="1" ht="15" customHeight="1">
      <c r="A107" s="16">
        <v>1</v>
      </c>
      <c r="B107" s="21">
        <v>950</v>
      </c>
      <c r="C107" s="30" t="s">
        <v>14</v>
      </c>
      <c r="D107" s="23" t="s">
        <v>70</v>
      </c>
      <c r="E107" s="23" t="s">
        <v>76</v>
      </c>
      <c r="F107" s="23"/>
      <c r="G107" s="23"/>
      <c r="H107" s="24">
        <f>SUMIFS(H108:H1168,$B108:$B1168,$B108,$D108:$D1168,$D108,$E108:$E1168,$E108)/2</f>
        <v>624786.81999999995</v>
      </c>
      <c r="I107" s="24">
        <f>SUMIFS(I108:I1168,$B108:$B1168,$B108,$D108:$D1168,$D108,$E108:$E1168,$E108)/2</f>
        <v>469607.36</v>
      </c>
    </row>
    <row r="108" spans="1:9" s="20" customFormat="1" ht="78">
      <c r="A108" s="16">
        <v>2</v>
      </c>
      <c r="B108" s="21">
        <v>950</v>
      </c>
      <c r="C108" s="30" t="s">
        <v>187</v>
      </c>
      <c r="D108" s="23" t="s">
        <v>70</v>
      </c>
      <c r="E108" s="23" t="s">
        <v>76</v>
      </c>
      <c r="F108" s="23" t="s">
        <v>50</v>
      </c>
      <c r="G108" s="23" t="s">
        <v>72</v>
      </c>
      <c r="H108" s="24">
        <f>SUMIFS(H109:H1168,$B109:$B1168,$B108,$D109:$D1168,$D109,$E109:$E1168,$E109,$F109:$F1168,$F109)</f>
        <v>529786.81999999995</v>
      </c>
      <c r="I108" s="24">
        <f>SUMIFS(I109:I1168,$B109:$B1168,$B108,$D109:$D1168,$D109,$E109:$E1168,$E109,$F109:$F1168,$F109)</f>
        <v>469607.36</v>
      </c>
    </row>
    <row r="109" spans="1:9" s="20" customFormat="1" ht="46.8">
      <c r="A109" s="16">
        <v>3</v>
      </c>
      <c r="B109" s="21">
        <v>950</v>
      </c>
      <c r="C109" s="30" t="s">
        <v>12</v>
      </c>
      <c r="D109" s="23" t="s">
        <v>70</v>
      </c>
      <c r="E109" s="23" t="s">
        <v>76</v>
      </c>
      <c r="F109" s="23" t="s">
        <v>50</v>
      </c>
      <c r="G109" s="23" t="s">
        <v>74</v>
      </c>
      <c r="H109" s="29">
        <v>529786.81999999995</v>
      </c>
      <c r="I109" s="29">
        <v>469607.36</v>
      </c>
    </row>
    <row r="110" spans="1:9" s="20" customFormat="1" ht="46.8">
      <c r="A110" s="16">
        <v>2</v>
      </c>
      <c r="B110" s="21">
        <v>950</v>
      </c>
      <c r="C110" s="30" t="s">
        <v>35</v>
      </c>
      <c r="D110" s="23" t="s">
        <v>70</v>
      </c>
      <c r="E110" s="23" t="s">
        <v>76</v>
      </c>
      <c r="F110" s="23" t="s">
        <v>111</v>
      </c>
      <c r="G110" s="23" t="s">
        <v>72</v>
      </c>
      <c r="H110" s="24">
        <f>SUMIFS(H111:H1171,$B111:$B1171,$B110,$D111:$D1171,$D111,$E111:$E1171,$E111,$F111:$F1171,$F111)</f>
        <v>95000</v>
      </c>
      <c r="I110" s="24">
        <f>SUMIFS(I111:I1171,$B111:$B1171,$B110,$D111:$D1171,$D111,$E111:$E1171,$E111,$F111:$F1171,$F111)</f>
        <v>0</v>
      </c>
    </row>
    <row r="111" spans="1:9" s="20" customFormat="1" ht="15.6">
      <c r="A111" s="16">
        <v>3</v>
      </c>
      <c r="B111" s="21">
        <v>950</v>
      </c>
      <c r="C111" s="30" t="s">
        <v>131</v>
      </c>
      <c r="D111" s="23" t="s">
        <v>70</v>
      </c>
      <c r="E111" s="23" t="s">
        <v>76</v>
      </c>
      <c r="F111" s="23" t="s">
        <v>111</v>
      </c>
      <c r="G111" s="23" t="s">
        <v>130</v>
      </c>
      <c r="H111" s="29">
        <v>95000</v>
      </c>
      <c r="I111" s="29">
        <v>0</v>
      </c>
    </row>
    <row r="112" spans="1:9" s="20" customFormat="1" ht="62.4">
      <c r="A112" s="16">
        <v>1</v>
      </c>
      <c r="B112" s="21">
        <v>950</v>
      </c>
      <c r="C112" s="30" t="s">
        <v>52</v>
      </c>
      <c r="D112" s="23" t="s">
        <v>79</v>
      </c>
      <c r="E112" s="23" t="s">
        <v>90</v>
      </c>
      <c r="F112" s="23" t="s">
        <v>7</v>
      </c>
      <c r="G112" s="23" t="s">
        <v>72</v>
      </c>
      <c r="H112" s="24">
        <f>SUMIFS(H113:H1168,$B113:$B1168,$B113,$D113:$D1168,$D113,$E113:$E1168,$E113)/2</f>
        <v>60000</v>
      </c>
      <c r="I112" s="24">
        <f>SUMIFS(I113:I1168,$B113:$B1168,$B113,$D113:$D1168,$D113,$E113:$E1168,$E113)/2</f>
        <v>46775.62</v>
      </c>
    </row>
    <row r="113" spans="1:9" s="20" customFormat="1" ht="78">
      <c r="A113" s="16">
        <v>2</v>
      </c>
      <c r="B113" s="21">
        <v>950</v>
      </c>
      <c r="C113" s="30" t="s">
        <v>187</v>
      </c>
      <c r="D113" s="23" t="s">
        <v>79</v>
      </c>
      <c r="E113" s="23" t="s">
        <v>90</v>
      </c>
      <c r="F113" s="23" t="s">
        <v>50</v>
      </c>
      <c r="G113" s="23"/>
      <c r="H113" s="24">
        <f>SUMIFS(H114:H1168,$B114:$B1168,$B113,$D114:$D1168,$D114,$E114:$E1168,$E114,$F114:$F1168,$F114)</f>
        <v>60000</v>
      </c>
      <c r="I113" s="24">
        <f>SUMIFS(I114:I1168,$B114:$B1168,$B113,$D114:$D1168,$D114,$E114:$E1168,$E114,$F114:$F1168,$F114)</f>
        <v>46775.62</v>
      </c>
    </row>
    <row r="114" spans="1:9" s="20" customFormat="1" ht="46.8">
      <c r="A114" s="16">
        <v>3</v>
      </c>
      <c r="B114" s="21">
        <v>950</v>
      </c>
      <c r="C114" s="30" t="s">
        <v>12</v>
      </c>
      <c r="D114" s="23" t="s">
        <v>79</v>
      </c>
      <c r="E114" s="23" t="s">
        <v>90</v>
      </c>
      <c r="F114" s="23" t="s">
        <v>50</v>
      </c>
      <c r="G114" s="23" t="s">
        <v>74</v>
      </c>
      <c r="H114" s="29">
        <v>60000</v>
      </c>
      <c r="I114" s="29">
        <v>46775.62</v>
      </c>
    </row>
    <row r="115" spans="1:9" s="20" customFormat="1" ht="15" customHeight="1">
      <c r="A115" s="16">
        <v>1</v>
      </c>
      <c r="B115" s="21">
        <v>950</v>
      </c>
      <c r="C115" s="31" t="s">
        <v>54</v>
      </c>
      <c r="D115" s="23" t="s">
        <v>87</v>
      </c>
      <c r="E115" s="23" t="s">
        <v>93</v>
      </c>
      <c r="F115" s="23"/>
      <c r="G115" s="23"/>
      <c r="H115" s="24">
        <f>SUMIFS(H116:H1171,$B116:$B1171,$B116,$D116:$D1171,$D116,$E116:$E1171,$E116)/2</f>
        <v>30000</v>
      </c>
      <c r="I115" s="24">
        <f>SUMIFS(I116:I1171,$B116:$B1171,$B116,$D116:$D1171,$D116,$E116:$E1171,$E116)/2</f>
        <v>30000</v>
      </c>
    </row>
    <row r="116" spans="1:9" s="20" customFormat="1" ht="78">
      <c r="A116" s="16">
        <v>2</v>
      </c>
      <c r="B116" s="21">
        <v>950</v>
      </c>
      <c r="C116" s="30" t="s">
        <v>187</v>
      </c>
      <c r="D116" s="23" t="s">
        <v>87</v>
      </c>
      <c r="E116" s="23" t="s">
        <v>93</v>
      </c>
      <c r="F116" s="23" t="s">
        <v>50</v>
      </c>
      <c r="G116" s="23" t="s">
        <v>72</v>
      </c>
      <c r="H116" s="24">
        <f>SUMIFS(H117:H1171,$B117:$B1171,$B116,$D117:$D1171,$D117,$E117:$E1171,$E117,$F117:$F1171,$F117)</f>
        <v>30000</v>
      </c>
      <c r="I116" s="24">
        <f>SUMIFS(I117:I1171,$B117:$B1171,$B116,$D117:$D1171,$D117,$E117:$E1171,$E117,$F117:$F1171,$F117)</f>
        <v>30000</v>
      </c>
    </row>
    <row r="117" spans="1:9" s="20" customFormat="1" ht="46.8">
      <c r="A117" s="16">
        <v>3</v>
      </c>
      <c r="B117" s="21">
        <v>950</v>
      </c>
      <c r="C117" s="30" t="s">
        <v>12</v>
      </c>
      <c r="D117" s="23" t="s">
        <v>87</v>
      </c>
      <c r="E117" s="23" t="s">
        <v>93</v>
      </c>
      <c r="F117" s="23" t="s">
        <v>50</v>
      </c>
      <c r="G117" s="23" t="s">
        <v>74</v>
      </c>
      <c r="H117" s="29">
        <v>30000</v>
      </c>
      <c r="I117" s="29">
        <v>30000</v>
      </c>
    </row>
    <row r="118" spans="1:9" s="20" customFormat="1" ht="31.2">
      <c r="A118" s="16">
        <v>1</v>
      </c>
      <c r="B118" s="21">
        <v>950</v>
      </c>
      <c r="C118" s="30" t="s">
        <v>37</v>
      </c>
      <c r="D118" s="23" t="s">
        <v>87</v>
      </c>
      <c r="E118" s="23" t="s">
        <v>88</v>
      </c>
      <c r="F118" s="23"/>
      <c r="G118" s="23"/>
      <c r="H118" s="24">
        <f>SUMIFS(H119:H1174,$B119:$B1174,$B119,$D119:$D1174,$D119,$E119:$E1174,$E119)/2</f>
        <v>127000</v>
      </c>
      <c r="I118" s="24">
        <f>SUMIFS(I119:I1174,$B119:$B1174,$B119,$D119:$D1174,$D119,$E119:$E1174,$E119)/2</f>
        <v>127000</v>
      </c>
    </row>
    <row r="119" spans="1:9" s="20" customFormat="1" ht="78">
      <c r="A119" s="16">
        <v>2</v>
      </c>
      <c r="B119" s="21">
        <v>950</v>
      </c>
      <c r="C119" s="30" t="s">
        <v>187</v>
      </c>
      <c r="D119" s="23" t="s">
        <v>87</v>
      </c>
      <c r="E119" s="23" t="s">
        <v>88</v>
      </c>
      <c r="F119" s="23" t="s">
        <v>50</v>
      </c>
      <c r="G119" s="23"/>
      <c r="H119" s="24">
        <f>SUMIFS(H120:H1174,$B120:$B1174,$B119,$D120:$D1174,$D120,$E120:$E1174,$E120,$F120:$F1174,$F120)</f>
        <v>127000</v>
      </c>
      <c r="I119" s="24">
        <f>SUMIFS(I120:I1174,$B120:$B1174,$B119,$D120:$D1174,$D120,$E120:$E1174,$E120,$F120:$F1174,$F120)</f>
        <v>127000</v>
      </c>
    </row>
    <row r="120" spans="1:9" s="20" customFormat="1" ht="46.8">
      <c r="A120" s="16">
        <v>3</v>
      </c>
      <c r="B120" s="21">
        <v>950</v>
      </c>
      <c r="C120" s="30" t="s">
        <v>12</v>
      </c>
      <c r="D120" s="23" t="s">
        <v>87</v>
      </c>
      <c r="E120" s="23" t="s">
        <v>88</v>
      </c>
      <c r="F120" s="23" t="s">
        <v>50</v>
      </c>
      <c r="G120" s="23" t="s">
        <v>74</v>
      </c>
      <c r="H120" s="29">
        <v>127000</v>
      </c>
      <c r="I120" s="29">
        <v>127000</v>
      </c>
    </row>
    <row r="121" spans="1:9" s="20" customFormat="1" ht="15.6">
      <c r="A121" s="16">
        <v>1</v>
      </c>
      <c r="B121" s="21">
        <v>950</v>
      </c>
      <c r="C121" s="30" t="s">
        <v>59</v>
      </c>
      <c r="D121" s="23" t="s">
        <v>93</v>
      </c>
      <c r="E121" s="23" t="s">
        <v>70</v>
      </c>
      <c r="F121" s="23"/>
      <c r="G121" s="23"/>
      <c r="H121" s="24">
        <f>SUMIFS(H122:H1177,$B122:$B1177,$B122,$D122:$D1177,$D122,$E122:$E1177,$E122)/2</f>
        <v>560000</v>
      </c>
      <c r="I121" s="24">
        <f>SUMIFS(I122:I1177,$B122:$B1177,$B122,$D122:$D1177,$D122,$E122:$E1177,$E122)/2</f>
        <v>422006.9</v>
      </c>
    </row>
    <row r="122" spans="1:9" s="20" customFormat="1" ht="78">
      <c r="A122" s="16">
        <v>2</v>
      </c>
      <c r="B122" s="21">
        <v>950</v>
      </c>
      <c r="C122" s="30" t="s">
        <v>187</v>
      </c>
      <c r="D122" s="23" t="s">
        <v>93</v>
      </c>
      <c r="E122" s="23" t="s">
        <v>70</v>
      </c>
      <c r="F122" s="23" t="s">
        <v>50</v>
      </c>
      <c r="G122" s="23"/>
      <c r="H122" s="24">
        <f>SUMIFS(H123:H1177,$B123:$B1177,$B122,$D123:$D1177,$D123,$E123:$E1177,$E123,$F123:$F1177,$F123)</f>
        <v>530000</v>
      </c>
      <c r="I122" s="24">
        <f>SUMIFS(I123:I1177,$B123:$B1177,$B122,$D123:$D1177,$D123,$E123:$E1177,$E123,$F123:$F1177,$F123)</f>
        <v>422006.9</v>
      </c>
    </row>
    <row r="123" spans="1:9" s="20" customFormat="1" ht="46.8">
      <c r="A123" s="16">
        <v>3</v>
      </c>
      <c r="B123" s="21">
        <v>950</v>
      </c>
      <c r="C123" s="30" t="s">
        <v>12</v>
      </c>
      <c r="D123" s="23" t="s">
        <v>93</v>
      </c>
      <c r="E123" s="23" t="s">
        <v>70</v>
      </c>
      <c r="F123" s="23" t="s">
        <v>50</v>
      </c>
      <c r="G123" s="23" t="s">
        <v>74</v>
      </c>
      <c r="H123" s="29">
        <v>530000</v>
      </c>
      <c r="I123" s="29">
        <v>422006.9</v>
      </c>
    </row>
    <row r="124" spans="1:9" s="20" customFormat="1" ht="62.4">
      <c r="A124" s="16">
        <v>2</v>
      </c>
      <c r="B124" s="21">
        <v>950</v>
      </c>
      <c r="C124" s="30" t="s">
        <v>166</v>
      </c>
      <c r="D124" s="23" t="s">
        <v>93</v>
      </c>
      <c r="E124" s="23" t="s">
        <v>70</v>
      </c>
      <c r="F124" s="23" t="s">
        <v>165</v>
      </c>
      <c r="G124" s="23"/>
      <c r="H124" s="24">
        <f>SUMIFS(H125:H1179,$B125:$B1179,$B124,$D125:$D1179,$D125,$E125:$E1179,$E125,$F125:$F1179,$F125)</f>
        <v>30000</v>
      </c>
      <c r="I124" s="24">
        <f>SUMIFS(I125:I1179,$B125:$B1179,$B124,$D125:$D1179,$D125,$E125:$E1179,$E125,$F125:$F1179,$F125)</f>
        <v>0</v>
      </c>
    </row>
    <row r="125" spans="1:9" s="20" customFormat="1" ht="46.8">
      <c r="A125" s="16">
        <v>3</v>
      </c>
      <c r="B125" s="21">
        <v>950</v>
      </c>
      <c r="C125" s="30" t="s">
        <v>12</v>
      </c>
      <c r="D125" s="23" t="s">
        <v>93</v>
      </c>
      <c r="E125" s="23" t="s">
        <v>70</v>
      </c>
      <c r="F125" s="23" t="s">
        <v>165</v>
      </c>
      <c r="G125" s="23" t="s">
        <v>74</v>
      </c>
      <c r="H125" s="29">
        <v>30000</v>
      </c>
      <c r="I125" s="29">
        <v>0</v>
      </c>
    </row>
    <row r="126" spans="1:9" s="20" customFormat="1" ht="46.8">
      <c r="A126" s="16">
        <v>2</v>
      </c>
      <c r="B126" s="21">
        <v>950</v>
      </c>
      <c r="C126" s="30" t="s">
        <v>184</v>
      </c>
      <c r="D126" s="23" t="s">
        <v>93</v>
      </c>
      <c r="E126" s="23" t="s">
        <v>70</v>
      </c>
      <c r="F126" s="23" t="s">
        <v>185</v>
      </c>
      <c r="G126" s="23"/>
      <c r="H126" s="24">
        <f>SUMIFS(H127:H1181,$B127:$B1181,$B126,$D127:$D1181,$D127,$E127:$E1181,$E127,$F127:$F1181,$F127)</f>
        <v>0</v>
      </c>
      <c r="I126" s="24">
        <f>SUMIFS(I127:I1181,$B127:$B1181,$B126,$D127:$D1181,$D127,$E127:$E1181,$E127,$F127:$F1181,$F127)</f>
        <v>0</v>
      </c>
    </row>
    <row r="127" spans="1:9" s="20" customFormat="1" ht="15.6">
      <c r="A127" s="16">
        <v>3</v>
      </c>
      <c r="B127" s="21">
        <v>950</v>
      </c>
      <c r="C127" s="30" t="s">
        <v>131</v>
      </c>
      <c r="D127" s="23" t="s">
        <v>93</v>
      </c>
      <c r="E127" s="23" t="s">
        <v>70</v>
      </c>
      <c r="F127" s="23" t="s">
        <v>185</v>
      </c>
      <c r="G127" s="23" t="s">
        <v>130</v>
      </c>
      <c r="H127" s="29">
        <v>0</v>
      </c>
      <c r="I127" s="29">
        <v>0</v>
      </c>
    </row>
    <row r="128" spans="1:9" s="20" customFormat="1" ht="15.6">
      <c r="A128" s="16">
        <v>1</v>
      </c>
      <c r="B128" s="21">
        <v>950</v>
      </c>
      <c r="C128" s="30" t="s">
        <v>115</v>
      </c>
      <c r="D128" s="23" t="s">
        <v>93</v>
      </c>
      <c r="E128" s="23" t="s">
        <v>89</v>
      </c>
      <c r="F128" s="23" t="s">
        <v>7</v>
      </c>
      <c r="G128" s="23" t="s">
        <v>72</v>
      </c>
      <c r="H128" s="24">
        <f>SUMIFS(H129:H1184,$B129:$B1184,$B129,$D129:$D1184,$D129,$E129:$E1184,$E129)/2</f>
        <v>0</v>
      </c>
      <c r="I128" s="24">
        <f>SUMIFS(I129:I1184,$B129:$B1184,$B129,$D129:$D1184,$D129,$E129:$E1184,$E129)/2</f>
        <v>0</v>
      </c>
    </row>
    <row r="129" spans="1:9" s="20" customFormat="1" ht="78">
      <c r="A129" s="16">
        <v>2</v>
      </c>
      <c r="B129" s="21">
        <v>950</v>
      </c>
      <c r="C129" s="30" t="s">
        <v>187</v>
      </c>
      <c r="D129" s="23" t="s">
        <v>93</v>
      </c>
      <c r="E129" s="23" t="s">
        <v>89</v>
      </c>
      <c r="F129" s="23" t="s">
        <v>50</v>
      </c>
      <c r="G129" s="23" t="s">
        <v>72</v>
      </c>
      <c r="H129" s="24">
        <f>SUMIFS(H130:H1184,$B130:$B1184,$B129,$D130:$D1184,$D130,$E130:$E1184,$E130,$F130:$F1184,$F130)</f>
        <v>0</v>
      </c>
      <c r="I129" s="24">
        <f>SUMIFS(I130:I1184,$B130:$B1184,$B129,$D130:$D1184,$D130,$E130:$E1184,$E130,$F130:$F1184,$F130)</f>
        <v>0</v>
      </c>
    </row>
    <row r="130" spans="1:9" s="20" customFormat="1" ht="52.2" customHeight="1">
      <c r="A130" s="16">
        <v>3</v>
      </c>
      <c r="B130" s="21">
        <v>950</v>
      </c>
      <c r="C130" s="30" t="s">
        <v>12</v>
      </c>
      <c r="D130" s="23" t="s">
        <v>93</v>
      </c>
      <c r="E130" s="23" t="s">
        <v>89</v>
      </c>
      <c r="F130" s="23" t="s">
        <v>50</v>
      </c>
      <c r="G130" s="23" t="s">
        <v>74</v>
      </c>
      <c r="H130" s="29">
        <v>0</v>
      </c>
      <c r="I130" s="29">
        <v>0</v>
      </c>
    </row>
    <row r="131" spans="1:9" s="20" customFormat="1" ht="15.6">
      <c r="A131" s="16">
        <v>1</v>
      </c>
      <c r="B131" s="21">
        <v>950</v>
      </c>
      <c r="C131" s="30" t="s">
        <v>38</v>
      </c>
      <c r="D131" s="23" t="s">
        <v>82</v>
      </c>
      <c r="E131" s="23" t="s">
        <v>89</v>
      </c>
      <c r="F131" s="23"/>
      <c r="G131" s="23"/>
      <c r="H131" s="24">
        <f>SUMIFS(H132:H1187,$B132:$B1187,$B132,$D132:$D1187,$D132,$E132:$E1187,$E132)/2</f>
        <v>31589220.359999999</v>
      </c>
      <c r="I131" s="24">
        <f>SUMIFS(I132:I1187,$B132:$B1187,$B132,$D132:$D1187,$D132,$E132:$E1187,$E132)/2</f>
        <v>31122141.829999998</v>
      </c>
    </row>
    <row r="132" spans="1:9" s="20" customFormat="1" ht="62.4">
      <c r="A132" s="16">
        <v>2</v>
      </c>
      <c r="B132" s="21">
        <v>950</v>
      </c>
      <c r="C132" s="30" t="s">
        <v>159</v>
      </c>
      <c r="D132" s="23" t="s">
        <v>82</v>
      </c>
      <c r="E132" s="23" t="s">
        <v>89</v>
      </c>
      <c r="F132" s="23" t="s">
        <v>128</v>
      </c>
      <c r="G132" s="23"/>
      <c r="H132" s="24">
        <f>SUMIFS(H133:H1187,$B133:$B1187,$B132,$D133:$D1187,$D133,$E133:$E1187,$E133,$F133:$F1187,$F133)</f>
        <v>280000</v>
      </c>
      <c r="I132" s="24">
        <f>SUMIFS(I133:I1187,$B133:$B1187,$B132,$D133:$D1187,$D133,$E133:$E1187,$E133,$F133:$F1187,$F133)</f>
        <v>280000</v>
      </c>
    </row>
    <row r="133" spans="1:9" s="20" customFormat="1" ht="46.8">
      <c r="A133" s="16">
        <v>3</v>
      </c>
      <c r="B133" s="21">
        <v>950</v>
      </c>
      <c r="C133" s="30" t="s">
        <v>12</v>
      </c>
      <c r="D133" s="23" t="s">
        <v>82</v>
      </c>
      <c r="E133" s="23" t="s">
        <v>89</v>
      </c>
      <c r="F133" s="23" t="s">
        <v>128</v>
      </c>
      <c r="G133" s="23" t="s">
        <v>74</v>
      </c>
      <c r="H133" s="29">
        <v>280000</v>
      </c>
      <c r="I133" s="29">
        <v>280000</v>
      </c>
    </row>
    <row r="134" spans="1:9" s="20" customFormat="1" ht="78">
      <c r="A134" s="16">
        <v>2</v>
      </c>
      <c r="B134" s="21">
        <v>950</v>
      </c>
      <c r="C134" s="34" t="s">
        <v>177</v>
      </c>
      <c r="D134" s="23" t="s">
        <v>82</v>
      </c>
      <c r="E134" s="23" t="s">
        <v>89</v>
      </c>
      <c r="F134" s="23" t="s">
        <v>39</v>
      </c>
      <c r="G134" s="23"/>
      <c r="H134" s="24">
        <f>SUMIFS(H135:H1189,$B135:$B1189,$B134,$D135:$D1189,$D135,$E135:$E1189,$E135,$F135:$F1189,$F135)</f>
        <v>350000</v>
      </c>
      <c r="I134" s="24">
        <f>SUMIFS(I135:I1189,$B135:$B1189,$B134,$D135:$D1189,$D135,$E135:$E1189,$E135,$F135:$F1189,$F135)</f>
        <v>350000</v>
      </c>
    </row>
    <row r="135" spans="1:9" s="20" customFormat="1" ht="46.8">
      <c r="A135" s="16">
        <v>3</v>
      </c>
      <c r="B135" s="21">
        <v>950</v>
      </c>
      <c r="C135" s="30" t="s">
        <v>12</v>
      </c>
      <c r="D135" s="23" t="s">
        <v>82</v>
      </c>
      <c r="E135" s="23" t="s">
        <v>89</v>
      </c>
      <c r="F135" s="23" t="s">
        <v>39</v>
      </c>
      <c r="G135" s="23" t="s">
        <v>74</v>
      </c>
      <c r="H135" s="29">
        <v>350000</v>
      </c>
      <c r="I135" s="29">
        <v>350000</v>
      </c>
    </row>
    <row r="136" spans="1:9" s="20" customFormat="1" ht="78">
      <c r="A136" s="16">
        <v>2</v>
      </c>
      <c r="B136" s="21">
        <v>950</v>
      </c>
      <c r="C136" s="30" t="s">
        <v>187</v>
      </c>
      <c r="D136" s="23" t="s">
        <v>82</v>
      </c>
      <c r="E136" s="23" t="s">
        <v>89</v>
      </c>
      <c r="F136" s="23" t="s">
        <v>50</v>
      </c>
      <c r="G136" s="23"/>
      <c r="H136" s="24">
        <f>SUMIFS(H137:H1191,$B137:$B1191,$B136,$D137:$D1191,$D137,$E137:$E1191,$E137,$F137:$F1191,$F137)</f>
        <v>28776994.359999999</v>
      </c>
      <c r="I136" s="24">
        <f>SUMIFS(I137:I1191,$B137:$B1191,$B136,$D137:$D1191,$D137,$E137:$E1191,$E137,$F137:$F1191,$F137)</f>
        <v>28322407.329999998</v>
      </c>
    </row>
    <row r="137" spans="1:9" s="20" customFormat="1" ht="46.8">
      <c r="A137" s="16">
        <v>3</v>
      </c>
      <c r="B137" s="21">
        <v>950</v>
      </c>
      <c r="C137" s="30" t="s">
        <v>12</v>
      </c>
      <c r="D137" s="23" t="s">
        <v>82</v>
      </c>
      <c r="E137" s="23" t="s">
        <v>89</v>
      </c>
      <c r="F137" s="23" t="s">
        <v>50</v>
      </c>
      <c r="G137" s="23" t="s">
        <v>74</v>
      </c>
      <c r="H137" s="29">
        <v>28776994.359999999</v>
      </c>
      <c r="I137" s="29">
        <v>28322407.329999998</v>
      </c>
    </row>
    <row r="138" spans="1:9" s="20" customFormat="1" ht="46.8">
      <c r="A138" s="16">
        <v>2</v>
      </c>
      <c r="B138" s="21">
        <v>950</v>
      </c>
      <c r="C138" s="30" t="s">
        <v>162</v>
      </c>
      <c r="D138" s="23" t="s">
        <v>82</v>
      </c>
      <c r="E138" s="23" t="s">
        <v>89</v>
      </c>
      <c r="F138" s="23" t="s">
        <v>157</v>
      </c>
      <c r="G138" s="23"/>
      <c r="H138" s="24">
        <f>SUMIFS(H139:H1193,$B139:$B1193,$B138,$D139:$D1193,$D139,$E139:$E1193,$E139,$F139:$F1193,$F139)</f>
        <v>2182226</v>
      </c>
      <c r="I138" s="24">
        <f>SUMIFS(I139:I1193,$B139:$B1193,$B138,$D139:$D1193,$D139,$E139:$E1193,$E139,$F139:$F1193,$F139)</f>
        <v>2169734.5</v>
      </c>
    </row>
    <row r="139" spans="1:9" s="20" customFormat="1" ht="46.8">
      <c r="A139" s="16">
        <v>3</v>
      </c>
      <c r="B139" s="21">
        <v>950</v>
      </c>
      <c r="C139" s="30" t="s">
        <v>12</v>
      </c>
      <c r="D139" s="23" t="s">
        <v>82</v>
      </c>
      <c r="E139" s="23" t="s">
        <v>89</v>
      </c>
      <c r="F139" s="23" t="s">
        <v>157</v>
      </c>
      <c r="G139" s="23" t="s">
        <v>74</v>
      </c>
      <c r="H139" s="29">
        <v>2182226</v>
      </c>
      <c r="I139" s="29">
        <v>2169734.5</v>
      </c>
    </row>
    <row r="140" spans="1:9" s="20" customFormat="1" ht="15.6">
      <c r="A140" s="16">
        <v>1</v>
      </c>
      <c r="B140" s="21">
        <v>950</v>
      </c>
      <c r="C140" s="30" t="s">
        <v>134</v>
      </c>
      <c r="D140" s="23" t="s">
        <v>85</v>
      </c>
      <c r="E140" s="23" t="s">
        <v>87</v>
      </c>
      <c r="F140" s="23"/>
      <c r="G140" s="23"/>
      <c r="H140" s="24">
        <f>SUMIFS(H141:H1196,$B141:$B1196,$B141,$D141:$D1196,$D141,$E141:$E1196,$E141)/2</f>
        <v>18633333.289999999</v>
      </c>
      <c r="I140" s="24">
        <f>SUMIFS(I141:I1196,$B141:$B1196,$B141,$D141:$D1196,$D141,$E141:$E1196,$E141)/2</f>
        <v>18633333.289999999</v>
      </c>
    </row>
    <row r="141" spans="1:9" s="20" customFormat="1" ht="104.25" customHeight="1">
      <c r="A141" s="16">
        <v>2</v>
      </c>
      <c r="B141" s="21">
        <v>950</v>
      </c>
      <c r="C141" s="30" t="s">
        <v>182</v>
      </c>
      <c r="D141" s="23" t="s">
        <v>85</v>
      </c>
      <c r="E141" s="23" t="s">
        <v>87</v>
      </c>
      <c r="F141" s="23" t="s">
        <v>122</v>
      </c>
      <c r="G141" s="23"/>
      <c r="H141" s="24">
        <f>SUMIFS(H142:H1196,$B142:$B1196,$B141,$D142:$D1196,$D142,$E142:$E1196,$E142,$F142:$F1196,$F142)</f>
        <v>18633333.289999999</v>
      </c>
      <c r="I141" s="24">
        <f>SUMIFS(I142:I1196,$B142:$B1196,$B141,$D142:$D1196,$D142,$E142:$E1196,$E142,$F142:$F1196,$F142)</f>
        <v>18633333.289999999</v>
      </c>
    </row>
    <row r="142" spans="1:9" s="20" customFormat="1" ht="15.6">
      <c r="A142" s="16">
        <v>3</v>
      </c>
      <c r="B142" s="21">
        <v>950</v>
      </c>
      <c r="C142" s="30" t="s">
        <v>120</v>
      </c>
      <c r="D142" s="23" t="s">
        <v>85</v>
      </c>
      <c r="E142" s="23" t="s">
        <v>87</v>
      </c>
      <c r="F142" s="23" t="s">
        <v>122</v>
      </c>
      <c r="G142" s="23" t="s">
        <v>121</v>
      </c>
      <c r="H142" s="29">
        <v>18633333.289999999</v>
      </c>
      <c r="I142" s="29">
        <v>18633333.289999999</v>
      </c>
    </row>
    <row r="143" spans="1:9" s="20" customFormat="1" ht="31.2">
      <c r="A143" s="16">
        <v>0</v>
      </c>
      <c r="B143" s="17">
        <v>955</v>
      </c>
      <c r="C143" s="18" t="s">
        <v>40</v>
      </c>
      <c r="D143" s="32" t="s">
        <v>72</v>
      </c>
      <c r="E143" s="32" t="s">
        <v>72</v>
      </c>
      <c r="F143" s="32" t="s">
        <v>7</v>
      </c>
      <c r="G143" s="32" t="s">
        <v>72</v>
      </c>
      <c r="H143" s="19">
        <f>SUMIFS(H144:H1205,$B144:$B1205,$B144)/3</f>
        <v>516541753.03999996</v>
      </c>
      <c r="I143" s="19">
        <f>SUMIFS(I144:I1205,$B144:$B1205,$B144)/3</f>
        <v>476630654.06</v>
      </c>
    </row>
    <row r="144" spans="1:9" s="20" customFormat="1" ht="62.4">
      <c r="A144" s="16">
        <v>1</v>
      </c>
      <c r="B144" s="21">
        <v>955</v>
      </c>
      <c r="C144" s="30" t="s">
        <v>41</v>
      </c>
      <c r="D144" s="23" t="s">
        <v>70</v>
      </c>
      <c r="E144" s="23" t="s">
        <v>89</v>
      </c>
      <c r="F144" s="23" t="s">
        <v>7</v>
      </c>
      <c r="G144" s="23" t="s">
        <v>72</v>
      </c>
      <c r="H144" s="24">
        <f>SUMIFS(H145:H1200,$B145:$B1200,$B145,$D145:$D1200,$D145,$E145:$E1200,$E145)/2</f>
        <v>3050257.09</v>
      </c>
      <c r="I144" s="24">
        <f>SUMIFS(I145:I1200,$B145:$B1200,$B145,$D145:$D1200,$D145,$E145:$E1200,$E145)/2</f>
        <v>3040257.09</v>
      </c>
    </row>
    <row r="145" spans="1:9" s="20" customFormat="1" ht="78">
      <c r="A145" s="16">
        <v>2</v>
      </c>
      <c r="B145" s="21">
        <v>955</v>
      </c>
      <c r="C145" s="30" t="s">
        <v>9</v>
      </c>
      <c r="D145" s="23" t="s">
        <v>70</v>
      </c>
      <c r="E145" s="23" t="s">
        <v>89</v>
      </c>
      <c r="F145" s="23" t="s">
        <v>109</v>
      </c>
      <c r="G145" s="23" t="s">
        <v>72</v>
      </c>
      <c r="H145" s="24">
        <f>SUMIFS(H146:H1200,$B146:$B1200,$B145,$D146:$D1200,$D146,$E146:$E1200,$E146,$F146:$F1200,$F146)</f>
        <v>3050257.09</v>
      </c>
      <c r="I145" s="24">
        <f>SUMIFS(I146:I1200,$B146:$B1200,$B145,$D146:$D1200,$D146,$E146:$E1200,$E146,$F146:$F1200,$F146)</f>
        <v>3040257.09</v>
      </c>
    </row>
    <row r="146" spans="1:9" s="20" customFormat="1" ht="46.8">
      <c r="A146" s="16">
        <v>3</v>
      </c>
      <c r="B146" s="21">
        <v>955</v>
      </c>
      <c r="C146" s="30" t="s">
        <v>11</v>
      </c>
      <c r="D146" s="23" t="s">
        <v>70</v>
      </c>
      <c r="E146" s="23" t="s">
        <v>89</v>
      </c>
      <c r="F146" s="23" t="s">
        <v>109</v>
      </c>
      <c r="G146" s="23" t="s">
        <v>73</v>
      </c>
      <c r="H146" s="29">
        <v>3050257.09</v>
      </c>
      <c r="I146" s="29">
        <v>3040257.09</v>
      </c>
    </row>
    <row r="147" spans="1:9" s="20" customFormat="1" ht="46.8">
      <c r="A147" s="16">
        <v>3</v>
      </c>
      <c r="B147" s="21">
        <v>955</v>
      </c>
      <c r="C147" s="22" t="s">
        <v>12</v>
      </c>
      <c r="D147" s="23" t="s">
        <v>70</v>
      </c>
      <c r="E147" s="23" t="s">
        <v>89</v>
      </c>
      <c r="F147" s="23" t="s">
        <v>109</v>
      </c>
      <c r="G147" s="23" t="s">
        <v>74</v>
      </c>
      <c r="H147" s="29">
        <v>0</v>
      </c>
      <c r="I147" s="29">
        <v>0</v>
      </c>
    </row>
    <row r="148" spans="1:9" s="20" customFormat="1" ht="78">
      <c r="A148" s="16">
        <v>1</v>
      </c>
      <c r="B148" s="21">
        <v>955</v>
      </c>
      <c r="C148" s="30" t="s">
        <v>34</v>
      </c>
      <c r="D148" s="23" t="s">
        <v>70</v>
      </c>
      <c r="E148" s="23" t="s">
        <v>87</v>
      </c>
      <c r="F148" s="23" t="s">
        <v>7</v>
      </c>
      <c r="G148" s="23" t="s">
        <v>72</v>
      </c>
      <c r="H148" s="24">
        <f>SUMIFS(H149:H1204,$B149:$B1204,$B149,$D149:$D1204,$D149,$E149:$E1204,$E149)/2</f>
        <v>30757335.640000001</v>
      </c>
      <c r="I148" s="24">
        <f>SUMIFS(I149:I1204,$B149:$B1204,$B149,$D149:$D1204,$D149,$E149:$E1204,$E149)/2</f>
        <v>30264231.140000001</v>
      </c>
    </row>
    <row r="149" spans="1:9" s="20" customFormat="1" ht="62.4">
      <c r="A149" s="16">
        <v>2</v>
      </c>
      <c r="B149" s="21">
        <v>955</v>
      </c>
      <c r="C149" s="26" t="s">
        <v>173</v>
      </c>
      <c r="D149" s="23" t="s">
        <v>70</v>
      </c>
      <c r="E149" s="23" t="s">
        <v>87</v>
      </c>
      <c r="F149" s="23" t="s">
        <v>15</v>
      </c>
      <c r="G149" s="23" t="s">
        <v>72</v>
      </c>
      <c r="H149" s="24">
        <f>SUMIFS(H150:H1204,$B150:$B1204,$B149,$D150:$D1204,$D150,$E150:$E1204,$E150,$F150:$F1204,$F150)</f>
        <v>1136000</v>
      </c>
      <c r="I149" s="24">
        <f>SUMIFS(I150:I1204,$B150:$B1204,$B149,$D150:$D1204,$D150,$E150:$E1204,$E150,$F150:$F1204,$F150)</f>
        <v>1059720</v>
      </c>
    </row>
    <row r="150" spans="1:9" s="20" customFormat="1" ht="46.8">
      <c r="A150" s="16">
        <v>3</v>
      </c>
      <c r="B150" s="21">
        <v>955</v>
      </c>
      <c r="C150" s="22" t="s">
        <v>12</v>
      </c>
      <c r="D150" s="23" t="s">
        <v>70</v>
      </c>
      <c r="E150" s="23" t="s">
        <v>87</v>
      </c>
      <c r="F150" s="23" t="s">
        <v>15</v>
      </c>
      <c r="G150" s="23" t="s">
        <v>74</v>
      </c>
      <c r="H150" s="29">
        <v>1136000</v>
      </c>
      <c r="I150" s="29">
        <v>1059720</v>
      </c>
    </row>
    <row r="151" spans="1:9" s="20" customFormat="1" ht="62.4">
      <c r="A151" s="16">
        <v>2</v>
      </c>
      <c r="B151" s="25">
        <v>955</v>
      </c>
      <c r="C151" s="26" t="s">
        <v>174</v>
      </c>
      <c r="D151" s="27" t="s">
        <v>70</v>
      </c>
      <c r="E151" s="23" t="s">
        <v>87</v>
      </c>
      <c r="F151" s="23" t="s">
        <v>42</v>
      </c>
      <c r="G151" s="23" t="s">
        <v>72</v>
      </c>
      <c r="H151" s="24">
        <f>SUMIFS(H152:H1206,$B152:$B1206,$B151,$D152:$D1206,$D152,$E152:$E1206,$E152,$F152:$F1206,$F152)</f>
        <v>79500</v>
      </c>
      <c r="I151" s="24">
        <f>SUMIFS(I152:I1206,$B152:$B1206,$B151,$D152:$D1206,$D152,$E152:$E1206,$E152,$F152:$F1206,$F152)</f>
        <v>79500</v>
      </c>
    </row>
    <row r="152" spans="1:9" s="20" customFormat="1" ht="46.8">
      <c r="A152" s="16">
        <v>3</v>
      </c>
      <c r="B152" s="21">
        <v>955</v>
      </c>
      <c r="C152" s="28" t="s">
        <v>12</v>
      </c>
      <c r="D152" s="23" t="s">
        <v>70</v>
      </c>
      <c r="E152" s="23" t="s">
        <v>87</v>
      </c>
      <c r="F152" s="23" t="s">
        <v>42</v>
      </c>
      <c r="G152" s="23" t="s">
        <v>74</v>
      </c>
      <c r="H152" s="29">
        <v>79500</v>
      </c>
      <c r="I152" s="29">
        <v>79500</v>
      </c>
    </row>
    <row r="153" spans="1:9" s="20" customFormat="1" ht="78">
      <c r="A153" s="16">
        <v>2</v>
      </c>
      <c r="B153" s="21">
        <v>955</v>
      </c>
      <c r="C153" s="30" t="s">
        <v>9</v>
      </c>
      <c r="D153" s="23" t="s">
        <v>70</v>
      </c>
      <c r="E153" s="23" t="s">
        <v>87</v>
      </c>
      <c r="F153" s="23" t="s">
        <v>109</v>
      </c>
      <c r="G153" s="23" t="s">
        <v>72</v>
      </c>
      <c r="H153" s="24">
        <f>SUMIFS(H154:H1208,$B154:$B1208,$B153,$D154:$D1208,$D154,$E154:$E1208,$E154,$F154:$F1208,$F154)</f>
        <v>29541835.640000001</v>
      </c>
      <c r="I153" s="24">
        <f>SUMIFS(I154:I1208,$B154:$B1208,$B153,$D154:$D1208,$D154,$E154:$E1208,$E154,$F154:$F1208,$F154)</f>
        <v>29125011.140000001</v>
      </c>
    </row>
    <row r="154" spans="1:9" s="20" customFormat="1" ht="46.8">
      <c r="A154" s="16">
        <v>3</v>
      </c>
      <c r="B154" s="21">
        <v>955</v>
      </c>
      <c r="C154" s="30" t="s">
        <v>11</v>
      </c>
      <c r="D154" s="23" t="s">
        <v>70</v>
      </c>
      <c r="E154" s="23" t="s">
        <v>87</v>
      </c>
      <c r="F154" s="23" t="s">
        <v>109</v>
      </c>
      <c r="G154" s="23" t="s">
        <v>73</v>
      </c>
      <c r="H154" s="29">
        <v>27538779.260000002</v>
      </c>
      <c r="I154" s="29">
        <v>27285193.420000002</v>
      </c>
    </row>
    <row r="155" spans="1:9" s="20" customFormat="1" ht="46.8">
      <c r="A155" s="16">
        <v>3</v>
      </c>
      <c r="B155" s="21">
        <v>955</v>
      </c>
      <c r="C155" s="30" t="s">
        <v>12</v>
      </c>
      <c r="D155" s="23" t="s">
        <v>70</v>
      </c>
      <c r="E155" s="23" t="s">
        <v>87</v>
      </c>
      <c r="F155" s="23" t="s">
        <v>109</v>
      </c>
      <c r="G155" s="23" t="s">
        <v>74</v>
      </c>
      <c r="H155" s="29">
        <v>1918069.98</v>
      </c>
      <c r="I155" s="29">
        <v>1754831.32</v>
      </c>
    </row>
    <row r="156" spans="1:9" s="20" customFormat="1" ht="37.950000000000003" customHeight="1">
      <c r="A156" s="16">
        <v>3</v>
      </c>
      <c r="B156" s="21">
        <v>955</v>
      </c>
      <c r="C156" s="30" t="s">
        <v>21</v>
      </c>
      <c r="D156" s="23" t="s">
        <v>70</v>
      </c>
      <c r="E156" s="23" t="s">
        <v>87</v>
      </c>
      <c r="F156" s="23" t="s">
        <v>109</v>
      </c>
      <c r="G156" s="23" t="s">
        <v>81</v>
      </c>
      <c r="H156" s="29">
        <v>0</v>
      </c>
      <c r="I156" s="29">
        <v>0</v>
      </c>
    </row>
    <row r="157" spans="1:9" s="20" customFormat="1" ht="15.6">
      <c r="A157" s="16">
        <v>3</v>
      </c>
      <c r="B157" s="21">
        <v>955</v>
      </c>
      <c r="C157" s="30" t="s">
        <v>13</v>
      </c>
      <c r="D157" s="23" t="s">
        <v>70</v>
      </c>
      <c r="E157" s="23" t="s">
        <v>87</v>
      </c>
      <c r="F157" s="23" t="s">
        <v>109</v>
      </c>
      <c r="G157" s="23" t="s">
        <v>75</v>
      </c>
      <c r="H157" s="29">
        <v>84986.4</v>
      </c>
      <c r="I157" s="29">
        <v>84986.4</v>
      </c>
    </row>
    <row r="158" spans="1:9" s="20" customFormat="1" ht="15.6">
      <c r="A158" s="16">
        <v>1</v>
      </c>
      <c r="B158" s="21">
        <v>955</v>
      </c>
      <c r="C158" s="30" t="s">
        <v>138</v>
      </c>
      <c r="D158" s="23" t="s">
        <v>70</v>
      </c>
      <c r="E158" s="23" t="s">
        <v>93</v>
      </c>
      <c r="F158" s="23" t="s">
        <v>7</v>
      </c>
      <c r="G158" s="23" t="s">
        <v>72</v>
      </c>
      <c r="H158" s="24">
        <f>SUMIFS(H159:H1214,$B159:$B1214,$B159,$D159:$D1214,$D159,$E159:$E1214,$E159)/2</f>
        <v>2649.56</v>
      </c>
      <c r="I158" s="24">
        <f>SUMIFS(I159:I1214,$B159:$B1214,$B159,$D159:$D1214,$D159,$E159:$E1214,$E159)/2</f>
        <v>2649</v>
      </c>
    </row>
    <row r="159" spans="1:9" s="20" customFormat="1" ht="46.8">
      <c r="A159" s="16">
        <v>2</v>
      </c>
      <c r="B159" s="21">
        <v>955</v>
      </c>
      <c r="C159" s="26" t="s">
        <v>139</v>
      </c>
      <c r="D159" s="23" t="s">
        <v>70</v>
      </c>
      <c r="E159" s="23" t="s">
        <v>93</v>
      </c>
      <c r="F159" s="23" t="s">
        <v>140</v>
      </c>
      <c r="G159" s="23" t="s">
        <v>72</v>
      </c>
      <c r="H159" s="24">
        <f>SUMIFS(H160:H1214,$B160:$B1214,$B159,$D160:$D1214,$D160,$E160:$E1214,$E160,$F160:$F1214,$F160)</f>
        <v>2649.56</v>
      </c>
      <c r="I159" s="24">
        <f>SUMIFS(I160:I1214,$B160:$B1214,$B159,$D160:$D1214,$D160,$E160:$E1214,$E160,$F160:$F1214,$F160)</f>
        <v>2649</v>
      </c>
    </row>
    <row r="160" spans="1:9" s="20" customFormat="1" ht="46.8">
      <c r="A160" s="16">
        <v>3</v>
      </c>
      <c r="B160" s="21">
        <v>955</v>
      </c>
      <c r="C160" s="22" t="s">
        <v>12</v>
      </c>
      <c r="D160" s="23" t="s">
        <v>70</v>
      </c>
      <c r="E160" s="23" t="s">
        <v>93</v>
      </c>
      <c r="F160" s="23" t="s">
        <v>140</v>
      </c>
      <c r="G160" s="23" t="s">
        <v>74</v>
      </c>
      <c r="H160" s="29">
        <v>2649.56</v>
      </c>
      <c r="I160" s="29">
        <v>2649</v>
      </c>
    </row>
    <row r="161" spans="1:9" s="20" customFormat="1" ht="15.6">
      <c r="A161" s="16">
        <v>1</v>
      </c>
      <c r="B161" s="21">
        <v>955</v>
      </c>
      <c r="C161" s="30" t="s">
        <v>43</v>
      </c>
      <c r="D161" s="23" t="s">
        <v>70</v>
      </c>
      <c r="E161" s="23" t="s">
        <v>86</v>
      </c>
      <c r="F161" s="23" t="s">
        <v>7</v>
      </c>
      <c r="G161" s="23" t="s">
        <v>72</v>
      </c>
      <c r="H161" s="24">
        <f>SUMIFS(H162:H1217,$B162:$B1217,$B162,$D162:$D1217,$D162,$E162:$E1217,$E162)/2</f>
        <v>100000</v>
      </c>
      <c r="I161" s="24">
        <f>SUMIFS(I162:I1217,$B162:$B1217,$B162,$D162:$D1217,$D162,$E162:$E1217,$E162)/2</f>
        <v>0</v>
      </c>
    </row>
    <row r="162" spans="1:9" s="20" customFormat="1" ht="46.8">
      <c r="A162" s="16">
        <v>2</v>
      </c>
      <c r="B162" s="21">
        <v>955</v>
      </c>
      <c r="C162" s="30" t="s">
        <v>35</v>
      </c>
      <c r="D162" s="23" t="s">
        <v>70</v>
      </c>
      <c r="E162" s="23" t="s">
        <v>86</v>
      </c>
      <c r="F162" s="23" t="s">
        <v>111</v>
      </c>
      <c r="G162" s="23" t="s">
        <v>72</v>
      </c>
      <c r="H162" s="24">
        <f>SUMIFS(H163:H1217,$B163:$B1217,$B162,$D163:$D1217,$D163,$E163:$E1217,$E163,$F163:$F1217,$F163)</f>
        <v>100000</v>
      </c>
      <c r="I162" s="24">
        <f>SUMIFS(I163:I1217,$B163:$B1217,$B162,$D163:$D1217,$D163,$E163:$E1217,$E163,$F163:$F1217,$F163)</f>
        <v>0</v>
      </c>
    </row>
    <row r="163" spans="1:9" s="20" customFormat="1" ht="15.6">
      <c r="A163" s="16">
        <v>3</v>
      </c>
      <c r="B163" s="21">
        <v>955</v>
      </c>
      <c r="C163" s="30" t="s">
        <v>44</v>
      </c>
      <c r="D163" s="23" t="s">
        <v>70</v>
      </c>
      <c r="E163" s="23" t="s">
        <v>86</v>
      </c>
      <c r="F163" s="23" t="s">
        <v>111</v>
      </c>
      <c r="G163" s="23" t="s">
        <v>91</v>
      </c>
      <c r="H163" s="29">
        <v>100000</v>
      </c>
      <c r="I163" s="29">
        <v>0</v>
      </c>
    </row>
    <row r="164" spans="1:9" s="20" customFormat="1" ht="15.6">
      <c r="A164" s="16">
        <v>1</v>
      </c>
      <c r="B164" s="21">
        <v>955</v>
      </c>
      <c r="C164" s="30" t="s">
        <v>14</v>
      </c>
      <c r="D164" s="23" t="s">
        <v>70</v>
      </c>
      <c r="E164" s="23" t="s">
        <v>76</v>
      </c>
      <c r="F164" s="23"/>
      <c r="G164" s="23"/>
      <c r="H164" s="24">
        <f>SUMIFS(H165:H1220,$B165:$B1220,$B165,$D165:$D1220,$D165,$E165:$E1220,$E165)/2</f>
        <v>109593456.21999997</v>
      </c>
      <c r="I164" s="24">
        <f>SUMIFS(I165:I1220,$B165:$B1220,$B165,$D165:$D1220,$D165,$E165:$E1220,$E165)/2</f>
        <v>107632493.41999999</v>
      </c>
    </row>
    <row r="165" spans="1:9" s="20" customFormat="1" ht="46.8">
      <c r="A165" s="16">
        <v>2</v>
      </c>
      <c r="B165" s="21">
        <v>955</v>
      </c>
      <c r="C165" s="30" t="s">
        <v>200</v>
      </c>
      <c r="D165" s="23" t="s">
        <v>70</v>
      </c>
      <c r="E165" s="23" t="s">
        <v>76</v>
      </c>
      <c r="F165" s="23" t="s">
        <v>199</v>
      </c>
      <c r="G165" s="23"/>
      <c r="H165" s="24">
        <f>SUMIFS(H166:H1220,$B166:$B1220,$B165,$D166:$D1220,$D166,$E166:$E1220,$E166,$F166:$F1220,$F166)</f>
        <v>38802060.5</v>
      </c>
      <c r="I165" s="24">
        <f>SUMIFS(I166:I1220,$B166:$B1220,$B165,$D166:$D1220,$D166,$E166:$E1220,$E166,$F166:$F1220,$F166)</f>
        <v>38691397.530000001</v>
      </c>
    </row>
    <row r="166" spans="1:9" s="20" customFormat="1" ht="15.6">
      <c r="A166" s="16">
        <v>3</v>
      </c>
      <c r="B166" s="21">
        <v>955</v>
      </c>
      <c r="C166" s="30" t="s">
        <v>46</v>
      </c>
      <c r="D166" s="23" t="s">
        <v>70</v>
      </c>
      <c r="E166" s="23" t="s">
        <v>76</v>
      </c>
      <c r="F166" s="23" t="s">
        <v>199</v>
      </c>
      <c r="G166" s="23" t="s">
        <v>92</v>
      </c>
      <c r="H166" s="29">
        <v>38802060.5</v>
      </c>
      <c r="I166" s="29">
        <v>38691397.530000001</v>
      </c>
    </row>
    <row r="167" spans="1:9" s="20" customFormat="1" ht="62.4">
      <c r="A167" s="16">
        <v>2</v>
      </c>
      <c r="B167" s="21">
        <v>955</v>
      </c>
      <c r="C167" s="33" t="s">
        <v>189</v>
      </c>
      <c r="D167" s="23" t="s">
        <v>70</v>
      </c>
      <c r="E167" s="23" t="s">
        <v>76</v>
      </c>
      <c r="F167" s="23" t="s">
        <v>47</v>
      </c>
      <c r="G167" s="23"/>
      <c r="H167" s="24">
        <f>SUMIFS(H168:H1222,$B168:$B1222,$B167,$D168:$D1222,$D168,$E168:$E1222,$E168,$F168:$F1222,$F168)</f>
        <v>9005031.2200000007</v>
      </c>
      <c r="I167" s="24">
        <f>SUMIFS(I168:I1222,$B168:$B1222,$B167,$D168:$D1222,$D168,$E168:$E1222,$E168,$F168:$F1222,$F168)</f>
        <v>9005031.2200000007</v>
      </c>
    </row>
    <row r="168" spans="1:9" s="20" customFormat="1" ht="15.6">
      <c r="A168" s="16">
        <v>3</v>
      </c>
      <c r="B168" s="21">
        <v>955</v>
      </c>
      <c r="C168" s="30" t="s">
        <v>46</v>
      </c>
      <c r="D168" s="23" t="s">
        <v>70</v>
      </c>
      <c r="E168" s="23" t="s">
        <v>76</v>
      </c>
      <c r="F168" s="23" t="s">
        <v>47</v>
      </c>
      <c r="G168" s="23" t="s">
        <v>92</v>
      </c>
      <c r="H168" s="29">
        <v>9005031.2200000007</v>
      </c>
      <c r="I168" s="29">
        <v>9005031.2200000007</v>
      </c>
    </row>
    <row r="169" spans="1:9" s="20" customFormat="1" ht="93.6">
      <c r="A169" s="16">
        <v>2</v>
      </c>
      <c r="B169" s="21">
        <v>955</v>
      </c>
      <c r="C169" s="30" t="s">
        <v>190</v>
      </c>
      <c r="D169" s="23" t="s">
        <v>70</v>
      </c>
      <c r="E169" s="23" t="s">
        <v>76</v>
      </c>
      <c r="F169" s="23" t="s">
        <v>48</v>
      </c>
      <c r="G169" s="23"/>
      <c r="H169" s="24">
        <f>SUMIFS(H170:H1224,$B170:$B1224,$B169,$D170:$D1224,$D170,$E170:$E1224,$E170,$F170:$F1224,$F170)</f>
        <v>2968487.32</v>
      </c>
      <c r="I169" s="24">
        <f>SUMIFS(I170:I1224,$B170:$B1224,$B169,$D170:$D1224,$D170,$E170:$E1224,$E170,$F170:$F1224,$F170)</f>
        <v>2968487.32</v>
      </c>
    </row>
    <row r="170" spans="1:9" s="20" customFormat="1" ht="15.6">
      <c r="A170" s="16">
        <v>3</v>
      </c>
      <c r="B170" s="21">
        <v>955</v>
      </c>
      <c r="C170" s="30" t="s">
        <v>46</v>
      </c>
      <c r="D170" s="23" t="s">
        <v>70</v>
      </c>
      <c r="E170" s="23" t="s">
        <v>76</v>
      </c>
      <c r="F170" s="23" t="s">
        <v>48</v>
      </c>
      <c r="G170" s="23" t="s">
        <v>92</v>
      </c>
      <c r="H170" s="29">
        <v>2968487.32</v>
      </c>
      <c r="I170" s="29">
        <v>2968487.32</v>
      </c>
    </row>
    <row r="171" spans="1:9" s="20" customFormat="1" ht="79.95" customHeight="1">
      <c r="A171" s="16">
        <v>2</v>
      </c>
      <c r="B171" s="21">
        <v>955</v>
      </c>
      <c r="C171" s="33" t="s">
        <v>191</v>
      </c>
      <c r="D171" s="23" t="s">
        <v>70</v>
      </c>
      <c r="E171" s="23" t="s">
        <v>76</v>
      </c>
      <c r="F171" s="23" t="s">
        <v>49</v>
      </c>
      <c r="G171" s="23" t="s">
        <v>72</v>
      </c>
      <c r="H171" s="24">
        <f>SUMIFS(H172:H1226,$B172:$B1226,$B171,$D172:$D1226,$D172,$E172:$E1226,$E172,$F172:$F1226,$F172)</f>
        <v>10981555.539999999</v>
      </c>
      <c r="I171" s="24">
        <f>SUMIFS(I172:I1226,$B172:$B1226,$B171,$D172:$D1226,$D172,$E172:$E1226,$E172,$F172:$F1226,$F172)</f>
        <v>10981555.539999999</v>
      </c>
    </row>
    <row r="172" spans="1:9" s="20" customFormat="1" ht="15.6">
      <c r="A172" s="16">
        <v>3</v>
      </c>
      <c r="B172" s="21">
        <v>955</v>
      </c>
      <c r="C172" s="30" t="s">
        <v>46</v>
      </c>
      <c r="D172" s="23" t="s">
        <v>70</v>
      </c>
      <c r="E172" s="23" t="s">
        <v>76</v>
      </c>
      <c r="F172" s="23" t="s">
        <v>49</v>
      </c>
      <c r="G172" s="23" t="s">
        <v>92</v>
      </c>
      <c r="H172" s="29">
        <v>10981555.539999999</v>
      </c>
      <c r="I172" s="29">
        <v>10981555.539999999</v>
      </c>
    </row>
    <row r="173" spans="1:9" s="20" customFormat="1" ht="78">
      <c r="A173" s="16">
        <v>2</v>
      </c>
      <c r="B173" s="21">
        <v>955</v>
      </c>
      <c r="C173" s="30" t="s">
        <v>187</v>
      </c>
      <c r="D173" s="23" t="s">
        <v>70</v>
      </c>
      <c r="E173" s="23" t="s">
        <v>76</v>
      </c>
      <c r="F173" s="23" t="s">
        <v>50</v>
      </c>
      <c r="G173" s="23" t="s">
        <v>72</v>
      </c>
      <c r="H173" s="24">
        <f>SUMIFS(H174:H1228,$B174:$B1228,$B173,$D174:$D1228,$D174,$E174:$E1228,$E174,$F174:$F1228,$F174)</f>
        <v>2459720</v>
      </c>
      <c r="I173" s="24">
        <f>SUMIFS(I174:I1228,$B174:$B1228,$B173,$D174:$D1228,$D174,$E174:$E1228,$E174,$F174:$F1228,$F174)</f>
        <v>2395798.9300000002</v>
      </c>
    </row>
    <row r="174" spans="1:9" s="20" customFormat="1" ht="15.6">
      <c r="A174" s="16">
        <v>3</v>
      </c>
      <c r="B174" s="21">
        <v>955</v>
      </c>
      <c r="C174" s="30" t="s">
        <v>46</v>
      </c>
      <c r="D174" s="23" t="s">
        <v>70</v>
      </c>
      <c r="E174" s="23" t="s">
        <v>76</v>
      </c>
      <c r="F174" s="23" t="s">
        <v>50</v>
      </c>
      <c r="G174" s="23" t="s">
        <v>92</v>
      </c>
      <c r="H174" s="29">
        <v>2459720</v>
      </c>
      <c r="I174" s="29">
        <v>2395798.9300000002</v>
      </c>
    </row>
    <row r="175" spans="1:9" s="20" customFormat="1" ht="46.8">
      <c r="A175" s="16">
        <v>2</v>
      </c>
      <c r="B175" s="21">
        <v>955</v>
      </c>
      <c r="C175" s="30" t="s">
        <v>148</v>
      </c>
      <c r="D175" s="23" t="s">
        <v>70</v>
      </c>
      <c r="E175" s="23" t="s">
        <v>76</v>
      </c>
      <c r="F175" s="23" t="s">
        <v>147</v>
      </c>
      <c r="G175" s="23"/>
      <c r="H175" s="24">
        <f>SUMIFS(H176:H1230,$B176:$B1230,$B175,$D176:$D1230,$D176,$E176:$E1230,$E176,$F176:$F1230,$F176)</f>
        <v>9424154.6400000006</v>
      </c>
      <c r="I175" s="24">
        <f>SUMIFS(I176:I1230,$B176:$B1230,$B175,$D176:$D1230,$D176,$E176:$E1230,$E176,$F176:$F1230,$F176)</f>
        <v>9423844.9299999997</v>
      </c>
    </row>
    <row r="176" spans="1:9" s="20" customFormat="1" ht="31.2">
      <c r="A176" s="16">
        <v>3</v>
      </c>
      <c r="B176" s="21">
        <v>955</v>
      </c>
      <c r="C176" s="30" t="s">
        <v>23</v>
      </c>
      <c r="D176" s="23" t="s">
        <v>70</v>
      </c>
      <c r="E176" s="23" t="s">
        <v>76</v>
      </c>
      <c r="F176" s="23" t="s">
        <v>147</v>
      </c>
      <c r="G176" s="23" t="s">
        <v>83</v>
      </c>
      <c r="H176" s="29">
        <v>8819879.6400000006</v>
      </c>
      <c r="I176" s="29">
        <v>8819671.7200000007</v>
      </c>
    </row>
    <row r="177" spans="1:9" s="20" customFormat="1" ht="46.8">
      <c r="A177" s="16">
        <v>3</v>
      </c>
      <c r="B177" s="21">
        <v>955</v>
      </c>
      <c r="C177" s="30" t="s">
        <v>12</v>
      </c>
      <c r="D177" s="23" t="s">
        <v>70</v>
      </c>
      <c r="E177" s="23" t="s">
        <v>76</v>
      </c>
      <c r="F177" s="23" t="s">
        <v>147</v>
      </c>
      <c r="G177" s="23" t="s">
        <v>74</v>
      </c>
      <c r="H177" s="29">
        <v>604275</v>
      </c>
      <c r="I177" s="29">
        <v>604173.21</v>
      </c>
    </row>
    <row r="178" spans="1:9" s="20" customFormat="1" ht="46.8">
      <c r="A178" s="16">
        <v>2</v>
      </c>
      <c r="B178" s="21">
        <v>955</v>
      </c>
      <c r="C178" s="30" t="s">
        <v>35</v>
      </c>
      <c r="D178" s="23" t="s">
        <v>70</v>
      </c>
      <c r="E178" s="23" t="s">
        <v>76</v>
      </c>
      <c r="F178" s="23" t="s">
        <v>111</v>
      </c>
      <c r="G178" s="23"/>
      <c r="H178" s="24">
        <f>SUMIFS(H179:H1233,$B179:$B1233,$B178,$D179:$D1233,$D179,$E179:$E1233,$E179,$F179:$F1233,$F179)</f>
        <v>35952447</v>
      </c>
      <c r="I178" s="24">
        <f>SUMIFS(I179:I1233,$B179:$B1233,$B178,$D179:$D1233,$D179,$E179:$E1233,$E179,$F179:$F1233,$F179)</f>
        <v>34166377.950000003</v>
      </c>
    </row>
    <row r="179" spans="1:9" s="20" customFormat="1" ht="15.6">
      <c r="A179" s="16">
        <v>3</v>
      </c>
      <c r="B179" s="21">
        <v>955</v>
      </c>
      <c r="C179" s="30" t="s">
        <v>131</v>
      </c>
      <c r="D179" s="23" t="s">
        <v>70</v>
      </c>
      <c r="E179" s="23" t="s">
        <v>76</v>
      </c>
      <c r="F179" s="23" t="s">
        <v>111</v>
      </c>
      <c r="G179" s="23" t="s">
        <v>130</v>
      </c>
      <c r="H179" s="29">
        <v>35952447</v>
      </c>
      <c r="I179" s="29">
        <v>34166377.950000003</v>
      </c>
    </row>
    <row r="180" spans="1:9" s="20" customFormat="1" ht="15.6">
      <c r="A180" s="16">
        <v>1</v>
      </c>
      <c r="B180" s="21">
        <v>955</v>
      </c>
      <c r="C180" s="30" t="s">
        <v>51</v>
      </c>
      <c r="D180" s="23" t="s">
        <v>89</v>
      </c>
      <c r="E180" s="23" t="s">
        <v>87</v>
      </c>
      <c r="F180" s="23" t="s">
        <v>7</v>
      </c>
      <c r="G180" s="23" t="s">
        <v>72</v>
      </c>
      <c r="H180" s="24">
        <f>SUMIFS(H181:H1236,$B181:$B1236,$B181,$D181:$D1236,$D181,$E181:$E1236,$E181)/2</f>
        <v>600625</v>
      </c>
      <c r="I180" s="24">
        <f>SUMIFS(I181:I1236,$B181:$B1236,$B181,$D181:$D1236,$D181,$E181:$E1236,$E181)/2</f>
        <v>544319.18999999994</v>
      </c>
    </row>
    <row r="181" spans="1:9" s="20" customFormat="1" ht="54" customHeight="1">
      <c r="A181" s="16">
        <v>2</v>
      </c>
      <c r="B181" s="21">
        <v>955</v>
      </c>
      <c r="C181" s="30" t="s">
        <v>175</v>
      </c>
      <c r="D181" s="23" t="s">
        <v>89</v>
      </c>
      <c r="E181" s="23" t="s">
        <v>87</v>
      </c>
      <c r="F181" s="23" t="s">
        <v>107</v>
      </c>
      <c r="G181" s="23" t="s">
        <v>72</v>
      </c>
      <c r="H181" s="24">
        <f>SUMIFS(H182:H1236,$B182:$B1236,$B181,$D182:$D1236,$D182,$E182:$E1236,$E182,$F182:$F1236,$F182)</f>
        <v>600625</v>
      </c>
      <c r="I181" s="24">
        <f>SUMIFS(I182:I1236,$B182:$B1236,$B181,$D182:$D1236,$D182,$E182:$E1236,$E182,$F182:$F1236,$F182)</f>
        <v>544319.18999999994</v>
      </c>
    </row>
    <row r="182" spans="1:9" s="20" customFormat="1" ht="46.8">
      <c r="A182" s="16">
        <v>3</v>
      </c>
      <c r="B182" s="21">
        <v>955</v>
      </c>
      <c r="C182" s="30" t="s">
        <v>12</v>
      </c>
      <c r="D182" s="23" t="s">
        <v>89</v>
      </c>
      <c r="E182" s="23" t="s">
        <v>87</v>
      </c>
      <c r="F182" s="23" t="s">
        <v>107</v>
      </c>
      <c r="G182" s="23" t="s">
        <v>74</v>
      </c>
      <c r="H182" s="29">
        <v>600625</v>
      </c>
      <c r="I182" s="29">
        <v>544319.18999999994</v>
      </c>
    </row>
    <row r="183" spans="1:9" s="20" customFormat="1" ht="15.6">
      <c r="A183" s="16">
        <v>3</v>
      </c>
      <c r="B183" s="21">
        <v>955</v>
      </c>
      <c r="C183" s="30" t="s">
        <v>46</v>
      </c>
      <c r="D183" s="23" t="s">
        <v>89</v>
      </c>
      <c r="E183" s="23" t="s">
        <v>87</v>
      </c>
      <c r="F183" s="23" t="s">
        <v>107</v>
      </c>
      <c r="G183" s="23" t="s">
        <v>92</v>
      </c>
      <c r="H183" s="29">
        <v>0</v>
      </c>
      <c r="I183" s="29">
        <v>0</v>
      </c>
    </row>
    <row r="184" spans="1:9" s="20" customFormat="1" ht="62.4">
      <c r="A184" s="16">
        <v>1</v>
      </c>
      <c r="B184" s="21">
        <v>955</v>
      </c>
      <c r="C184" s="30" t="s">
        <v>52</v>
      </c>
      <c r="D184" s="23" t="s">
        <v>79</v>
      </c>
      <c r="E184" s="23" t="s">
        <v>90</v>
      </c>
      <c r="F184" s="23" t="s">
        <v>7</v>
      </c>
      <c r="G184" s="23" t="s">
        <v>72</v>
      </c>
      <c r="H184" s="24">
        <f>SUMIFS(H185:H1240,$B185:$B1240,$B185,$D185:$D1240,$D185,$E185:$E1240,$E185)/2</f>
        <v>2360746.7699999996</v>
      </c>
      <c r="I184" s="24">
        <f>SUMIFS(I185:I1240,$B185:$B1240,$B185,$D185:$D1240,$D185,$E185:$E1240,$E185)/2</f>
        <v>2291039.84</v>
      </c>
    </row>
    <row r="185" spans="1:9" s="20" customFormat="1" ht="46.8">
      <c r="A185" s="16">
        <v>2</v>
      </c>
      <c r="B185" s="21">
        <v>955</v>
      </c>
      <c r="C185" s="30" t="s">
        <v>200</v>
      </c>
      <c r="D185" s="23" t="s">
        <v>79</v>
      </c>
      <c r="E185" s="23" t="s">
        <v>90</v>
      </c>
      <c r="F185" s="23" t="s">
        <v>199</v>
      </c>
      <c r="G185" s="23"/>
      <c r="H185" s="24">
        <f>SUMIFS(H186:H1240,$B186:$B1240,$B185,$D186:$D1240,$D186,$E186:$E1240,$E186,$F186:$F1240,$F186)</f>
        <v>2160839.84</v>
      </c>
      <c r="I185" s="24">
        <f>SUMIFS(I186:I1240,$B186:$B1240,$B185,$D186:$D1240,$D186,$E186:$E1240,$E186,$F186:$F1240,$F186)</f>
        <v>2160839.84</v>
      </c>
    </row>
    <row r="186" spans="1:9" s="20" customFormat="1" ht="15.6">
      <c r="A186" s="16">
        <v>3</v>
      </c>
      <c r="B186" s="21">
        <v>955</v>
      </c>
      <c r="C186" s="30" t="s">
        <v>46</v>
      </c>
      <c r="D186" s="23" t="s">
        <v>79</v>
      </c>
      <c r="E186" s="23" t="s">
        <v>90</v>
      </c>
      <c r="F186" s="23" t="s">
        <v>199</v>
      </c>
      <c r="G186" s="23" t="s">
        <v>92</v>
      </c>
      <c r="H186" s="29">
        <v>2160839.84</v>
      </c>
      <c r="I186" s="29">
        <v>2160839.84</v>
      </c>
    </row>
    <row r="187" spans="1:9" s="20" customFormat="1" ht="93.6">
      <c r="A187" s="16">
        <v>2</v>
      </c>
      <c r="B187" s="21">
        <v>955</v>
      </c>
      <c r="C187" s="30" t="s">
        <v>176</v>
      </c>
      <c r="D187" s="23" t="s">
        <v>79</v>
      </c>
      <c r="E187" s="23" t="s">
        <v>90</v>
      </c>
      <c r="F187" s="23" t="s">
        <v>108</v>
      </c>
      <c r="G187" s="23" t="s">
        <v>72</v>
      </c>
      <c r="H187" s="24">
        <f>SUMIFS(H188:H1242,$B188:$B1242,$B187,$D188:$D1242,$D188,$E188:$E1242,$E188,$F188:$F1242,$F188)</f>
        <v>196000</v>
      </c>
      <c r="I187" s="24">
        <f>SUMIFS(I188:I1242,$B188:$B1242,$B187,$D188:$D1242,$D188,$E188:$E1242,$E188,$F188:$F1242,$F188)</f>
        <v>130200</v>
      </c>
    </row>
    <row r="188" spans="1:9" s="20" customFormat="1" ht="46.8">
      <c r="A188" s="16">
        <v>3</v>
      </c>
      <c r="B188" s="21">
        <v>955</v>
      </c>
      <c r="C188" s="30" t="s">
        <v>12</v>
      </c>
      <c r="D188" s="23" t="s">
        <v>79</v>
      </c>
      <c r="E188" s="23" t="s">
        <v>90</v>
      </c>
      <c r="F188" s="23" t="s">
        <v>108</v>
      </c>
      <c r="G188" s="23" t="s">
        <v>74</v>
      </c>
      <c r="H188" s="29">
        <v>196000</v>
      </c>
      <c r="I188" s="29">
        <v>130200</v>
      </c>
    </row>
    <row r="189" spans="1:9" s="20" customFormat="1" ht="78">
      <c r="A189" s="16">
        <v>2</v>
      </c>
      <c r="B189" s="21">
        <v>955</v>
      </c>
      <c r="C189" s="30" t="s">
        <v>187</v>
      </c>
      <c r="D189" s="23" t="s">
        <v>79</v>
      </c>
      <c r="E189" s="23" t="s">
        <v>90</v>
      </c>
      <c r="F189" s="23" t="s">
        <v>50</v>
      </c>
      <c r="G189" s="23"/>
      <c r="H189" s="24">
        <f>SUMIFS(H190:H1245,$B190:$B1245,$B189,$D190:$D1245,$D190,$E190:$E1245,$E190,$F190:$F1245,$F190)</f>
        <v>3906.93</v>
      </c>
      <c r="I189" s="24">
        <f>SUMIFS(I190:I1245,$B190:$B1245,$B189,$D190:$D1245,$D190,$E190:$E1245,$E190,$F190:$F1245,$F190)</f>
        <v>0</v>
      </c>
    </row>
    <row r="190" spans="1:9" s="20" customFormat="1" ht="46.8">
      <c r="A190" s="16">
        <v>3</v>
      </c>
      <c r="B190" s="21">
        <v>955</v>
      </c>
      <c r="C190" s="30" t="s">
        <v>12</v>
      </c>
      <c r="D190" s="23" t="s">
        <v>79</v>
      </c>
      <c r="E190" s="23" t="s">
        <v>90</v>
      </c>
      <c r="F190" s="23" t="s">
        <v>50</v>
      </c>
      <c r="G190" s="23" t="s">
        <v>74</v>
      </c>
      <c r="H190" s="29">
        <v>3906.93</v>
      </c>
      <c r="I190" s="29">
        <v>0</v>
      </c>
    </row>
    <row r="191" spans="1:9" s="20" customFormat="1" ht="46.8">
      <c r="A191" s="16">
        <v>1</v>
      </c>
      <c r="B191" s="21">
        <v>955</v>
      </c>
      <c r="C191" s="30" t="s">
        <v>36</v>
      </c>
      <c r="D191" s="23" t="s">
        <v>79</v>
      </c>
      <c r="E191" s="23" t="s">
        <v>77</v>
      </c>
      <c r="F191" s="23"/>
      <c r="G191" s="23"/>
      <c r="H191" s="24">
        <f>SUMIFS(H192:H1245,$B192:$B1245,$B192,$D192:$D1245,$D192,$E192:$E1245,$E192)/2</f>
        <v>1021852.63</v>
      </c>
      <c r="I191" s="24">
        <f>SUMIFS(I192:I1245,$B192:$B1245,$B192,$D192:$D1245,$D192,$E192:$E1245,$E192)/2</f>
        <v>1021852.63</v>
      </c>
    </row>
    <row r="192" spans="1:9" s="20" customFormat="1" ht="78">
      <c r="A192" s="16">
        <v>2</v>
      </c>
      <c r="B192" s="21">
        <v>955</v>
      </c>
      <c r="C192" s="30" t="s">
        <v>186</v>
      </c>
      <c r="D192" s="23" t="s">
        <v>79</v>
      </c>
      <c r="E192" s="23" t="s">
        <v>77</v>
      </c>
      <c r="F192" s="23" t="s">
        <v>53</v>
      </c>
      <c r="G192" s="23"/>
      <c r="H192" s="24">
        <f>SUMIFS(H193:H1245,$B193:$B1245,$B192,$D193:$D1245,$D193,$E193:$E1245,$E193,$F193:$F1245,$F193)</f>
        <v>336900.43</v>
      </c>
      <c r="I192" s="24">
        <f>SUMIFS(I193:I1245,$B193:$B1245,$B192,$D193:$D1245,$D193,$E193:$E1245,$E193,$F193:$F1245,$F193)</f>
        <v>336900.43</v>
      </c>
    </row>
    <row r="193" spans="1:9" s="20" customFormat="1" ht="15.6">
      <c r="A193" s="16">
        <v>3</v>
      </c>
      <c r="B193" s="21">
        <v>955</v>
      </c>
      <c r="C193" s="30" t="s">
        <v>46</v>
      </c>
      <c r="D193" s="23" t="s">
        <v>79</v>
      </c>
      <c r="E193" s="23" t="s">
        <v>77</v>
      </c>
      <c r="F193" s="23" t="s">
        <v>53</v>
      </c>
      <c r="G193" s="23" t="s">
        <v>92</v>
      </c>
      <c r="H193" s="29">
        <v>336900.43</v>
      </c>
      <c r="I193" s="29">
        <v>336900.43</v>
      </c>
    </row>
    <row r="194" spans="1:9" s="20" customFormat="1" ht="62.4">
      <c r="A194" s="16">
        <v>2</v>
      </c>
      <c r="B194" s="21">
        <v>955</v>
      </c>
      <c r="C194" s="30" t="s">
        <v>164</v>
      </c>
      <c r="D194" s="23" t="s">
        <v>79</v>
      </c>
      <c r="E194" s="23" t="s">
        <v>77</v>
      </c>
      <c r="F194" s="23" t="s">
        <v>163</v>
      </c>
      <c r="G194" s="23"/>
      <c r="H194" s="24">
        <f>SUMIFS(H195:H1247,$B195:$B1247,$B194,$D195:$D1247,$D195,$E195:$E1247,$E195,$F195:$F1247,$F195)</f>
        <v>684952.2</v>
      </c>
      <c r="I194" s="24">
        <f>SUMIFS(I195:I1247,$B195:$B1247,$B194,$D195:$D1247,$D195,$E195:$E1247,$E195,$F195:$F1247,$F195)</f>
        <v>684952.2</v>
      </c>
    </row>
    <row r="195" spans="1:9" s="20" customFormat="1" ht="78">
      <c r="A195" s="16">
        <v>3</v>
      </c>
      <c r="B195" s="21">
        <v>955</v>
      </c>
      <c r="C195" s="30" t="s">
        <v>151</v>
      </c>
      <c r="D195" s="23" t="s">
        <v>79</v>
      </c>
      <c r="E195" s="23" t="s">
        <v>77</v>
      </c>
      <c r="F195" s="23" t="s">
        <v>163</v>
      </c>
      <c r="G195" s="23" t="s">
        <v>95</v>
      </c>
      <c r="H195" s="29">
        <v>684952.2</v>
      </c>
      <c r="I195" s="29">
        <v>684952.2</v>
      </c>
    </row>
    <row r="196" spans="1:9" s="20" customFormat="1" ht="15.6">
      <c r="A196" s="16">
        <v>1</v>
      </c>
      <c r="B196" s="21">
        <v>955</v>
      </c>
      <c r="C196" s="30" t="s">
        <v>54</v>
      </c>
      <c r="D196" s="23" t="s">
        <v>87</v>
      </c>
      <c r="E196" s="23" t="s">
        <v>93</v>
      </c>
      <c r="F196" s="23"/>
      <c r="G196" s="23"/>
      <c r="H196" s="24">
        <f>SUMIFS(H197:H1250,$B197:$B1250,$B197,$D197:$D1250,$D197,$E197:$E1250,$E197)/2</f>
        <v>47292052.18</v>
      </c>
      <c r="I196" s="24">
        <f>SUMIFS(I197:I1250,$B197:$B1250,$B197,$D197:$D1250,$D197,$E197:$E1250,$E197)/2</f>
        <v>45301696.739999995</v>
      </c>
    </row>
    <row r="197" spans="1:9" s="20" customFormat="1" ht="62.4">
      <c r="A197" s="16">
        <v>2</v>
      </c>
      <c r="B197" s="21">
        <v>955</v>
      </c>
      <c r="C197" s="26" t="s">
        <v>173</v>
      </c>
      <c r="D197" s="23" t="s">
        <v>87</v>
      </c>
      <c r="E197" s="23" t="s">
        <v>93</v>
      </c>
      <c r="F197" s="23" t="s">
        <v>15</v>
      </c>
      <c r="G197" s="23" t="s">
        <v>72</v>
      </c>
      <c r="H197" s="24">
        <f>SUMIFS(H198:H1250,$B198:$B1250,$B197,$D198:$D1250,$D198,$E198:$E1250,$E198,$F198:$F1250,$F198)</f>
        <v>0</v>
      </c>
      <c r="I197" s="24">
        <f>SUMIFS(I198:I1250,$B198:$B1250,$B197,$D198:$D1250,$D198,$E198:$E1250,$E198,$F198:$F1250,$F198)</f>
        <v>0</v>
      </c>
    </row>
    <row r="198" spans="1:9" s="20" customFormat="1" ht="46.8">
      <c r="A198" s="16">
        <v>3</v>
      </c>
      <c r="B198" s="21">
        <v>955</v>
      </c>
      <c r="C198" s="22" t="s">
        <v>12</v>
      </c>
      <c r="D198" s="23" t="s">
        <v>87</v>
      </c>
      <c r="E198" s="23" t="s">
        <v>93</v>
      </c>
      <c r="F198" s="23" t="s">
        <v>15</v>
      </c>
      <c r="G198" s="23" t="s">
        <v>74</v>
      </c>
      <c r="H198" s="29">
        <v>0</v>
      </c>
      <c r="I198" s="29">
        <v>0</v>
      </c>
    </row>
    <row r="199" spans="1:9" s="20" customFormat="1" ht="93.6">
      <c r="A199" s="16">
        <v>2</v>
      </c>
      <c r="B199" s="21">
        <v>955</v>
      </c>
      <c r="C199" s="30" t="s">
        <v>160</v>
      </c>
      <c r="D199" s="23" t="s">
        <v>87</v>
      </c>
      <c r="E199" s="23" t="s">
        <v>93</v>
      </c>
      <c r="F199" s="23" t="s">
        <v>55</v>
      </c>
      <c r="G199" s="23"/>
      <c r="H199" s="24">
        <f>SUMIFS(H200:H1252,$B200:$B1252,$B199,$D200:$D1252,$D200,$E200:$E1252,$E200,$F200:$F1252,$F200)</f>
        <v>47292052.18</v>
      </c>
      <c r="I199" s="24">
        <f>SUMIFS(I200:I1252,$B200:$B1252,$B199,$D200:$D1252,$D200,$E200:$E1252,$E200,$F200:$F1252,$F200)</f>
        <v>45301696.740000002</v>
      </c>
    </row>
    <row r="200" spans="1:9" s="20" customFormat="1" ht="31.2">
      <c r="A200" s="16">
        <v>3</v>
      </c>
      <c r="B200" s="21">
        <v>955</v>
      </c>
      <c r="C200" s="30" t="s">
        <v>23</v>
      </c>
      <c r="D200" s="23" t="s">
        <v>87</v>
      </c>
      <c r="E200" s="23" t="s">
        <v>93</v>
      </c>
      <c r="F200" s="23" t="s">
        <v>55</v>
      </c>
      <c r="G200" s="23" t="s">
        <v>83</v>
      </c>
      <c r="H200" s="29">
        <v>7228796.6699999999</v>
      </c>
      <c r="I200" s="29">
        <v>7206798.2599999998</v>
      </c>
    </row>
    <row r="201" spans="1:9" s="20" customFormat="1" ht="46.8">
      <c r="A201" s="16">
        <v>3</v>
      </c>
      <c r="B201" s="21">
        <v>955</v>
      </c>
      <c r="C201" s="30" t="s">
        <v>12</v>
      </c>
      <c r="D201" s="23" t="s">
        <v>87</v>
      </c>
      <c r="E201" s="23" t="s">
        <v>93</v>
      </c>
      <c r="F201" s="23" t="s">
        <v>55</v>
      </c>
      <c r="G201" s="23" t="s">
        <v>74</v>
      </c>
      <c r="H201" s="29">
        <v>1297890</v>
      </c>
      <c r="I201" s="29">
        <v>1173378</v>
      </c>
    </row>
    <row r="202" spans="1:9" s="20" customFormat="1" ht="15.6">
      <c r="A202" s="16">
        <v>3</v>
      </c>
      <c r="B202" s="21">
        <v>955</v>
      </c>
      <c r="C202" s="30" t="s">
        <v>46</v>
      </c>
      <c r="D202" s="23" t="s">
        <v>87</v>
      </c>
      <c r="E202" s="23" t="s">
        <v>93</v>
      </c>
      <c r="F202" s="23" t="s">
        <v>55</v>
      </c>
      <c r="G202" s="23" t="s">
        <v>92</v>
      </c>
      <c r="H202" s="29">
        <v>120815.48</v>
      </c>
      <c r="I202" s="29">
        <v>120815.48</v>
      </c>
    </row>
    <row r="203" spans="1:9" s="20" customFormat="1" ht="78">
      <c r="A203" s="16">
        <v>3</v>
      </c>
      <c r="B203" s="21">
        <v>955</v>
      </c>
      <c r="C203" s="30" t="s">
        <v>136</v>
      </c>
      <c r="D203" s="23" t="s">
        <v>87</v>
      </c>
      <c r="E203" s="23" t="s">
        <v>93</v>
      </c>
      <c r="F203" s="23" t="s">
        <v>55</v>
      </c>
      <c r="G203" s="23" t="s">
        <v>94</v>
      </c>
      <c r="H203" s="29">
        <v>38644550.030000001</v>
      </c>
      <c r="I203" s="29">
        <v>36800705</v>
      </c>
    </row>
    <row r="204" spans="1:9" s="20" customFormat="1" ht="21" customHeight="1">
      <c r="A204" s="16">
        <v>3</v>
      </c>
      <c r="B204" s="21">
        <v>955</v>
      </c>
      <c r="C204" s="30" t="s">
        <v>13</v>
      </c>
      <c r="D204" s="23" t="s">
        <v>87</v>
      </c>
      <c r="E204" s="23" t="s">
        <v>93</v>
      </c>
      <c r="F204" s="23" t="s">
        <v>55</v>
      </c>
      <c r="G204" s="23" t="s">
        <v>75</v>
      </c>
      <c r="H204" s="29">
        <v>0</v>
      </c>
      <c r="I204" s="29">
        <v>0</v>
      </c>
    </row>
    <row r="205" spans="1:9" s="20" customFormat="1" ht="15.6">
      <c r="A205" s="16">
        <v>1</v>
      </c>
      <c r="B205" s="21">
        <v>955</v>
      </c>
      <c r="C205" s="30" t="s">
        <v>56</v>
      </c>
      <c r="D205" s="23" t="s">
        <v>87</v>
      </c>
      <c r="E205" s="23" t="s">
        <v>84</v>
      </c>
      <c r="F205" s="23" t="s">
        <v>7</v>
      </c>
      <c r="G205" s="23" t="s">
        <v>72</v>
      </c>
      <c r="H205" s="24">
        <f>SUMIFS(H206:H1259,$B206:$B1259,$B206,$D206:$D1259,$D206,$E206:$E1259,$E206)/2</f>
        <v>2466010.4500000002</v>
      </c>
      <c r="I205" s="24">
        <f>SUMIFS(I206:I1259,$B206:$B1259,$B206,$D206:$D1259,$D206,$E206:$E1259,$E206)/2</f>
        <v>2435052.4700000002</v>
      </c>
    </row>
    <row r="206" spans="1:9" s="20" customFormat="1" ht="62.4">
      <c r="A206" s="16">
        <v>2</v>
      </c>
      <c r="B206" s="21">
        <v>955</v>
      </c>
      <c r="C206" s="30" t="s">
        <v>124</v>
      </c>
      <c r="D206" s="23" t="s">
        <v>87</v>
      </c>
      <c r="E206" s="23" t="s">
        <v>84</v>
      </c>
      <c r="F206" s="23" t="s">
        <v>125</v>
      </c>
      <c r="G206" s="23"/>
      <c r="H206" s="24">
        <f>SUMIFS(H207:H1259,$B207:$B1259,$B206,$D207:$D1259,$D207,$E207:$E1259,$E207,$F207:$F1259,$F207)</f>
        <v>2466010.4500000002</v>
      </c>
      <c r="I206" s="24">
        <f>SUMIFS(I207:I1259,$B207:$B1259,$B206,$D207:$D1259,$D207,$E207:$E1259,$E207,$F207:$F1259,$F207)</f>
        <v>2435052.4700000002</v>
      </c>
    </row>
    <row r="207" spans="1:9" s="20" customFormat="1" ht="46.8">
      <c r="A207" s="16">
        <v>3</v>
      </c>
      <c r="B207" s="21">
        <v>955</v>
      </c>
      <c r="C207" s="30" t="s">
        <v>12</v>
      </c>
      <c r="D207" s="23" t="s">
        <v>87</v>
      </c>
      <c r="E207" s="23" t="s">
        <v>84</v>
      </c>
      <c r="F207" s="23" t="s">
        <v>125</v>
      </c>
      <c r="G207" s="23" t="s">
        <v>74</v>
      </c>
      <c r="H207" s="29">
        <v>300000</v>
      </c>
      <c r="I207" s="29">
        <v>269042.02</v>
      </c>
    </row>
    <row r="208" spans="1:9" s="20" customFormat="1" ht="78">
      <c r="A208" s="16">
        <v>3</v>
      </c>
      <c r="B208" s="21">
        <v>955</v>
      </c>
      <c r="C208" s="30" t="s">
        <v>136</v>
      </c>
      <c r="D208" s="23" t="s">
        <v>87</v>
      </c>
      <c r="E208" s="23" t="s">
        <v>84</v>
      </c>
      <c r="F208" s="23" t="s">
        <v>125</v>
      </c>
      <c r="G208" s="23" t="s">
        <v>94</v>
      </c>
      <c r="H208" s="29">
        <v>2166010.4500000002</v>
      </c>
      <c r="I208" s="29">
        <v>2166010.4500000002</v>
      </c>
    </row>
    <row r="209" spans="1:9" s="20" customFormat="1" ht="15.6">
      <c r="A209" s="16">
        <v>1</v>
      </c>
      <c r="B209" s="21">
        <v>955</v>
      </c>
      <c r="C209" s="30" t="s">
        <v>132</v>
      </c>
      <c r="D209" s="23" t="s">
        <v>87</v>
      </c>
      <c r="E209" s="23" t="s">
        <v>90</v>
      </c>
      <c r="F209" s="23"/>
      <c r="G209" s="23"/>
      <c r="H209" s="24">
        <f>SUMIFS(H210:H1262,$B210:$B1262,$B210,$D210:$D1262,$D210,$E210:$E1262,$E210)/2</f>
        <v>41412306.340000004</v>
      </c>
      <c r="I209" s="24">
        <f>SUMIFS(I210:I1262,$B210:$B1262,$B210,$D210:$D1262,$D210,$E210:$E1262,$E210)/2</f>
        <v>41347306.340000004</v>
      </c>
    </row>
    <row r="210" spans="1:9" s="20" customFormat="1" ht="62.4">
      <c r="A210" s="16">
        <v>2</v>
      </c>
      <c r="B210" s="21">
        <v>955</v>
      </c>
      <c r="C210" s="30" t="s">
        <v>203</v>
      </c>
      <c r="D210" s="23" t="s">
        <v>87</v>
      </c>
      <c r="E210" s="23" t="s">
        <v>90</v>
      </c>
      <c r="F210" s="23" t="s">
        <v>57</v>
      </c>
      <c r="G210" s="23"/>
      <c r="H210" s="24">
        <f>SUMIFS(H211:H1262,$B211:$B1262,$B210,$D211:$D1262,$D211,$E211:$E1262,$E211,$F211:$F1262,$F211)</f>
        <v>41388306.340000004</v>
      </c>
      <c r="I210" s="24">
        <f>SUMIFS(I211:I1262,$B211:$B1262,$B210,$D211:$D1262,$D211,$E211:$E1262,$E211,$F211:$F1262,$F211)</f>
        <v>41323306.340000004</v>
      </c>
    </row>
    <row r="211" spans="1:9" s="20" customFormat="1" ht="15.6">
      <c r="A211" s="16">
        <v>3</v>
      </c>
      <c r="B211" s="21">
        <v>955</v>
      </c>
      <c r="C211" s="30" t="s">
        <v>46</v>
      </c>
      <c r="D211" s="23" t="s">
        <v>87</v>
      </c>
      <c r="E211" s="23" t="s">
        <v>90</v>
      </c>
      <c r="F211" s="23" t="s">
        <v>57</v>
      </c>
      <c r="G211" s="23" t="s">
        <v>92</v>
      </c>
      <c r="H211" s="29">
        <v>41388306.340000004</v>
      </c>
      <c r="I211" s="29">
        <v>41323306.340000004</v>
      </c>
    </row>
    <row r="212" spans="1:9" s="20" customFormat="1" ht="144" customHeight="1">
      <c r="A212" s="16">
        <v>3</v>
      </c>
      <c r="B212" s="21">
        <v>955</v>
      </c>
      <c r="C212" s="30" t="s">
        <v>116</v>
      </c>
      <c r="D212" s="23" t="s">
        <v>87</v>
      </c>
      <c r="E212" s="23" t="s">
        <v>90</v>
      </c>
      <c r="F212" s="23" t="s">
        <v>57</v>
      </c>
      <c r="G212" s="23" t="s">
        <v>114</v>
      </c>
      <c r="H212" s="29">
        <v>0</v>
      </c>
      <c r="I212" s="29">
        <v>0</v>
      </c>
    </row>
    <row r="213" spans="1:9" s="20" customFormat="1" ht="46.8">
      <c r="A213" s="16">
        <v>2</v>
      </c>
      <c r="B213" s="21">
        <v>955</v>
      </c>
      <c r="C213" s="30" t="s">
        <v>141</v>
      </c>
      <c r="D213" s="23" t="s">
        <v>87</v>
      </c>
      <c r="E213" s="23" t="s">
        <v>90</v>
      </c>
      <c r="F213" s="23" t="s">
        <v>60</v>
      </c>
      <c r="G213" s="23"/>
      <c r="H213" s="24">
        <f>SUMIFS(H214:H1265,$B214:$B1265,$B213,$D214:$D1265,$D214,$E214:$E1265,$E214,$F214:$F1265,$F214)</f>
        <v>24000</v>
      </c>
      <c r="I213" s="24">
        <f>SUMIFS(I214:I1265,$B214:$B1265,$B213,$D214:$D1265,$D214,$E214:$E1265,$E214,$F214:$F1265,$F214)</f>
        <v>24000</v>
      </c>
    </row>
    <row r="214" spans="1:9" s="20" customFormat="1" ht="145.19999999999999" customHeight="1">
      <c r="A214" s="16">
        <v>3</v>
      </c>
      <c r="B214" s="21">
        <v>955</v>
      </c>
      <c r="C214" s="30" t="s">
        <v>116</v>
      </c>
      <c r="D214" s="23" t="s">
        <v>87</v>
      </c>
      <c r="E214" s="23" t="s">
        <v>90</v>
      </c>
      <c r="F214" s="23" t="s">
        <v>60</v>
      </c>
      <c r="G214" s="23" t="s">
        <v>114</v>
      </c>
      <c r="H214" s="29">
        <v>0</v>
      </c>
      <c r="I214" s="29">
        <v>0</v>
      </c>
    </row>
    <row r="215" spans="1:9" s="20" customFormat="1" ht="15.6">
      <c r="A215" s="16">
        <v>3</v>
      </c>
      <c r="B215" s="21">
        <v>955</v>
      </c>
      <c r="C215" s="30" t="s">
        <v>46</v>
      </c>
      <c r="D215" s="23" t="s">
        <v>87</v>
      </c>
      <c r="E215" s="23" t="s">
        <v>90</v>
      </c>
      <c r="F215" s="23" t="s">
        <v>60</v>
      </c>
      <c r="G215" s="23" t="s">
        <v>92</v>
      </c>
      <c r="H215" s="29">
        <v>24000</v>
      </c>
      <c r="I215" s="29">
        <v>24000</v>
      </c>
    </row>
    <row r="216" spans="1:9" s="20" customFormat="1" ht="46.8">
      <c r="A216" s="16">
        <v>2</v>
      </c>
      <c r="B216" s="21">
        <v>955</v>
      </c>
      <c r="C216" s="30" t="s">
        <v>162</v>
      </c>
      <c r="D216" s="23" t="s">
        <v>87</v>
      </c>
      <c r="E216" s="23" t="s">
        <v>90</v>
      </c>
      <c r="F216" s="23" t="s">
        <v>157</v>
      </c>
      <c r="G216" s="23"/>
      <c r="H216" s="24">
        <f>SUMIFS(H217:H1268,$B217:$B1268,$B216,$D217:$D1268,$D217,$E217:$E1268,$E217,$F217:$F1268,$F217)</f>
        <v>0</v>
      </c>
      <c r="I216" s="24">
        <f>SUMIFS(I217:I1268,$B217:$B1268,$B216,$D217:$D1268,$D217,$E217:$E1268,$E217,$F217:$F1268,$F217)</f>
        <v>0</v>
      </c>
    </row>
    <row r="217" spans="1:9" s="20" customFormat="1" ht="145.19999999999999" customHeight="1">
      <c r="A217" s="16">
        <v>3</v>
      </c>
      <c r="B217" s="21">
        <v>955</v>
      </c>
      <c r="C217" s="30" t="s">
        <v>116</v>
      </c>
      <c r="D217" s="23" t="s">
        <v>87</v>
      </c>
      <c r="E217" s="23" t="s">
        <v>90</v>
      </c>
      <c r="F217" s="23" t="s">
        <v>157</v>
      </c>
      <c r="G217" s="23" t="s">
        <v>114</v>
      </c>
      <c r="H217" s="29">
        <v>0</v>
      </c>
      <c r="I217" s="29">
        <v>0</v>
      </c>
    </row>
    <row r="218" spans="1:9" s="20" customFormat="1" ht="15.6">
      <c r="A218" s="16">
        <v>1</v>
      </c>
      <c r="B218" s="21">
        <v>955</v>
      </c>
      <c r="C218" s="30" t="s">
        <v>127</v>
      </c>
      <c r="D218" s="23" t="s">
        <v>87</v>
      </c>
      <c r="E218" s="23" t="s">
        <v>85</v>
      </c>
      <c r="F218" s="23" t="s">
        <v>7</v>
      </c>
      <c r="G218" s="23" t="s">
        <v>72</v>
      </c>
      <c r="H218" s="24">
        <f>SUMIFS(H219:H1271,$B219:$B1271,$B219,$D219:$D1271,$D219,$E219:$E1271,$E219)/2</f>
        <v>0</v>
      </c>
      <c r="I218" s="24">
        <f>SUMIFS(I219:I1271,$B219:$B1271,$B219,$D219:$D1271,$D219,$E219:$E1271,$E219)/2</f>
        <v>0</v>
      </c>
    </row>
    <row r="219" spans="1:9" s="20" customFormat="1" ht="78">
      <c r="A219" s="16">
        <v>2</v>
      </c>
      <c r="B219" s="21">
        <v>955</v>
      </c>
      <c r="C219" s="30" t="s">
        <v>187</v>
      </c>
      <c r="D219" s="23" t="s">
        <v>87</v>
      </c>
      <c r="E219" s="23" t="s">
        <v>85</v>
      </c>
      <c r="F219" s="23" t="s">
        <v>50</v>
      </c>
      <c r="G219" s="23"/>
      <c r="H219" s="24">
        <f>SUMIFS(H220:H1271,$B220:$B1271,$B219,$D220:$D1271,$D220,$E220:$E1271,$E220,$F220:$F1271,$F220)</f>
        <v>0</v>
      </c>
      <c r="I219" s="24">
        <f>SUMIFS(I220:I1271,$B220:$B1271,$B219,$D220:$D1271,$D220,$E220:$E1271,$E220,$F220:$F1271,$F220)</f>
        <v>0</v>
      </c>
    </row>
    <row r="220" spans="1:9" s="20" customFormat="1" ht="15.6">
      <c r="A220" s="16">
        <v>3</v>
      </c>
      <c r="B220" s="21">
        <v>955</v>
      </c>
      <c r="C220" s="30" t="s">
        <v>46</v>
      </c>
      <c r="D220" s="23" t="s">
        <v>87</v>
      </c>
      <c r="E220" s="23" t="s">
        <v>85</v>
      </c>
      <c r="F220" s="23" t="s">
        <v>50</v>
      </c>
      <c r="G220" s="23" t="s">
        <v>92</v>
      </c>
      <c r="H220" s="29">
        <v>0</v>
      </c>
      <c r="I220" s="29">
        <v>0</v>
      </c>
    </row>
    <row r="221" spans="1:9" s="20" customFormat="1" ht="31.2">
      <c r="A221" s="16">
        <v>1</v>
      </c>
      <c r="B221" s="21">
        <v>955</v>
      </c>
      <c r="C221" s="30" t="s">
        <v>37</v>
      </c>
      <c r="D221" s="23" t="s">
        <v>87</v>
      </c>
      <c r="E221" s="23" t="s">
        <v>88</v>
      </c>
      <c r="F221" s="23"/>
      <c r="G221" s="23"/>
      <c r="H221" s="24">
        <f>SUMIFS(H222:H1274,$B222:$B1274,$B222,$D222:$D1274,$D222,$E222:$E1274,$E222)/2</f>
        <v>4433100</v>
      </c>
      <c r="I221" s="24">
        <f>SUMIFS(I222:I1274,$B222:$B1274,$B222,$D222:$D1274,$D222,$E222:$E1274,$E222)/2</f>
        <v>4433100</v>
      </c>
    </row>
    <row r="222" spans="1:9" s="20" customFormat="1" ht="71.400000000000006" customHeight="1">
      <c r="A222" s="16">
        <v>2</v>
      </c>
      <c r="B222" s="21">
        <v>955</v>
      </c>
      <c r="C222" s="30" t="s">
        <v>180</v>
      </c>
      <c r="D222" s="23" t="s">
        <v>87</v>
      </c>
      <c r="E222" s="23" t="s">
        <v>88</v>
      </c>
      <c r="F222" s="23" t="s">
        <v>58</v>
      </c>
      <c r="G222" s="23"/>
      <c r="H222" s="24">
        <f>SUMIFS(H223:H1274,$B223:$B1274,$B222,$D223:$D1274,$D223,$E223:$E1274,$E223,$F223:$F1274,$F223)</f>
        <v>4433100</v>
      </c>
      <c r="I222" s="24">
        <f>SUMIFS(I223:I1274,$B223:$B1274,$B222,$D223:$D1274,$D223,$E223:$E1274,$E223,$F223:$F1274,$F223)</f>
        <v>4433100</v>
      </c>
    </row>
    <row r="223" spans="1:9" s="20" customFormat="1" ht="78">
      <c r="A223" s="16">
        <v>3</v>
      </c>
      <c r="B223" s="21">
        <v>955</v>
      </c>
      <c r="C223" s="30" t="s">
        <v>151</v>
      </c>
      <c r="D223" s="23" t="s">
        <v>87</v>
      </c>
      <c r="E223" s="23" t="s">
        <v>88</v>
      </c>
      <c r="F223" s="23" t="s">
        <v>58</v>
      </c>
      <c r="G223" s="23" t="s">
        <v>95</v>
      </c>
      <c r="H223" s="29">
        <v>4433100</v>
      </c>
      <c r="I223" s="29">
        <v>4433100</v>
      </c>
    </row>
    <row r="224" spans="1:9" s="20" customFormat="1" ht="50.4" customHeight="1">
      <c r="A224" s="16">
        <v>2</v>
      </c>
      <c r="B224" s="21">
        <v>955</v>
      </c>
      <c r="C224" s="30" t="s">
        <v>35</v>
      </c>
      <c r="D224" s="23" t="s">
        <v>87</v>
      </c>
      <c r="E224" s="23" t="s">
        <v>88</v>
      </c>
      <c r="F224" s="23" t="s">
        <v>111</v>
      </c>
      <c r="G224" s="23"/>
      <c r="H224" s="24">
        <f>SUMIFS(H225:H1276,$B225:$B1276,$B224,$D225:$D1276,$D225,$E225:$E1276,$E225,$F225:$F1276,$F225)</f>
        <v>0</v>
      </c>
      <c r="I224" s="24">
        <f>SUMIFS(I225:I1276,$B225:$B1276,$B224,$D225:$D1276,$D225,$E225:$E1276,$E225,$F225:$F1276,$F225)</f>
        <v>0</v>
      </c>
    </row>
    <row r="225" spans="1:9" s="20" customFormat="1" ht="46.8">
      <c r="A225" s="16">
        <v>3</v>
      </c>
      <c r="B225" s="21">
        <v>955</v>
      </c>
      <c r="C225" s="30" t="s">
        <v>12</v>
      </c>
      <c r="D225" s="23" t="s">
        <v>87</v>
      </c>
      <c r="E225" s="23" t="s">
        <v>88</v>
      </c>
      <c r="F225" s="23" t="s">
        <v>111</v>
      </c>
      <c r="G225" s="23" t="s">
        <v>74</v>
      </c>
      <c r="H225" s="29">
        <v>0</v>
      </c>
      <c r="I225" s="29">
        <v>0</v>
      </c>
    </row>
    <row r="226" spans="1:9" s="20" customFormat="1" ht="15.6">
      <c r="A226" s="16">
        <v>1</v>
      </c>
      <c r="B226" s="21">
        <v>955</v>
      </c>
      <c r="C226" s="30" t="s">
        <v>59</v>
      </c>
      <c r="D226" s="23" t="s">
        <v>93</v>
      </c>
      <c r="E226" s="23" t="s">
        <v>70</v>
      </c>
      <c r="F226" s="23"/>
      <c r="G226" s="23"/>
      <c r="H226" s="24">
        <f>SUMIFS(H227:H1279,$B227:$B1279,$B227,$D227:$D1279,$D227,$E227:$E1279,$E227)/2</f>
        <v>1860216.5</v>
      </c>
      <c r="I226" s="24">
        <f>SUMIFS(I227:I1279,$B227:$B1279,$B227,$D227:$D1279,$D227,$E227:$E1279,$E227)/2</f>
        <v>1860216.5</v>
      </c>
    </row>
    <row r="227" spans="1:9" s="20" customFormat="1" ht="82.2" customHeight="1">
      <c r="A227" s="16">
        <v>2</v>
      </c>
      <c r="B227" s="21">
        <v>955</v>
      </c>
      <c r="C227" s="33" t="s">
        <v>191</v>
      </c>
      <c r="D227" s="23" t="s">
        <v>93</v>
      </c>
      <c r="E227" s="23" t="s">
        <v>70</v>
      </c>
      <c r="F227" s="23" t="s">
        <v>49</v>
      </c>
      <c r="G227" s="23" t="s">
        <v>72</v>
      </c>
      <c r="H227" s="24">
        <f>SUMIFS(H228:H1279,$B228:$B1279,$B227,$D228:$D1279,$D228,$E228:$E1279,$E228,$F228:$F1279,$F228)</f>
        <v>1860216.5</v>
      </c>
      <c r="I227" s="24">
        <f>SUMIFS(I228:I1279,$B228:$B1279,$B227,$D228:$D1279,$D228,$E228:$E1279,$E228,$F228:$F1279,$F228)</f>
        <v>1860216.5</v>
      </c>
    </row>
    <row r="228" spans="1:9" s="20" customFormat="1" ht="15.6">
      <c r="A228" s="16">
        <v>3</v>
      </c>
      <c r="B228" s="21">
        <v>955</v>
      </c>
      <c r="C228" s="30" t="s">
        <v>46</v>
      </c>
      <c r="D228" s="23" t="s">
        <v>93</v>
      </c>
      <c r="E228" s="23" t="s">
        <v>70</v>
      </c>
      <c r="F228" s="23" t="s">
        <v>49</v>
      </c>
      <c r="G228" s="23" t="s">
        <v>92</v>
      </c>
      <c r="H228" s="29">
        <v>1860216.5</v>
      </c>
      <c r="I228" s="29">
        <v>1860216.5</v>
      </c>
    </row>
    <row r="229" spans="1:9" s="20" customFormat="1" ht="82.2" customHeight="1">
      <c r="A229" s="16">
        <v>2</v>
      </c>
      <c r="B229" s="21">
        <v>955</v>
      </c>
      <c r="C229" s="30" t="s">
        <v>187</v>
      </c>
      <c r="D229" s="23" t="s">
        <v>93</v>
      </c>
      <c r="E229" s="23" t="s">
        <v>70</v>
      </c>
      <c r="F229" s="23" t="s">
        <v>50</v>
      </c>
      <c r="G229" s="23" t="s">
        <v>72</v>
      </c>
      <c r="H229" s="24">
        <f>SUMIFS(H230:H1281,$B230:$B1281,$B229,$D230:$D1281,$D230,$E230:$E1281,$E230,$F230:$F1281,$F230)</f>
        <v>0</v>
      </c>
      <c r="I229" s="24">
        <f>SUMIFS(I230:I1281,$B230:$B1281,$B229,$D230:$D1281,$D230,$E230:$E1281,$E230,$F230:$F1281,$F230)</f>
        <v>0</v>
      </c>
    </row>
    <row r="230" spans="1:9" s="20" customFormat="1" ht="15.6">
      <c r="A230" s="16">
        <v>3</v>
      </c>
      <c r="B230" s="21">
        <v>955</v>
      </c>
      <c r="C230" s="30" t="s">
        <v>46</v>
      </c>
      <c r="D230" s="23" t="s">
        <v>93</v>
      </c>
      <c r="E230" s="23" t="s">
        <v>70</v>
      </c>
      <c r="F230" s="23" t="s">
        <v>50</v>
      </c>
      <c r="G230" s="23" t="s">
        <v>92</v>
      </c>
      <c r="H230" s="29">
        <v>0</v>
      </c>
      <c r="I230" s="29">
        <v>0</v>
      </c>
    </row>
    <row r="231" spans="1:9" s="20" customFormat="1" ht="15.6">
      <c r="A231" s="16">
        <v>1</v>
      </c>
      <c r="B231" s="21">
        <v>955</v>
      </c>
      <c r="C231" s="30" t="s">
        <v>115</v>
      </c>
      <c r="D231" s="23" t="s">
        <v>93</v>
      </c>
      <c r="E231" s="23" t="s">
        <v>89</v>
      </c>
      <c r="F231" s="23" t="s">
        <v>7</v>
      </c>
      <c r="G231" s="23" t="s">
        <v>72</v>
      </c>
      <c r="H231" s="24">
        <f>SUMIFS(H232:H1284,$B232:$B1284,$B232,$D232:$D1284,$D232,$E232:$E1284,$E232)/2</f>
        <v>304259.02</v>
      </c>
      <c r="I231" s="24">
        <f>SUMIFS(I232:I1284,$B232:$B1284,$B232,$D232:$D1284,$D232,$E232:$E1284,$E232)/2</f>
        <v>304259.02</v>
      </c>
    </row>
    <row r="232" spans="1:9" s="20" customFormat="1" ht="46.8">
      <c r="A232" s="16">
        <v>2</v>
      </c>
      <c r="B232" s="21">
        <v>955</v>
      </c>
      <c r="C232" s="30" t="s">
        <v>141</v>
      </c>
      <c r="D232" s="23" t="s">
        <v>93</v>
      </c>
      <c r="E232" s="23" t="s">
        <v>89</v>
      </c>
      <c r="F232" s="23" t="s">
        <v>60</v>
      </c>
      <c r="G232" s="23" t="s">
        <v>72</v>
      </c>
      <c r="H232" s="24">
        <f>SUMIFS(H233:H1284,$B233:$B1284,$B232,$D233:$D1284,$D233,$E233:$E1284,$E233,$F233:$F1284,$F233)</f>
        <v>304259.02</v>
      </c>
      <c r="I232" s="24">
        <f>SUMIFS(I233:I1284,$B233:$B1284,$B232,$D233:$D1284,$D233,$E233:$E1284,$E233,$F233:$F1284,$F233)</f>
        <v>304259.02</v>
      </c>
    </row>
    <row r="233" spans="1:9" s="20" customFormat="1" ht="151.19999999999999" customHeight="1">
      <c r="A233" s="16">
        <v>3</v>
      </c>
      <c r="B233" s="21">
        <v>955</v>
      </c>
      <c r="C233" s="30" t="s">
        <v>116</v>
      </c>
      <c r="D233" s="23" t="s">
        <v>93</v>
      </c>
      <c r="E233" s="23" t="s">
        <v>89</v>
      </c>
      <c r="F233" s="23" t="s">
        <v>60</v>
      </c>
      <c r="G233" s="23" t="s">
        <v>114</v>
      </c>
      <c r="H233" s="29">
        <v>0</v>
      </c>
      <c r="I233" s="29">
        <v>0</v>
      </c>
    </row>
    <row r="234" spans="1:9" s="20" customFormat="1" ht="24.6" customHeight="1">
      <c r="A234" s="16">
        <v>3</v>
      </c>
      <c r="B234" s="21">
        <v>955</v>
      </c>
      <c r="C234" s="30" t="s">
        <v>46</v>
      </c>
      <c r="D234" s="23" t="s">
        <v>93</v>
      </c>
      <c r="E234" s="23" t="s">
        <v>89</v>
      </c>
      <c r="F234" s="23" t="s">
        <v>60</v>
      </c>
      <c r="G234" s="23" t="s">
        <v>92</v>
      </c>
      <c r="H234" s="29">
        <v>304259.02</v>
      </c>
      <c r="I234" s="29">
        <v>304259.02</v>
      </c>
    </row>
    <row r="235" spans="1:9" s="20" customFormat="1" ht="93.6">
      <c r="A235" s="16">
        <v>2</v>
      </c>
      <c r="B235" s="21">
        <v>955</v>
      </c>
      <c r="C235" s="30" t="s">
        <v>176</v>
      </c>
      <c r="D235" s="23" t="s">
        <v>93</v>
      </c>
      <c r="E235" s="23" t="s">
        <v>89</v>
      </c>
      <c r="F235" s="23" t="s">
        <v>108</v>
      </c>
      <c r="G235" s="23" t="s">
        <v>72</v>
      </c>
      <c r="H235" s="24">
        <f>SUMIFS(H236:H1287,$B236:$B1287,$B235,$D236:$D1287,$D236,$E236:$E1287,$E236,$F236:$F1287,$F236)</f>
        <v>0</v>
      </c>
      <c r="I235" s="24">
        <f>SUMIFS(I236:I1287,$B236:$B1287,$B235,$D236:$D1287,$D236,$E236:$E1287,$E236,$F236:$F1287,$F236)</f>
        <v>0</v>
      </c>
    </row>
    <row r="236" spans="1:9" s="20" customFormat="1" ht="15.6">
      <c r="A236" s="16">
        <v>3</v>
      </c>
      <c r="B236" s="21">
        <v>955</v>
      </c>
      <c r="C236" s="30" t="s">
        <v>46</v>
      </c>
      <c r="D236" s="23" t="s">
        <v>93</v>
      </c>
      <c r="E236" s="23" t="s">
        <v>89</v>
      </c>
      <c r="F236" s="23" t="s">
        <v>108</v>
      </c>
      <c r="G236" s="23" t="s">
        <v>92</v>
      </c>
      <c r="H236" s="29">
        <v>0</v>
      </c>
      <c r="I236" s="29">
        <v>0</v>
      </c>
    </row>
    <row r="237" spans="1:9" s="20" customFormat="1" ht="78">
      <c r="A237" s="16">
        <v>2</v>
      </c>
      <c r="B237" s="21">
        <v>955</v>
      </c>
      <c r="C237" s="30" t="s">
        <v>187</v>
      </c>
      <c r="D237" s="23" t="s">
        <v>93</v>
      </c>
      <c r="E237" s="23" t="s">
        <v>89</v>
      </c>
      <c r="F237" s="23" t="s">
        <v>50</v>
      </c>
      <c r="G237" s="23" t="s">
        <v>72</v>
      </c>
      <c r="H237" s="24">
        <f>SUMIFS(H238:H1289,$B238:$B1289,$B237,$D238:$D1289,$D238,$E238:$E1289,$E238,$F238:$F1289,$F238)</f>
        <v>0</v>
      </c>
      <c r="I237" s="24">
        <f>SUMIFS(I238:I1289,$B238:$B1289,$B237,$D238:$D1289,$D238,$E238:$E1289,$E238,$F238:$F1289,$F238)</f>
        <v>0</v>
      </c>
    </row>
    <row r="238" spans="1:9" s="20" customFormat="1" ht="18" customHeight="1">
      <c r="A238" s="16">
        <v>3</v>
      </c>
      <c r="B238" s="21">
        <v>955</v>
      </c>
      <c r="C238" s="30" t="s">
        <v>46</v>
      </c>
      <c r="D238" s="23" t="s">
        <v>93</v>
      </c>
      <c r="E238" s="23" t="s">
        <v>89</v>
      </c>
      <c r="F238" s="23" t="s">
        <v>50</v>
      </c>
      <c r="G238" s="23" t="s">
        <v>92</v>
      </c>
      <c r="H238" s="29">
        <v>0</v>
      </c>
      <c r="I238" s="29">
        <v>0</v>
      </c>
    </row>
    <row r="239" spans="1:9" s="20" customFormat="1" ht="15.6">
      <c r="A239" s="16">
        <v>1</v>
      </c>
      <c r="B239" s="21">
        <v>955</v>
      </c>
      <c r="C239" s="30" t="s">
        <v>119</v>
      </c>
      <c r="D239" s="23" t="s">
        <v>93</v>
      </c>
      <c r="E239" s="23" t="s">
        <v>79</v>
      </c>
      <c r="F239" s="23" t="s">
        <v>7</v>
      </c>
      <c r="G239" s="23" t="s">
        <v>72</v>
      </c>
      <c r="H239" s="24">
        <f>SUMIFS(H240:H1292,$B240:$B1292,$B240,$D240:$D1292,$D240,$E240:$E1292,$E240)/2</f>
        <v>41179410.340000004</v>
      </c>
      <c r="I239" s="24">
        <f>SUMIFS(I240:I1292,$B240:$B1292,$B240,$D240:$D1292,$D240,$E240:$E1292,$E240)/2</f>
        <v>41149769.240000002</v>
      </c>
    </row>
    <row r="240" spans="1:9" s="20" customFormat="1" ht="52.95" customHeight="1">
      <c r="A240" s="16">
        <v>2</v>
      </c>
      <c r="B240" s="21">
        <v>955</v>
      </c>
      <c r="C240" s="30" t="s">
        <v>141</v>
      </c>
      <c r="D240" s="23" t="s">
        <v>93</v>
      </c>
      <c r="E240" s="23" t="s">
        <v>79</v>
      </c>
      <c r="F240" s="23" t="s">
        <v>60</v>
      </c>
      <c r="G240" s="23" t="s">
        <v>72</v>
      </c>
      <c r="H240" s="24">
        <f>SUMIFS(H241:H1292,$B241:$B1292,$B240,$D241:$D1292,$D241,$E241:$E1292,$E241,$F241:$F1292,$F241)</f>
        <v>21731702.489999998</v>
      </c>
      <c r="I240" s="24">
        <f>SUMIFS(I241:I1292,$B241:$B1292,$B240,$D241:$D1292,$D241,$E241:$E1292,$E241,$F241:$F1292,$F241)</f>
        <v>21702061.390000001</v>
      </c>
    </row>
    <row r="241" spans="1:13" s="20" customFormat="1" ht="15.6">
      <c r="A241" s="16">
        <v>3</v>
      </c>
      <c r="B241" s="21">
        <v>955</v>
      </c>
      <c r="C241" s="30" t="s">
        <v>46</v>
      </c>
      <c r="D241" s="23" t="s">
        <v>93</v>
      </c>
      <c r="E241" s="23" t="s">
        <v>79</v>
      </c>
      <c r="F241" s="23" t="s">
        <v>60</v>
      </c>
      <c r="G241" s="23" t="s">
        <v>92</v>
      </c>
      <c r="H241" s="29">
        <v>21731702.489999998</v>
      </c>
      <c r="I241" s="29">
        <v>21702061.390000001</v>
      </c>
    </row>
    <row r="242" spans="1:13" s="20" customFormat="1" ht="72.599999999999994" customHeight="1">
      <c r="A242" s="16">
        <v>2</v>
      </c>
      <c r="B242" s="21">
        <v>955</v>
      </c>
      <c r="C242" s="30" t="s">
        <v>161</v>
      </c>
      <c r="D242" s="23" t="s">
        <v>93</v>
      </c>
      <c r="E242" s="23" t="s">
        <v>79</v>
      </c>
      <c r="F242" s="23" t="s">
        <v>118</v>
      </c>
      <c r="G242" s="23" t="s">
        <v>72</v>
      </c>
      <c r="H242" s="24">
        <f>SUMIFS(H243:H1294,$B243:$B1294,$B242,$D243:$D1294,$D243,$E243:$E1294,$E243,$F243:$F1294,$F243)</f>
        <v>19447707.850000001</v>
      </c>
      <c r="I242" s="24">
        <f>SUMIFS(I243:I1294,$B243:$B1294,$B242,$D243:$D1294,$D243,$E243:$E1294,$E243,$F243:$F1294,$F243)</f>
        <v>19447707.850000001</v>
      </c>
    </row>
    <row r="243" spans="1:13" s="20" customFormat="1" ht="15.6">
      <c r="A243" s="16">
        <v>3</v>
      </c>
      <c r="B243" s="21">
        <v>955</v>
      </c>
      <c r="C243" s="30" t="s">
        <v>46</v>
      </c>
      <c r="D243" s="23" t="s">
        <v>93</v>
      </c>
      <c r="E243" s="23" t="s">
        <v>79</v>
      </c>
      <c r="F243" s="23" t="s">
        <v>118</v>
      </c>
      <c r="G243" s="23" t="s">
        <v>92</v>
      </c>
      <c r="H243" s="29">
        <v>19447707.850000001</v>
      </c>
      <c r="I243" s="29">
        <v>19447707.850000001</v>
      </c>
    </row>
    <row r="244" spans="1:13" s="20" customFormat="1" ht="55.2" customHeight="1">
      <c r="A244" s="16">
        <v>2</v>
      </c>
      <c r="B244" s="21">
        <v>955</v>
      </c>
      <c r="C244" s="30" t="s">
        <v>162</v>
      </c>
      <c r="D244" s="23" t="s">
        <v>93</v>
      </c>
      <c r="E244" s="23" t="s">
        <v>79</v>
      </c>
      <c r="F244" s="23" t="s">
        <v>157</v>
      </c>
      <c r="G244" s="23" t="s">
        <v>72</v>
      </c>
      <c r="H244" s="24">
        <f>SUMIFS(H245:H1296,$B245:$B1296,$B244,$D245:$D1296,$D245,$E245:$E1296,$E245,$F245:$F1296,$F245)</f>
        <v>0</v>
      </c>
      <c r="I244" s="24">
        <f>SUMIFS(I245:I1296,$B245:$B1296,$B244,$D245:$D1296,$D245,$E245:$E1296,$E245,$F245:$F1296,$F245)</f>
        <v>0</v>
      </c>
    </row>
    <row r="245" spans="1:13" s="20" customFormat="1" ht="15.6">
      <c r="A245" s="16">
        <v>3</v>
      </c>
      <c r="B245" s="21">
        <v>955</v>
      </c>
      <c r="C245" s="30" t="s">
        <v>46</v>
      </c>
      <c r="D245" s="23" t="s">
        <v>93</v>
      </c>
      <c r="E245" s="23" t="s">
        <v>79</v>
      </c>
      <c r="F245" s="23" t="s">
        <v>157</v>
      </c>
      <c r="G245" s="23" t="s">
        <v>92</v>
      </c>
      <c r="H245" s="29">
        <v>0</v>
      </c>
      <c r="I245" s="29">
        <v>0</v>
      </c>
    </row>
    <row r="246" spans="1:13" s="20" customFormat="1" ht="31.2">
      <c r="A246" s="16">
        <v>1</v>
      </c>
      <c r="B246" s="21">
        <v>955</v>
      </c>
      <c r="C246" s="30" t="s">
        <v>61</v>
      </c>
      <c r="D246" s="23" t="s">
        <v>71</v>
      </c>
      <c r="E246" s="23" t="s">
        <v>93</v>
      </c>
      <c r="F246" s="23" t="s">
        <v>72</v>
      </c>
      <c r="G246" s="23" t="s">
        <v>72</v>
      </c>
      <c r="H246" s="24">
        <f>SUMIFS(H247:H1299,$B247:$B1299,$B247,$D247:$D1299,$D247,$E247:$E1299,$E247)/2</f>
        <v>72673838.689999998</v>
      </c>
      <c r="I246" s="24">
        <f>SUMIFS(I247:I1299,$B247:$B1299,$B247,$D247:$D1299,$D247,$E247:$E1299,$E247)/2</f>
        <v>42836370.259999998</v>
      </c>
    </row>
    <row r="247" spans="1:13" s="20" customFormat="1" ht="62.4">
      <c r="A247" s="16">
        <v>2</v>
      </c>
      <c r="B247" s="21">
        <v>955</v>
      </c>
      <c r="C247" s="30" t="s">
        <v>170</v>
      </c>
      <c r="D247" s="23" t="s">
        <v>71</v>
      </c>
      <c r="E247" s="23" t="s">
        <v>93</v>
      </c>
      <c r="F247" s="23" t="s">
        <v>171</v>
      </c>
      <c r="G247" s="23"/>
      <c r="H247" s="24">
        <f>SUMIFS(H248:H1299,$B248:$B1299,$B247,$D248:$D1299,$D248,$E248:$E1299,$E248,$F248:$F1299,$F248)</f>
        <v>72673838.689999998</v>
      </c>
      <c r="I247" s="24">
        <f>SUMIFS(I248:I1299,$B248:$B1299,$B247,$D248:$D1299,$D248,$E248:$E1299,$E248,$F248:$F1299,$F248)</f>
        <v>42836370.259999998</v>
      </c>
    </row>
    <row r="248" spans="1:13" s="20" customFormat="1" ht="15.6">
      <c r="A248" s="16">
        <v>3</v>
      </c>
      <c r="B248" s="21">
        <v>955</v>
      </c>
      <c r="C248" s="30" t="s">
        <v>46</v>
      </c>
      <c r="D248" s="23" t="s">
        <v>71</v>
      </c>
      <c r="E248" s="23" t="s">
        <v>93</v>
      </c>
      <c r="F248" s="23" t="s">
        <v>171</v>
      </c>
      <c r="G248" s="23" t="s">
        <v>92</v>
      </c>
      <c r="H248" s="29">
        <v>72673838.689999998</v>
      </c>
      <c r="I248" s="29">
        <v>42836370.259999998</v>
      </c>
    </row>
    <row r="249" spans="1:13" s="20" customFormat="1" ht="15.6">
      <c r="A249" s="16">
        <v>1</v>
      </c>
      <c r="B249" s="21">
        <v>955</v>
      </c>
      <c r="C249" s="30" t="s">
        <v>38</v>
      </c>
      <c r="D249" s="23" t="s">
        <v>82</v>
      </c>
      <c r="E249" s="23" t="s">
        <v>89</v>
      </c>
      <c r="F249" s="23"/>
      <c r="G249" s="23"/>
      <c r="H249" s="24">
        <f>SUMIFS(H250:H1302,$B250:$B1302,$B250,$D250:$D1302,$D250,$E250:$E1302,$E250)/2</f>
        <v>75637388.530000016</v>
      </c>
      <c r="I249" s="24">
        <f>SUMIFS(I250:I1302,$B250:$B1302,$B250,$D250:$D1302,$D250,$E250:$E1302,$E250)/2</f>
        <v>71653561.719999999</v>
      </c>
    </row>
    <row r="250" spans="1:13" s="20" customFormat="1" ht="61.2" customHeight="1">
      <c r="A250" s="16">
        <v>2</v>
      </c>
      <c r="B250" s="21">
        <v>955</v>
      </c>
      <c r="C250" s="30" t="s">
        <v>159</v>
      </c>
      <c r="D250" s="23" t="s">
        <v>82</v>
      </c>
      <c r="E250" s="23" t="s">
        <v>89</v>
      </c>
      <c r="F250" s="23" t="s">
        <v>128</v>
      </c>
      <c r="G250" s="23"/>
      <c r="H250" s="24">
        <f>SUMIFS(H251:H1302,$B251:$B1302,$B250,$D251:$D1302,$D251,$E251:$E1302,$E251,$F251:$F1302,$F251)</f>
        <v>0</v>
      </c>
      <c r="I250" s="24">
        <f>SUMIFS(I251:I1302,$B251:$B1302,$B250,$D251:$D1302,$D251,$E251:$E1302,$E251,$F251:$F1302,$F251)</f>
        <v>0</v>
      </c>
      <c r="M250" s="20" t="s">
        <v>72</v>
      </c>
    </row>
    <row r="251" spans="1:13" s="20" customFormat="1" ht="15.6">
      <c r="A251" s="16">
        <v>3</v>
      </c>
      <c r="B251" s="21">
        <v>955</v>
      </c>
      <c r="C251" s="30" t="s">
        <v>46</v>
      </c>
      <c r="D251" s="23" t="s">
        <v>82</v>
      </c>
      <c r="E251" s="23" t="s">
        <v>89</v>
      </c>
      <c r="F251" s="23" t="s">
        <v>128</v>
      </c>
      <c r="G251" s="23" t="s">
        <v>92</v>
      </c>
      <c r="H251" s="29">
        <v>0</v>
      </c>
      <c r="I251" s="29">
        <v>0</v>
      </c>
    </row>
    <row r="252" spans="1:13" s="20" customFormat="1" ht="54" customHeight="1">
      <c r="A252" s="16">
        <v>2</v>
      </c>
      <c r="B252" s="21">
        <v>955</v>
      </c>
      <c r="C252" s="30" t="s">
        <v>200</v>
      </c>
      <c r="D252" s="23" t="s">
        <v>82</v>
      </c>
      <c r="E252" s="23" t="s">
        <v>89</v>
      </c>
      <c r="F252" s="23" t="s">
        <v>199</v>
      </c>
      <c r="G252" s="23"/>
      <c r="H252" s="24">
        <f>SUMIFS(H253:H1304,$B253:$B1304,$B252,$D253:$D1304,$D253,$E253:$E1304,$E253,$F253:$F1304,$F253)</f>
        <v>43731398.32</v>
      </c>
      <c r="I252" s="24">
        <f>SUMIFS(I253:I1304,$B253:$B1304,$B252,$D253:$D1304,$D253,$E253:$E1304,$E253,$F253:$F1304,$F253)</f>
        <v>43731398.32</v>
      </c>
    </row>
    <row r="253" spans="1:13" s="20" customFormat="1" ht="15.6">
      <c r="A253" s="16">
        <v>3</v>
      </c>
      <c r="B253" s="21">
        <v>955</v>
      </c>
      <c r="C253" s="30" t="s">
        <v>46</v>
      </c>
      <c r="D253" s="23" t="s">
        <v>82</v>
      </c>
      <c r="E253" s="23" t="s">
        <v>89</v>
      </c>
      <c r="F253" s="23" t="s">
        <v>199</v>
      </c>
      <c r="G253" s="23" t="s">
        <v>92</v>
      </c>
      <c r="H253" s="29">
        <v>43731398.32</v>
      </c>
      <c r="I253" s="29">
        <v>43731398.32</v>
      </c>
    </row>
    <row r="254" spans="1:13" s="20" customFormat="1" ht="78">
      <c r="A254" s="16">
        <v>2</v>
      </c>
      <c r="B254" s="21">
        <v>955</v>
      </c>
      <c r="C254" s="34" t="s">
        <v>177</v>
      </c>
      <c r="D254" s="23" t="s">
        <v>82</v>
      </c>
      <c r="E254" s="23" t="s">
        <v>89</v>
      </c>
      <c r="F254" s="23" t="s">
        <v>39</v>
      </c>
      <c r="G254" s="23"/>
      <c r="H254" s="24">
        <f>SUMIFS(H255:H1306,$B255:$B1306,$B254,$D255:$D1306,$D255,$E255:$E1306,$E255,$F255:$F1306,$F255)</f>
        <v>22745494.350000001</v>
      </c>
      <c r="I254" s="24">
        <f>SUMIFS(I255:I1306,$B255:$B1306,$B254,$D255:$D1306,$D255,$E255:$E1306,$E255,$F255:$F1306,$F255)</f>
        <v>20110198.670000002</v>
      </c>
    </row>
    <row r="255" spans="1:13" s="20" customFormat="1" ht="15.6">
      <c r="A255" s="16">
        <v>3</v>
      </c>
      <c r="B255" s="21">
        <v>955</v>
      </c>
      <c r="C255" s="30" t="s">
        <v>46</v>
      </c>
      <c r="D255" s="23" t="s">
        <v>82</v>
      </c>
      <c r="E255" s="23" t="s">
        <v>89</v>
      </c>
      <c r="F255" s="23" t="s">
        <v>39</v>
      </c>
      <c r="G255" s="23" t="s">
        <v>92</v>
      </c>
      <c r="H255" s="29">
        <v>22745494.350000001</v>
      </c>
      <c r="I255" s="29">
        <v>20110198.670000002</v>
      </c>
    </row>
    <row r="256" spans="1:13" s="20" customFormat="1" ht="52.95" customHeight="1">
      <c r="A256" s="16">
        <v>2</v>
      </c>
      <c r="B256" s="21">
        <v>955</v>
      </c>
      <c r="C256" s="30" t="s">
        <v>141</v>
      </c>
      <c r="D256" s="23" t="s">
        <v>82</v>
      </c>
      <c r="E256" s="23" t="s">
        <v>89</v>
      </c>
      <c r="F256" s="23" t="s">
        <v>60</v>
      </c>
      <c r="G256" s="23" t="s">
        <v>72</v>
      </c>
      <c r="H256" s="24">
        <f>SUMIFS(H257:H1308,$B257:$B1308,$B256,$D257:$D1308,$D257,$E257:$E1308,$E257,$F257:$F1308,$F257)</f>
        <v>1000000</v>
      </c>
      <c r="I256" s="24">
        <f>SUMIFS(I257:I1308,$B257:$B1308,$B256,$D257:$D1308,$D257,$E257:$E1308,$E257,$F257:$F1308,$F257)</f>
        <v>0</v>
      </c>
    </row>
    <row r="257" spans="1:9" s="20" customFormat="1" ht="15.6">
      <c r="A257" s="16">
        <v>3</v>
      </c>
      <c r="B257" s="21">
        <v>955</v>
      </c>
      <c r="C257" s="30" t="s">
        <v>46</v>
      </c>
      <c r="D257" s="23" t="s">
        <v>82</v>
      </c>
      <c r="E257" s="23" t="s">
        <v>89</v>
      </c>
      <c r="F257" s="23" t="s">
        <v>60</v>
      </c>
      <c r="G257" s="23" t="s">
        <v>92</v>
      </c>
      <c r="H257" s="29">
        <v>1000000</v>
      </c>
      <c r="I257" s="29">
        <v>0</v>
      </c>
    </row>
    <row r="258" spans="1:9" s="20" customFormat="1" ht="93.6">
      <c r="A258" s="16">
        <v>2</v>
      </c>
      <c r="B258" s="21">
        <v>955</v>
      </c>
      <c r="C258" s="30" t="s">
        <v>188</v>
      </c>
      <c r="D258" s="23" t="s">
        <v>82</v>
      </c>
      <c r="E258" s="23" t="s">
        <v>89</v>
      </c>
      <c r="F258" s="23" t="s">
        <v>45</v>
      </c>
      <c r="G258" s="23"/>
      <c r="H258" s="24">
        <f>SUMIFS(H259:H1310,$B259:$B1310,$B258,$D259:$D1310,$D259,$E259:$E1310,$E259,$F259:$F1310,$F259)</f>
        <v>1490000</v>
      </c>
      <c r="I258" s="24">
        <f>SUMIFS(I259:I1310,$B259:$B1310,$B258,$D259:$D1310,$D259,$E259:$E1310,$E259,$F259:$F1310,$F259)</f>
        <v>1490000</v>
      </c>
    </row>
    <row r="259" spans="1:9" s="20" customFormat="1" ht="15.6">
      <c r="A259" s="16">
        <v>3</v>
      </c>
      <c r="B259" s="21">
        <v>955</v>
      </c>
      <c r="C259" s="30" t="s">
        <v>46</v>
      </c>
      <c r="D259" s="23" t="s">
        <v>82</v>
      </c>
      <c r="E259" s="23" t="s">
        <v>89</v>
      </c>
      <c r="F259" s="23" t="s">
        <v>45</v>
      </c>
      <c r="G259" s="23" t="s">
        <v>92</v>
      </c>
      <c r="H259" s="29">
        <v>1490000</v>
      </c>
      <c r="I259" s="29">
        <v>1490000</v>
      </c>
    </row>
    <row r="260" spans="1:9" s="20" customFormat="1" ht="46.8">
      <c r="A260" s="16">
        <v>2</v>
      </c>
      <c r="B260" s="21">
        <v>955</v>
      </c>
      <c r="C260" s="30" t="s">
        <v>162</v>
      </c>
      <c r="D260" s="23" t="s">
        <v>82</v>
      </c>
      <c r="E260" s="23" t="s">
        <v>89</v>
      </c>
      <c r="F260" s="23" t="s">
        <v>157</v>
      </c>
      <c r="G260" s="23"/>
      <c r="H260" s="24">
        <f>SUMIFS(H261:H1312,$B261:$B1312,$B260,$D261:$D1312,$D261,$E261:$E1312,$E261,$F261:$F1312,$F261)</f>
        <v>6670495.8600000003</v>
      </c>
      <c r="I260" s="24">
        <f>SUMIFS(I261:I1312,$B261:$B1312,$B260,$D261:$D1312,$D261,$E261:$E1312,$E261,$F261:$F1312,$F261)</f>
        <v>6321964.7300000004</v>
      </c>
    </row>
    <row r="261" spans="1:9" s="20" customFormat="1" ht="15.6">
      <c r="A261" s="16">
        <v>3</v>
      </c>
      <c r="B261" s="21">
        <v>955</v>
      </c>
      <c r="C261" s="30" t="s">
        <v>46</v>
      </c>
      <c r="D261" s="23" t="s">
        <v>82</v>
      </c>
      <c r="E261" s="23" t="s">
        <v>89</v>
      </c>
      <c r="F261" s="23" t="s">
        <v>157</v>
      </c>
      <c r="G261" s="23" t="s">
        <v>92</v>
      </c>
      <c r="H261" s="29">
        <v>6670495.8600000003</v>
      </c>
      <c r="I261" s="29">
        <v>6321964.7300000004</v>
      </c>
    </row>
    <row r="262" spans="1:9" s="20" customFormat="1" ht="15.6">
      <c r="A262" s="16">
        <v>1</v>
      </c>
      <c r="B262" s="21">
        <v>955</v>
      </c>
      <c r="C262" s="30" t="s">
        <v>63</v>
      </c>
      <c r="D262" s="23" t="s">
        <v>82</v>
      </c>
      <c r="E262" s="23" t="s">
        <v>79</v>
      </c>
      <c r="F262" s="23"/>
      <c r="G262" s="23"/>
      <c r="H262" s="24">
        <f>SUMIFS(H263:H1315,$B263:$B1315,$B263,$D263:$D1315,$D263,$E263:$E1315,$E263)/2</f>
        <v>10956032.5</v>
      </c>
      <c r="I262" s="24">
        <f>SUMIFS(I263:I1315,$B263:$B1315,$B263,$D263:$D1315,$D263,$E263:$E1315,$E263)/2</f>
        <v>10956032.5</v>
      </c>
    </row>
    <row r="263" spans="1:9" s="20" customFormat="1" ht="49.95" customHeight="1">
      <c r="A263" s="16">
        <v>2</v>
      </c>
      <c r="B263" s="21">
        <v>955</v>
      </c>
      <c r="C263" s="30" t="s">
        <v>192</v>
      </c>
      <c r="D263" s="23" t="s">
        <v>82</v>
      </c>
      <c r="E263" s="23" t="s">
        <v>79</v>
      </c>
      <c r="F263" s="23" t="s">
        <v>112</v>
      </c>
      <c r="G263" s="23"/>
      <c r="H263" s="24">
        <f>SUMIFS(H264:H1315,$B264:$B1315,$B263,$D264:$D1315,$D264,$E264:$E1315,$E264,$F264:$F1315,$F264)</f>
        <v>10956032.5</v>
      </c>
      <c r="I263" s="24">
        <f>SUMIFS(I264:I1315,$B264:$B1315,$B263,$D264:$D1315,$D264,$E264:$E1315,$E264,$F264:$F1315,$F264)</f>
        <v>10956032.5</v>
      </c>
    </row>
    <row r="264" spans="1:9" s="20" customFormat="1" ht="15.6">
      <c r="A264" s="16">
        <v>3</v>
      </c>
      <c r="B264" s="21">
        <v>955</v>
      </c>
      <c r="C264" s="30" t="s">
        <v>46</v>
      </c>
      <c r="D264" s="23" t="s">
        <v>82</v>
      </c>
      <c r="E264" s="23" t="s">
        <v>79</v>
      </c>
      <c r="F264" s="23" t="s">
        <v>112</v>
      </c>
      <c r="G264" s="23" t="s">
        <v>92</v>
      </c>
      <c r="H264" s="29">
        <v>10956032.5</v>
      </c>
      <c r="I264" s="29">
        <v>10956032.5</v>
      </c>
    </row>
    <row r="265" spans="1:9" s="20" customFormat="1" ht="151.19999999999999" customHeight="1">
      <c r="A265" s="16">
        <v>3</v>
      </c>
      <c r="B265" s="21">
        <v>955</v>
      </c>
      <c r="C265" s="30" t="s">
        <v>116</v>
      </c>
      <c r="D265" s="23" t="s">
        <v>82</v>
      </c>
      <c r="E265" s="23" t="s">
        <v>79</v>
      </c>
      <c r="F265" s="23" t="s">
        <v>112</v>
      </c>
      <c r="G265" s="23" t="s">
        <v>114</v>
      </c>
      <c r="H265" s="29">
        <v>0</v>
      </c>
      <c r="I265" s="29">
        <v>0</v>
      </c>
    </row>
    <row r="266" spans="1:9" s="20" customFormat="1" ht="15.6">
      <c r="A266" s="16">
        <v>1</v>
      </c>
      <c r="B266" s="21">
        <v>955</v>
      </c>
      <c r="C266" s="30" t="s">
        <v>133</v>
      </c>
      <c r="D266" s="23" t="s">
        <v>82</v>
      </c>
      <c r="E266" s="23" t="s">
        <v>82</v>
      </c>
      <c r="F266" s="23"/>
      <c r="G266" s="23"/>
      <c r="H266" s="24">
        <f>SUMIFS(H267:H1319,$B267:$B1319,$B267,$D267:$D1319,$D267,$E267:$E1319,$E267)/2</f>
        <v>7272992.3700000001</v>
      </c>
      <c r="I266" s="24">
        <f>SUMIFS(I267:I1319,$B267:$B1319,$B267,$D267:$D1319,$D267,$E267:$E1319,$E267)/2</f>
        <v>7272992.3700000001</v>
      </c>
    </row>
    <row r="267" spans="1:9" s="20" customFormat="1" ht="31.2">
      <c r="A267" s="16">
        <v>2</v>
      </c>
      <c r="B267" s="21">
        <v>955</v>
      </c>
      <c r="C267" s="30" t="s">
        <v>158</v>
      </c>
      <c r="D267" s="23" t="s">
        <v>82</v>
      </c>
      <c r="E267" s="23" t="s">
        <v>82</v>
      </c>
      <c r="F267" s="23" t="s">
        <v>22</v>
      </c>
      <c r="G267" s="23"/>
      <c r="H267" s="24">
        <f>SUMIFS(H268:H1319,$B268:$B1319,$B267,$D268:$D1319,$D268,$E268:$E1319,$E268,$F268:$F1319,$F268)</f>
        <v>3787025.64</v>
      </c>
      <c r="I267" s="24">
        <f>SUMIFS(I268:I1319,$B268:$B1319,$B267,$D268:$D1319,$D268,$E268:$E1319,$E268,$F268:$F1319,$F268)</f>
        <v>3787025.64</v>
      </c>
    </row>
    <row r="268" spans="1:9" s="20" customFormat="1" ht="15.6">
      <c r="A268" s="16">
        <v>3</v>
      </c>
      <c r="B268" s="21">
        <v>955</v>
      </c>
      <c r="C268" s="30" t="s">
        <v>46</v>
      </c>
      <c r="D268" s="23" t="s">
        <v>82</v>
      </c>
      <c r="E268" s="23" t="s">
        <v>82</v>
      </c>
      <c r="F268" s="23" t="s">
        <v>22</v>
      </c>
      <c r="G268" s="23" t="s">
        <v>92</v>
      </c>
      <c r="H268" s="29">
        <v>3787025.64</v>
      </c>
      <c r="I268" s="29">
        <v>3787025.64</v>
      </c>
    </row>
    <row r="269" spans="1:9" s="20" customFormat="1" ht="46.8">
      <c r="A269" s="16">
        <v>2</v>
      </c>
      <c r="B269" s="21">
        <v>955</v>
      </c>
      <c r="C269" s="33" t="s">
        <v>195</v>
      </c>
      <c r="D269" s="23" t="s">
        <v>82</v>
      </c>
      <c r="E269" s="23" t="s">
        <v>82</v>
      </c>
      <c r="F269" s="23" t="s">
        <v>64</v>
      </c>
      <c r="G269" s="23"/>
      <c r="H269" s="24">
        <f>SUMIFS(H270:H1321,$B270:$B1321,$B269,$D270:$D1321,$D270,$E270:$E1321,$E270,$F270:$F1321,$F270)</f>
        <v>1242760.73</v>
      </c>
      <c r="I269" s="24">
        <f>SUMIFS(I270:I1321,$B270:$B1321,$B269,$D270:$D1321,$D270,$E270:$E1321,$E270,$F270:$F1321,$F270)</f>
        <v>1242760.73</v>
      </c>
    </row>
    <row r="270" spans="1:9" s="20" customFormat="1" ht="15.6">
      <c r="A270" s="16">
        <v>3</v>
      </c>
      <c r="B270" s="21">
        <v>955</v>
      </c>
      <c r="C270" s="30" t="s">
        <v>46</v>
      </c>
      <c r="D270" s="23" t="s">
        <v>82</v>
      </c>
      <c r="E270" s="23" t="s">
        <v>82</v>
      </c>
      <c r="F270" s="23" t="s">
        <v>64</v>
      </c>
      <c r="G270" s="23" t="s">
        <v>92</v>
      </c>
      <c r="H270" s="29">
        <v>1242760.73</v>
      </c>
      <c r="I270" s="29">
        <v>1242760.73</v>
      </c>
    </row>
    <row r="271" spans="1:9" s="20" customFormat="1" ht="31.2">
      <c r="A271" s="16">
        <v>2</v>
      </c>
      <c r="B271" s="21">
        <v>955</v>
      </c>
      <c r="C271" s="30" t="s">
        <v>62</v>
      </c>
      <c r="D271" s="23" t="s">
        <v>82</v>
      </c>
      <c r="E271" s="23" t="s">
        <v>82</v>
      </c>
      <c r="F271" s="23" t="s">
        <v>113</v>
      </c>
      <c r="G271" s="23"/>
      <c r="H271" s="24">
        <f>SUMIFS(H272:H1323,$B272:$B1323,$B271,$D272:$D1323,$D272,$E272:$E1323,$E272,$F272:$F1323,$F272)</f>
        <v>2243206</v>
      </c>
      <c r="I271" s="24">
        <f>SUMIFS(I272:I1323,$B272:$B1323,$B271,$D272:$D1323,$D272,$E272:$E1323,$E272,$F272:$F1323,$F272)</f>
        <v>2243206</v>
      </c>
    </row>
    <row r="272" spans="1:9" s="20" customFormat="1" ht="46.8">
      <c r="A272" s="16">
        <v>3</v>
      </c>
      <c r="B272" s="21">
        <v>955</v>
      </c>
      <c r="C272" s="30" t="s">
        <v>12</v>
      </c>
      <c r="D272" s="23" t="s">
        <v>82</v>
      </c>
      <c r="E272" s="23" t="s">
        <v>82</v>
      </c>
      <c r="F272" s="23" t="s">
        <v>113</v>
      </c>
      <c r="G272" s="23" t="s">
        <v>74</v>
      </c>
      <c r="H272" s="29">
        <v>2243206</v>
      </c>
      <c r="I272" s="29">
        <v>2243206</v>
      </c>
    </row>
    <row r="273" spans="1:9" s="20" customFormat="1" ht="15.6">
      <c r="A273" s="16">
        <v>1</v>
      </c>
      <c r="B273" s="21">
        <v>955</v>
      </c>
      <c r="C273" s="30" t="s">
        <v>24</v>
      </c>
      <c r="D273" s="23" t="s">
        <v>84</v>
      </c>
      <c r="E273" s="23" t="s">
        <v>70</v>
      </c>
      <c r="F273" s="23" t="s">
        <v>7</v>
      </c>
      <c r="G273" s="23" t="s">
        <v>72</v>
      </c>
      <c r="H273" s="24">
        <f>SUMIFS(H274:H1326,$B274:$B1326,$B274,$D274:$D1326,$D274,$E274:$E1326,$E274)/2</f>
        <v>40571317.430000007</v>
      </c>
      <c r="I273" s="24">
        <f>SUMIFS(I274:I1326,$B274:$B1326,$B274,$D274:$D1326,$D274,$E274:$E1326,$E274)/2</f>
        <v>40377552.070000008</v>
      </c>
    </row>
    <row r="274" spans="1:9" s="20" customFormat="1" ht="39" customHeight="1">
      <c r="A274" s="16">
        <v>2</v>
      </c>
      <c r="B274" s="21">
        <v>955</v>
      </c>
      <c r="C274" s="30" t="s">
        <v>196</v>
      </c>
      <c r="D274" s="23" t="s">
        <v>84</v>
      </c>
      <c r="E274" s="23" t="s">
        <v>70</v>
      </c>
      <c r="F274" s="23" t="s">
        <v>25</v>
      </c>
      <c r="G274" s="23"/>
      <c r="H274" s="24">
        <f>SUMIFS(H275:H1326,$B275:$B1326,$B274,$D275:$D1326,$D275,$E275:$E1326,$E275,$F275:$F1326,$F275)</f>
        <v>26300815.460000001</v>
      </c>
      <c r="I274" s="24">
        <f>SUMIFS(I275:I1326,$B275:$B1326,$B274,$D275:$D1326,$D275,$E275:$E1326,$E275,$F275:$F1326,$F275)</f>
        <v>26107050.100000001</v>
      </c>
    </row>
    <row r="275" spans="1:9" s="20" customFormat="1" ht="15.6">
      <c r="A275" s="16">
        <v>3</v>
      </c>
      <c r="B275" s="21">
        <v>955</v>
      </c>
      <c r="C275" s="30" t="s">
        <v>46</v>
      </c>
      <c r="D275" s="23" t="s">
        <v>84</v>
      </c>
      <c r="E275" s="23" t="s">
        <v>70</v>
      </c>
      <c r="F275" s="23" t="s">
        <v>25</v>
      </c>
      <c r="G275" s="23" t="s">
        <v>92</v>
      </c>
      <c r="H275" s="29">
        <v>26300815.460000001</v>
      </c>
      <c r="I275" s="29">
        <v>26107050.100000001</v>
      </c>
    </row>
    <row r="276" spans="1:9" s="20" customFormat="1" ht="46.8">
      <c r="A276" s="16">
        <v>2</v>
      </c>
      <c r="B276" s="21">
        <v>955</v>
      </c>
      <c r="C276" s="30" t="s">
        <v>197</v>
      </c>
      <c r="D276" s="23" t="s">
        <v>84</v>
      </c>
      <c r="E276" s="23" t="s">
        <v>70</v>
      </c>
      <c r="F276" s="23" t="s">
        <v>26</v>
      </c>
      <c r="G276" s="23"/>
      <c r="H276" s="24">
        <f>SUMIFS(H277:H1328,$B277:$B1328,$B276,$D277:$D1328,$D277,$E277:$E1328,$E277,$F277:$F1328,$F277)</f>
        <v>7191357.4900000002</v>
      </c>
      <c r="I276" s="24">
        <f>SUMIFS(I277:I1328,$B277:$B1328,$B276,$D277:$D1328,$D277,$E277:$E1328,$E277,$F277:$F1328,$F277)</f>
        <v>7191357.4900000002</v>
      </c>
    </row>
    <row r="277" spans="1:9" s="20" customFormat="1" ht="15.6">
      <c r="A277" s="16">
        <v>3</v>
      </c>
      <c r="B277" s="21">
        <v>955</v>
      </c>
      <c r="C277" s="30" t="s">
        <v>46</v>
      </c>
      <c r="D277" s="23" t="s">
        <v>84</v>
      </c>
      <c r="E277" s="23" t="s">
        <v>70</v>
      </c>
      <c r="F277" s="23" t="s">
        <v>26</v>
      </c>
      <c r="G277" s="23" t="s">
        <v>92</v>
      </c>
      <c r="H277" s="29">
        <v>7191357.4900000002</v>
      </c>
      <c r="I277" s="29">
        <v>7191357.4900000002</v>
      </c>
    </row>
    <row r="278" spans="1:9" s="20" customFormat="1" ht="52.2" customHeight="1">
      <c r="A278" s="16">
        <v>2</v>
      </c>
      <c r="B278" s="21">
        <v>955</v>
      </c>
      <c r="C278" s="30" t="s">
        <v>200</v>
      </c>
      <c r="D278" s="23" t="s">
        <v>84</v>
      </c>
      <c r="E278" s="23" t="s">
        <v>70</v>
      </c>
      <c r="F278" s="23" t="s">
        <v>199</v>
      </c>
      <c r="G278" s="23"/>
      <c r="H278" s="24">
        <f>SUMIFS(H279:H1330,$B279:$B1330,$B278,$D279:$D1330,$D279,$E279:$E1330,$E279,$F279:$F1330,$F279)</f>
        <v>6999144.4800000004</v>
      </c>
      <c r="I278" s="24">
        <f>SUMIFS(I279:I1330,$B279:$B1330,$B278,$D279:$D1330,$D279,$E279:$E1330,$E279,$F279:$F1330,$F279)</f>
        <v>6999144.4800000004</v>
      </c>
    </row>
    <row r="279" spans="1:9" s="20" customFormat="1" ht="15.6">
      <c r="A279" s="16">
        <v>3</v>
      </c>
      <c r="B279" s="21">
        <v>955</v>
      </c>
      <c r="C279" s="30" t="s">
        <v>46</v>
      </c>
      <c r="D279" s="23" t="s">
        <v>84</v>
      </c>
      <c r="E279" s="23" t="s">
        <v>70</v>
      </c>
      <c r="F279" s="23" t="s">
        <v>199</v>
      </c>
      <c r="G279" s="23" t="s">
        <v>92</v>
      </c>
      <c r="H279" s="29">
        <v>6999144.4800000004</v>
      </c>
      <c r="I279" s="29">
        <v>6999144.4800000004</v>
      </c>
    </row>
    <row r="280" spans="1:9" s="20" customFormat="1" ht="66" customHeight="1">
      <c r="A280" s="16">
        <v>2</v>
      </c>
      <c r="B280" s="21">
        <v>955</v>
      </c>
      <c r="C280" s="30" t="s">
        <v>124</v>
      </c>
      <c r="D280" s="23" t="s">
        <v>84</v>
      </c>
      <c r="E280" s="23" t="s">
        <v>70</v>
      </c>
      <c r="F280" s="23" t="s">
        <v>125</v>
      </c>
      <c r="G280" s="23"/>
      <c r="H280" s="24">
        <f>SUMIFS(H281:H1332,$B281:$B1332,$B280,$D281:$D1332,$D281,$E281:$E1332,$E281,$F281:$F1332,$F281)</f>
        <v>50000</v>
      </c>
      <c r="I280" s="24">
        <f>SUMIFS(I281:I1332,$B281:$B1332,$B280,$D281:$D1332,$D281,$E281:$E1332,$E281,$F281:$F1332,$F281)</f>
        <v>50000</v>
      </c>
    </row>
    <row r="281" spans="1:9" s="20" customFormat="1" ht="15.6">
      <c r="A281" s="16">
        <v>3</v>
      </c>
      <c r="B281" s="21">
        <v>955</v>
      </c>
      <c r="C281" s="30" t="s">
        <v>46</v>
      </c>
      <c r="D281" s="23" t="s">
        <v>84</v>
      </c>
      <c r="E281" s="23" t="s">
        <v>70</v>
      </c>
      <c r="F281" s="23" t="s">
        <v>125</v>
      </c>
      <c r="G281" s="23" t="s">
        <v>92</v>
      </c>
      <c r="H281" s="29">
        <v>50000</v>
      </c>
      <c r="I281" s="29">
        <v>50000</v>
      </c>
    </row>
    <row r="282" spans="1:9" s="20" customFormat="1" ht="68.400000000000006" customHeight="1">
      <c r="A282" s="16">
        <v>2</v>
      </c>
      <c r="B282" s="21">
        <v>955</v>
      </c>
      <c r="C282" s="30" t="s">
        <v>166</v>
      </c>
      <c r="D282" s="23" t="s">
        <v>84</v>
      </c>
      <c r="E282" s="23" t="s">
        <v>70</v>
      </c>
      <c r="F282" s="23" t="s">
        <v>165</v>
      </c>
      <c r="G282" s="23"/>
      <c r="H282" s="24">
        <f>SUMIFS(H283:H1334,$B283:$B1334,$B282,$D283:$D1334,$D283,$E283:$E1334,$E283,$F283:$F1334,$F283)</f>
        <v>30000</v>
      </c>
      <c r="I282" s="24">
        <f>SUMIFS(I283:I1334,$B283:$B1334,$B282,$D283:$D1334,$D283,$E283:$E1334,$E283,$F283:$F1334,$F283)</f>
        <v>30000</v>
      </c>
    </row>
    <row r="283" spans="1:9" s="20" customFormat="1" ht="15.6">
      <c r="A283" s="16">
        <v>3</v>
      </c>
      <c r="B283" s="21">
        <v>955</v>
      </c>
      <c r="C283" s="30" t="s">
        <v>46</v>
      </c>
      <c r="D283" s="23" t="s">
        <v>84</v>
      </c>
      <c r="E283" s="23" t="s">
        <v>70</v>
      </c>
      <c r="F283" s="23" t="s">
        <v>165</v>
      </c>
      <c r="G283" s="23" t="s">
        <v>92</v>
      </c>
      <c r="H283" s="29">
        <v>30000</v>
      </c>
      <c r="I283" s="29">
        <v>30000</v>
      </c>
    </row>
    <row r="284" spans="1:9" s="20" customFormat="1" ht="15.6">
      <c r="A284" s="16">
        <v>1</v>
      </c>
      <c r="B284" s="21">
        <v>955</v>
      </c>
      <c r="C284" s="35" t="s">
        <v>137</v>
      </c>
      <c r="D284" s="23" t="s">
        <v>85</v>
      </c>
      <c r="E284" s="23" t="s">
        <v>70</v>
      </c>
      <c r="F284" s="23" t="s">
        <v>7</v>
      </c>
      <c r="G284" s="23" t="s">
        <v>72</v>
      </c>
      <c r="H284" s="24">
        <f>SUMIFS(H285:H1340,$B285:$B1340,$B285,$D285:$D1340,$D285,$E285:$E1340,$E285)/2</f>
        <v>1560800</v>
      </c>
      <c r="I284" s="24">
        <f>SUMIFS(I285:I1340,$B285:$B1340,$B285,$D285:$D1340,$D285,$E285:$E1340,$E285)/2</f>
        <v>1560800</v>
      </c>
    </row>
    <row r="285" spans="1:9" s="20" customFormat="1" ht="46.8">
      <c r="A285" s="16">
        <v>2</v>
      </c>
      <c r="B285" s="21">
        <v>955</v>
      </c>
      <c r="C285" s="31" t="s">
        <v>32</v>
      </c>
      <c r="D285" s="23" t="s">
        <v>85</v>
      </c>
      <c r="E285" s="23" t="s">
        <v>70</v>
      </c>
      <c r="F285" s="36" t="s">
        <v>117</v>
      </c>
      <c r="G285" s="23"/>
      <c r="H285" s="24">
        <f>SUMIFS(H286:H1340,$B286:$B1340,$B285,$D286:$D1340,$D286,$E286:$E1340,$E286,$F286:$F1340,$F286)</f>
        <v>1560800</v>
      </c>
      <c r="I285" s="24">
        <f>SUMIFS(I286:I1340,$B286:$B1340,$B285,$D286:$D1340,$D286,$E286:$E1340,$E286,$F286:$F1340,$F286)</f>
        <v>1560800</v>
      </c>
    </row>
    <row r="286" spans="1:9" s="20" customFormat="1" ht="37.950000000000003" customHeight="1">
      <c r="A286" s="16">
        <v>3</v>
      </c>
      <c r="B286" s="21">
        <v>955</v>
      </c>
      <c r="C286" s="30" t="s">
        <v>21</v>
      </c>
      <c r="D286" s="23" t="s">
        <v>85</v>
      </c>
      <c r="E286" s="23" t="s">
        <v>70</v>
      </c>
      <c r="F286" s="23" t="s">
        <v>117</v>
      </c>
      <c r="G286" s="23" t="s">
        <v>81</v>
      </c>
      <c r="H286" s="29">
        <v>1560800</v>
      </c>
      <c r="I286" s="29">
        <v>1560800</v>
      </c>
    </row>
    <row r="287" spans="1:9" s="20" customFormat="1" ht="15.6">
      <c r="A287" s="16">
        <v>1</v>
      </c>
      <c r="B287" s="21">
        <v>955</v>
      </c>
      <c r="C287" s="30" t="s">
        <v>65</v>
      </c>
      <c r="D287" s="23" t="s">
        <v>85</v>
      </c>
      <c r="E287" s="23" t="s">
        <v>79</v>
      </c>
      <c r="F287" s="23" t="s">
        <v>7</v>
      </c>
      <c r="G287" s="23" t="s">
        <v>72</v>
      </c>
      <c r="H287" s="24">
        <f>SUMIFS(H288:H1343,$B288:$B1343,$B288,$D288:$D1343,$D288,$E288:$E1343,$E288)/2</f>
        <v>3718574.21</v>
      </c>
      <c r="I287" s="24">
        <f>SUMIFS(I288:I1343,$B288:$B1343,$B288,$D288:$D1343,$D288,$E288:$E1343,$E288)/2</f>
        <v>3498425.15</v>
      </c>
    </row>
    <row r="288" spans="1:9" s="20" customFormat="1" ht="46.8">
      <c r="A288" s="16">
        <v>2</v>
      </c>
      <c r="B288" s="21">
        <v>955</v>
      </c>
      <c r="C288" s="30" t="s">
        <v>141</v>
      </c>
      <c r="D288" s="23" t="s">
        <v>85</v>
      </c>
      <c r="E288" s="23" t="s">
        <v>79</v>
      </c>
      <c r="F288" s="23" t="s">
        <v>60</v>
      </c>
      <c r="G288" s="23"/>
      <c r="H288" s="24">
        <f>SUMIFS(H289:H1343,$B289:$B1343,$B288,$D289:$D1343,$D289,$E289:$E1343,$E289,$F289:$F1343,$F289)</f>
        <v>3638144.21</v>
      </c>
      <c r="I288" s="24">
        <f>SUMIFS(I289:I1343,$B289:$B1343,$B288,$D289:$D1343,$D289,$E289:$E1343,$E289,$F289:$F1343,$F289)</f>
        <v>3417995.15</v>
      </c>
    </row>
    <row r="289" spans="1:9" s="20" customFormat="1" ht="39.6" customHeight="1">
      <c r="A289" s="16">
        <v>3</v>
      </c>
      <c r="B289" s="21">
        <v>955</v>
      </c>
      <c r="C289" s="30" t="s">
        <v>21</v>
      </c>
      <c r="D289" s="23" t="s">
        <v>85</v>
      </c>
      <c r="E289" s="23" t="s">
        <v>79</v>
      </c>
      <c r="F289" s="23" t="s">
        <v>60</v>
      </c>
      <c r="G289" s="23" t="s">
        <v>81</v>
      </c>
      <c r="H289" s="29">
        <v>3638144.21</v>
      </c>
      <c r="I289" s="29">
        <v>3417995.15</v>
      </c>
    </row>
    <row r="290" spans="1:9" s="20" customFormat="1" ht="62.4">
      <c r="A290" s="16">
        <v>2</v>
      </c>
      <c r="B290" s="21">
        <v>955</v>
      </c>
      <c r="C290" s="30" t="s">
        <v>202</v>
      </c>
      <c r="D290" s="23" t="s">
        <v>85</v>
      </c>
      <c r="E290" s="23" t="s">
        <v>79</v>
      </c>
      <c r="F290" s="23" t="s">
        <v>123</v>
      </c>
      <c r="G290" s="23"/>
      <c r="H290" s="24">
        <f>SUMIFS(H291:H1345,$B291:$B1345,$B290,$D291:$D1345,$D291,$E291:$E1345,$E291,$F291:$F1345,$F291)</f>
        <v>0</v>
      </c>
      <c r="I290" s="24">
        <f>SUMIFS(I291:I1345,$B291:$B1345,$B290,$D291:$D1345,$D291,$E291:$E1345,$E291,$F291:$F1345,$F291)</f>
        <v>0</v>
      </c>
    </row>
    <row r="291" spans="1:9" s="20" customFormat="1" ht="37.950000000000003" customHeight="1">
      <c r="A291" s="16">
        <v>3</v>
      </c>
      <c r="B291" s="21">
        <v>955</v>
      </c>
      <c r="C291" s="30" t="s">
        <v>21</v>
      </c>
      <c r="D291" s="23" t="s">
        <v>85</v>
      </c>
      <c r="E291" s="23" t="s">
        <v>79</v>
      </c>
      <c r="F291" s="23" t="s">
        <v>123</v>
      </c>
      <c r="G291" s="23" t="s">
        <v>81</v>
      </c>
      <c r="H291" s="29">
        <v>0</v>
      </c>
      <c r="I291" s="29">
        <v>0</v>
      </c>
    </row>
    <row r="292" spans="1:9" s="20" customFormat="1" ht="15.6">
      <c r="A292" s="16">
        <v>3</v>
      </c>
      <c r="B292" s="21">
        <v>955</v>
      </c>
      <c r="C292" s="30" t="s">
        <v>46</v>
      </c>
      <c r="D292" s="23" t="s">
        <v>85</v>
      </c>
      <c r="E292" s="23" t="s">
        <v>79</v>
      </c>
      <c r="F292" s="23" t="s">
        <v>123</v>
      </c>
      <c r="G292" s="23" t="s">
        <v>92</v>
      </c>
      <c r="H292" s="29">
        <v>0</v>
      </c>
      <c r="I292" s="29">
        <v>0</v>
      </c>
    </row>
    <row r="293" spans="1:9" s="20" customFormat="1" ht="67.95" customHeight="1">
      <c r="A293" s="16">
        <v>2</v>
      </c>
      <c r="B293" s="21">
        <v>955</v>
      </c>
      <c r="C293" s="30" t="s">
        <v>166</v>
      </c>
      <c r="D293" s="23" t="s">
        <v>85</v>
      </c>
      <c r="E293" s="23" t="s">
        <v>79</v>
      </c>
      <c r="F293" s="23" t="s">
        <v>165</v>
      </c>
      <c r="G293" s="23"/>
      <c r="H293" s="24">
        <f>SUMIFS(H294:H1348,$B294:$B1348,$B293,$D294:$D1348,$D294,$E294:$E1348,$E294,$F294:$F1348,$F294)</f>
        <v>80430</v>
      </c>
      <c r="I293" s="24">
        <f>SUMIFS(I294:I1348,$B294:$B1348,$B293,$D294:$D1348,$D294,$E294:$E1348,$E294,$F294:$F1348,$F294)</f>
        <v>80430</v>
      </c>
    </row>
    <row r="294" spans="1:9" s="20" customFormat="1" ht="37.950000000000003" customHeight="1">
      <c r="A294" s="16">
        <v>3</v>
      </c>
      <c r="B294" s="21">
        <v>955</v>
      </c>
      <c r="C294" s="30" t="s">
        <v>21</v>
      </c>
      <c r="D294" s="23" t="s">
        <v>85</v>
      </c>
      <c r="E294" s="23" t="s">
        <v>79</v>
      </c>
      <c r="F294" s="23" t="s">
        <v>165</v>
      </c>
      <c r="G294" s="23" t="s">
        <v>81</v>
      </c>
      <c r="H294" s="29">
        <v>80430</v>
      </c>
      <c r="I294" s="29">
        <v>80430</v>
      </c>
    </row>
    <row r="295" spans="1:9" s="20" customFormat="1" ht="46.8">
      <c r="A295" s="16">
        <v>2</v>
      </c>
      <c r="B295" s="21">
        <v>955</v>
      </c>
      <c r="C295" s="31" t="s">
        <v>35</v>
      </c>
      <c r="D295" s="23" t="s">
        <v>85</v>
      </c>
      <c r="E295" s="23" t="s">
        <v>79</v>
      </c>
      <c r="F295" s="23" t="s">
        <v>111</v>
      </c>
      <c r="G295" s="23"/>
      <c r="H295" s="24">
        <f>SUMIFS(H296:H1350,$B296:$B1350,$B295,$D296:$D1350,$D296,$E296:$E1350,$E296,$F296:$F1350,$F296)</f>
        <v>0</v>
      </c>
      <c r="I295" s="24">
        <f>SUMIFS(I296:I1350,$B296:$B1350,$B295,$D296:$D1350,$D296,$E296:$E1350,$E296,$F296:$F1350,$F296)</f>
        <v>0</v>
      </c>
    </row>
    <row r="296" spans="1:9" s="20" customFormat="1" ht="24" customHeight="1">
      <c r="A296" s="16">
        <v>3</v>
      </c>
      <c r="B296" s="21">
        <v>955</v>
      </c>
      <c r="C296" s="30" t="s">
        <v>169</v>
      </c>
      <c r="D296" s="23" t="s">
        <v>85</v>
      </c>
      <c r="E296" s="23" t="s">
        <v>79</v>
      </c>
      <c r="F296" s="23" t="s">
        <v>111</v>
      </c>
      <c r="G296" s="23" t="s">
        <v>129</v>
      </c>
      <c r="H296" s="29">
        <v>0</v>
      </c>
      <c r="I296" s="29">
        <v>0</v>
      </c>
    </row>
    <row r="297" spans="1:9" s="20" customFormat="1" ht="15.6">
      <c r="A297" s="16">
        <v>1</v>
      </c>
      <c r="B297" s="21">
        <v>955</v>
      </c>
      <c r="C297" s="30" t="s">
        <v>134</v>
      </c>
      <c r="D297" s="23" t="s">
        <v>85</v>
      </c>
      <c r="E297" s="23" t="s">
        <v>87</v>
      </c>
      <c r="F297" s="23"/>
      <c r="G297" s="23"/>
      <c r="H297" s="24">
        <f>SUMIFS(H298:H1353,$B298:$B1353,$B298,$D298:$D1353,$D298,$E298:$E1353,$E298)/2</f>
        <v>6152127.0700000003</v>
      </c>
      <c r="I297" s="24">
        <f>SUMIFS(I298:I1353,$B298:$B1353,$B298,$D298:$D1353,$D298,$E298:$E1353,$E298)/2</f>
        <v>5358633.08</v>
      </c>
    </row>
    <row r="298" spans="1:9" s="20" customFormat="1" ht="31.2">
      <c r="A298" s="16">
        <v>2</v>
      </c>
      <c r="B298" s="21">
        <v>955</v>
      </c>
      <c r="C298" s="30" t="s">
        <v>178</v>
      </c>
      <c r="D298" s="23" t="s">
        <v>85</v>
      </c>
      <c r="E298" s="23" t="s">
        <v>87</v>
      </c>
      <c r="F298" s="23" t="s">
        <v>66</v>
      </c>
      <c r="G298" s="23"/>
      <c r="H298" s="24">
        <f>SUMIFS(H299:H1353,$B299:$B1353,$B298,$D299:$D1353,$D299,$E299:$E1353,$E299,$F299:$F1353,$F299)</f>
        <v>6152127.0700000003</v>
      </c>
      <c r="I298" s="24">
        <f>SUMIFS(I299:I1353,$B299:$B1353,$B298,$D299:$D1353,$D299,$E299:$E1353,$E299,$F299:$F1353,$F299)</f>
        <v>5358633.08</v>
      </c>
    </row>
    <row r="299" spans="1:9" s="20" customFormat="1" ht="37.200000000000003" customHeight="1">
      <c r="A299" s="16">
        <v>3</v>
      </c>
      <c r="B299" s="21">
        <v>955</v>
      </c>
      <c r="C299" s="30" t="s">
        <v>21</v>
      </c>
      <c r="D299" s="23" t="s">
        <v>85</v>
      </c>
      <c r="E299" s="23" t="s">
        <v>87</v>
      </c>
      <c r="F299" s="23" t="s">
        <v>66</v>
      </c>
      <c r="G299" s="23" t="s">
        <v>81</v>
      </c>
      <c r="H299" s="29">
        <v>6152127.0700000003</v>
      </c>
      <c r="I299" s="29">
        <v>5358633.08</v>
      </c>
    </row>
    <row r="300" spans="1:9" s="20" customFormat="1" ht="31.2">
      <c r="A300" s="16">
        <v>1</v>
      </c>
      <c r="B300" s="21">
        <v>955</v>
      </c>
      <c r="C300" s="30" t="s">
        <v>27</v>
      </c>
      <c r="D300" s="23" t="s">
        <v>85</v>
      </c>
      <c r="E300" s="23" t="s">
        <v>71</v>
      </c>
      <c r="F300" s="23"/>
      <c r="G300" s="23"/>
      <c r="H300" s="24">
        <f>SUMIFS(H301:H1356,$B301:$B1356,$B301,$D301:$D1356,$D301,$E301:$E1356,$E301)/2</f>
        <v>1668038.2599999998</v>
      </c>
      <c r="I300" s="24">
        <f>SUMIFS(I301:I1356,$B301:$B1356,$B301,$D301:$D1356,$D301,$E301:$E1356,$E301)/2</f>
        <v>1591678.0499999998</v>
      </c>
    </row>
    <row r="301" spans="1:9" s="20" customFormat="1" ht="62.4">
      <c r="A301" s="16">
        <v>2</v>
      </c>
      <c r="B301" s="21">
        <v>955</v>
      </c>
      <c r="C301" s="30" t="s">
        <v>172</v>
      </c>
      <c r="D301" s="23" t="s">
        <v>85</v>
      </c>
      <c r="E301" s="23" t="s">
        <v>71</v>
      </c>
      <c r="F301" s="23" t="s">
        <v>28</v>
      </c>
      <c r="G301" s="23"/>
      <c r="H301" s="24">
        <f>SUMIFS(H302:H1356,$B302:$B1356,$B301,$D302:$D1356,$D302,$E302:$E1356,$E302,$F302:$F1356,$F302)</f>
        <v>860000</v>
      </c>
      <c r="I301" s="24">
        <f>SUMIFS(I302:I1356,$B302:$B1356,$B301,$D302:$D1356,$D302,$E302:$E1356,$E302,$F302:$F1356,$F302)</f>
        <v>860000</v>
      </c>
    </row>
    <row r="302" spans="1:9" s="20" customFormat="1" ht="15.6">
      <c r="A302" s="16">
        <v>3</v>
      </c>
      <c r="B302" s="21">
        <v>955</v>
      </c>
      <c r="C302" s="30" t="s">
        <v>46</v>
      </c>
      <c r="D302" s="23" t="s">
        <v>85</v>
      </c>
      <c r="E302" s="23" t="s">
        <v>71</v>
      </c>
      <c r="F302" s="23" t="s">
        <v>28</v>
      </c>
      <c r="G302" s="23" t="s">
        <v>92</v>
      </c>
      <c r="H302" s="29">
        <v>860000</v>
      </c>
      <c r="I302" s="29">
        <v>860000</v>
      </c>
    </row>
    <row r="303" spans="1:9" s="20" customFormat="1" ht="93.6">
      <c r="A303" s="16">
        <v>2</v>
      </c>
      <c r="B303" s="21">
        <v>955</v>
      </c>
      <c r="C303" s="30" t="s">
        <v>201</v>
      </c>
      <c r="D303" s="23" t="s">
        <v>85</v>
      </c>
      <c r="E303" s="23" t="s">
        <v>71</v>
      </c>
      <c r="F303" s="23" t="s">
        <v>29</v>
      </c>
      <c r="G303" s="23"/>
      <c r="H303" s="24">
        <f>SUMIFS(H304:H1358,$B304:$B1358,$B303,$D304:$D1358,$D304,$E304:$E1358,$E304,$F304:$F1358,$F304)</f>
        <v>0</v>
      </c>
      <c r="I303" s="24">
        <f>SUMIFS(I304:I1358,$B304:$B1358,$B303,$D304:$D1358,$D304,$E304:$E1358,$E304,$F304:$F1358,$F304)</f>
        <v>0</v>
      </c>
    </row>
    <row r="304" spans="1:9" s="20" customFormat="1" ht="78">
      <c r="A304" s="16">
        <v>3</v>
      </c>
      <c r="B304" s="21">
        <v>955</v>
      </c>
      <c r="C304" s="30" t="s">
        <v>151</v>
      </c>
      <c r="D304" s="23" t="s">
        <v>85</v>
      </c>
      <c r="E304" s="23" t="s">
        <v>71</v>
      </c>
      <c r="F304" s="23" t="s">
        <v>29</v>
      </c>
      <c r="G304" s="23" t="s">
        <v>95</v>
      </c>
      <c r="H304" s="29">
        <v>0</v>
      </c>
      <c r="I304" s="29">
        <v>0</v>
      </c>
    </row>
    <row r="305" spans="1:9" s="20" customFormat="1" ht="62.4">
      <c r="A305" s="16">
        <v>2</v>
      </c>
      <c r="B305" s="21">
        <v>955</v>
      </c>
      <c r="C305" s="30" t="s">
        <v>183</v>
      </c>
      <c r="D305" s="23" t="s">
        <v>85</v>
      </c>
      <c r="E305" s="23" t="s">
        <v>71</v>
      </c>
      <c r="F305" s="23" t="s">
        <v>33</v>
      </c>
      <c r="G305" s="23"/>
      <c r="H305" s="24">
        <f>SUMIFS(H306:H1360,$B306:$B1360,$B305,$D306:$D1360,$D306,$E306:$E1360,$E306,$F306:$F1360,$F306)</f>
        <v>808038.26</v>
      </c>
      <c r="I305" s="24">
        <f>SUMIFS(I306:I1360,$B306:$B1360,$B305,$D306:$D1360,$D306,$E306:$E1360,$E306,$F306:$F1360,$F306)</f>
        <v>731678.05</v>
      </c>
    </row>
    <row r="306" spans="1:9" s="20" customFormat="1" ht="33.6" customHeight="1">
      <c r="A306" s="16">
        <v>3</v>
      </c>
      <c r="B306" s="21">
        <v>955</v>
      </c>
      <c r="C306" s="30" t="s">
        <v>11</v>
      </c>
      <c r="D306" s="23" t="s">
        <v>85</v>
      </c>
      <c r="E306" s="23" t="s">
        <v>71</v>
      </c>
      <c r="F306" s="23" t="s">
        <v>33</v>
      </c>
      <c r="G306" s="23" t="s">
        <v>73</v>
      </c>
      <c r="H306" s="29">
        <v>741823.26</v>
      </c>
      <c r="I306" s="29">
        <v>665463.05000000005</v>
      </c>
    </row>
    <row r="307" spans="1:9" s="20" customFormat="1" ht="46.8">
      <c r="A307" s="16">
        <v>3</v>
      </c>
      <c r="B307" s="21">
        <v>955</v>
      </c>
      <c r="C307" s="30" t="s">
        <v>12</v>
      </c>
      <c r="D307" s="23" t="s">
        <v>85</v>
      </c>
      <c r="E307" s="23" t="s">
        <v>71</v>
      </c>
      <c r="F307" s="23" t="s">
        <v>33</v>
      </c>
      <c r="G307" s="23" t="s">
        <v>74</v>
      </c>
      <c r="H307" s="29">
        <v>66215</v>
      </c>
      <c r="I307" s="29">
        <v>66215</v>
      </c>
    </row>
    <row r="308" spans="1:9" s="20" customFormat="1" ht="46.8">
      <c r="A308" s="16">
        <v>2</v>
      </c>
      <c r="B308" s="21">
        <v>955</v>
      </c>
      <c r="C308" s="30" t="s">
        <v>162</v>
      </c>
      <c r="D308" s="23" t="s">
        <v>85</v>
      </c>
      <c r="E308" s="23" t="s">
        <v>71</v>
      </c>
      <c r="F308" s="23" t="s">
        <v>157</v>
      </c>
      <c r="G308" s="23"/>
      <c r="H308" s="24">
        <f>SUMIFS(H309:H1363,$B309:$B1363,$B308,$D309:$D1363,$D309,$E309:$E1363,$E309,$F309:$F1363,$F309)</f>
        <v>0</v>
      </c>
      <c r="I308" s="24">
        <f>SUMIFS(I309:I1363,$B309:$B1363,$B308,$D309:$D1363,$D309,$E309:$E1363,$E309,$F309:$F1363,$F309)</f>
        <v>0</v>
      </c>
    </row>
    <row r="309" spans="1:9" s="20" customFormat="1" ht="15.6">
      <c r="A309" s="16">
        <v>3</v>
      </c>
      <c r="B309" s="21">
        <v>955</v>
      </c>
      <c r="C309" s="30" t="s">
        <v>46</v>
      </c>
      <c r="D309" s="23" t="s">
        <v>85</v>
      </c>
      <c r="E309" s="23" t="s">
        <v>71</v>
      </c>
      <c r="F309" s="23" t="s">
        <v>157</v>
      </c>
      <c r="G309" s="23" t="s">
        <v>92</v>
      </c>
      <c r="H309" s="29">
        <v>0</v>
      </c>
      <c r="I309" s="29">
        <v>0</v>
      </c>
    </row>
    <row r="310" spans="1:9" s="20" customFormat="1" ht="15.6">
      <c r="A310" s="16">
        <v>1</v>
      </c>
      <c r="B310" s="21">
        <v>955</v>
      </c>
      <c r="C310" s="30" t="s">
        <v>30</v>
      </c>
      <c r="D310" s="23" t="s">
        <v>86</v>
      </c>
      <c r="E310" s="23" t="s">
        <v>70</v>
      </c>
      <c r="F310" s="23" t="s">
        <v>7</v>
      </c>
      <c r="G310" s="23" t="s">
        <v>72</v>
      </c>
      <c r="H310" s="24">
        <f>SUMIFS(H311:H1366,$B311:$B1366,$B311,$D311:$D1366,$D311,$E311:$E1366,$E311)/2</f>
        <v>3637693.05</v>
      </c>
      <c r="I310" s="24">
        <f>SUMIFS(I311:I1366,$B311:$B1366,$B311,$D311:$D1366,$D311,$E311:$E1366,$E311)/2</f>
        <v>3637693.05</v>
      </c>
    </row>
    <row r="311" spans="1:9" s="20" customFormat="1" ht="46.8">
      <c r="A311" s="16">
        <v>2</v>
      </c>
      <c r="B311" s="21">
        <v>955</v>
      </c>
      <c r="C311" s="30" t="s">
        <v>198</v>
      </c>
      <c r="D311" s="23" t="s">
        <v>86</v>
      </c>
      <c r="E311" s="23" t="s">
        <v>70</v>
      </c>
      <c r="F311" s="23" t="s">
        <v>31</v>
      </c>
      <c r="G311" s="23"/>
      <c r="H311" s="24">
        <f>SUMIFS(H312:H1366,$B312:$B1366,$B311,$D312:$D1366,$D312,$E312:$E1366,$E312,$F312:$F1366,$F312)</f>
        <v>2799069.05</v>
      </c>
      <c r="I311" s="24">
        <f>SUMIFS(I312:I1366,$B312:$B1366,$B311,$D312:$D1366,$D312,$E312:$E1366,$E312,$F312:$F1366,$F312)</f>
        <v>2799069.05</v>
      </c>
    </row>
    <row r="312" spans="1:9" s="20" customFormat="1" ht="15.6">
      <c r="A312" s="16">
        <v>3</v>
      </c>
      <c r="B312" s="21">
        <v>955</v>
      </c>
      <c r="C312" s="30" t="s">
        <v>46</v>
      </c>
      <c r="D312" s="23" t="s">
        <v>86</v>
      </c>
      <c r="E312" s="23" t="s">
        <v>70</v>
      </c>
      <c r="F312" s="23" t="s">
        <v>31</v>
      </c>
      <c r="G312" s="23" t="s">
        <v>92</v>
      </c>
      <c r="H312" s="29">
        <v>2799069.05</v>
      </c>
      <c r="I312" s="29">
        <v>2799069.05</v>
      </c>
    </row>
    <row r="313" spans="1:9" s="20" customFormat="1" ht="46.8">
      <c r="A313" s="16">
        <v>2</v>
      </c>
      <c r="B313" s="21">
        <v>955</v>
      </c>
      <c r="C313" s="30" t="s">
        <v>200</v>
      </c>
      <c r="D313" s="23" t="s">
        <v>86</v>
      </c>
      <c r="E313" s="23" t="s">
        <v>70</v>
      </c>
      <c r="F313" s="23" t="s">
        <v>199</v>
      </c>
      <c r="G313" s="23"/>
      <c r="H313" s="24">
        <f>SUMIFS(H314:H1368,$B314:$B1368,$B313,$D314:$D1368,$D314,$E314:$E1368,$E314,$F314:$F1368,$F314)</f>
        <v>828624</v>
      </c>
      <c r="I313" s="24">
        <f>SUMIFS(I314:I1368,$B314:$B1368,$B313,$D314:$D1368,$D314,$E314:$E1368,$E314,$F314:$F1368,$F314)</f>
        <v>828624</v>
      </c>
    </row>
    <row r="314" spans="1:9" s="20" customFormat="1" ht="15.6">
      <c r="A314" s="16">
        <v>3</v>
      </c>
      <c r="B314" s="21">
        <v>955</v>
      </c>
      <c r="C314" s="30" t="s">
        <v>46</v>
      </c>
      <c r="D314" s="23" t="s">
        <v>86</v>
      </c>
      <c r="E314" s="23" t="s">
        <v>70</v>
      </c>
      <c r="F314" s="23" t="s">
        <v>199</v>
      </c>
      <c r="G314" s="23" t="s">
        <v>92</v>
      </c>
      <c r="H314" s="29">
        <v>828624</v>
      </c>
      <c r="I314" s="29">
        <v>828624</v>
      </c>
    </row>
    <row r="315" spans="1:9" s="20" customFormat="1" ht="46.8">
      <c r="A315" s="16">
        <v>2</v>
      </c>
      <c r="B315" s="21">
        <v>955</v>
      </c>
      <c r="C315" s="30" t="s">
        <v>141</v>
      </c>
      <c r="D315" s="23" t="s">
        <v>86</v>
      </c>
      <c r="E315" s="23" t="s">
        <v>70</v>
      </c>
      <c r="F315" s="23" t="s">
        <v>60</v>
      </c>
      <c r="G315" s="23"/>
      <c r="H315" s="24">
        <f>SUMIFS(H316:H1370,$B316:$B1370,$B315,$D316:$D1370,$D316,$E316:$E1370,$E316,$F316:$F1370,$F316)</f>
        <v>0</v>
      </c>
      <c r="I315" s="24">
        <f>SUMIFS(I316:I1370,$B316:$B1370,$B315,$D316:$D1370,$D316,$E316:$E1370,$E316,$F316:$F1370,$F316)</f>
        <v>0</v>
      </c>
    </row>
    <row r="316" spans="1:9" s="20" customFormat="1" ht="146.4" customHeight="1">
      <c r="A316" s="16">
        <v>3</v>
      </c>
      <c r="B316" s="21">
        <v>955</v>
      </c>
      <c r="C316" s="30" t="s">
        <v>116</v>
      </c>
      <c r="D316" s="23" t="s">
        <v>86</v>
      </c>
      <c r="E316" s="23" t="s">
        <v>70</v>
      </c>
      <c r="F316" s="23" t="s">
        <v>60</v>
      </c>
      <c r="G316" s="23" t="s">
        <v>114</v>
      </c>
      <c r="H316" s="29">
        <v>0</v>
      </c>
      <c r="I316" s="29">
        <v>0</v>
      </c>
    </row>
    <row r="317" spans="1:9" s="20" customFormat="1" ht="46.8">
      <c r="A317" s="16">
        <v>2</v>
      </c>
      <c r="B317" s="21">
        <v>955</v>
      </c>
      <c r="C317" s="30" t="s">
        <v>150</v>
      </c>
      <c r="D317" s="23" t="s">
        <v>86</v>
      </c>
      <c r="E317" s="23" t="s">
        <v>70</v>
      </c>
      <c r="F317" s="23" t="s">
        <v>149</v>
      </c>
      <c r="G317" s="23"/>
      <c r="H317" s="24">
        <f>SUMIFS(H318:H1372,$B318:$B1372,$B317,$D318:$D1372,$D318,$E318:$E1372,$E318,$F318:$F1372,$F318)</f>
        <v>10000</v>
      </c>
      <c r="I317" s="24">
        <f>SUMIFS(I318:I1372,$B318:$B1372,$B317,$D318:$D1372,$D318,$E318:$E1372,$E318,$F318:$F1372,$F318)</f>
        <v>10000</v>
      </c>
    </row>
    <row r="318" spans="1:9" s="20" customFormat="1" ht="15.6">
      <c r="A318" s="16">
        <v>3</v>
      </c>
      <c r="B318" s="21">
        <v>955</v>
      </c>
      <c r="C318" s="30" t="s">
        <v>46</v>
      </c>
      <c r="D318" s="23" t="s">
        <v>86</v>
      </c>
      <c r="E318" s="23" t="s">
        <v>70</v>
      </c>
      <c r="F318" s="23" t="s">
        <v>149</v>
      </c>
      <c r="G318" s="23" t="s">
        <v>92</v>
      </c>
      <c r="H318" s="29">
        <v>10000</v>
      </c>
      <c r="I318" s="29">
        <v>10000</v>
      </c>
    </row>
    <row r="319" spans="1:9" s="20" customFormat="1" ht="15.6">
      <c r="A319" s="16">
        <v>1</v>
      </c>
      <c r="B319" s="21">
        <v>955</v>
      </c>
      <c r="C319" s="30" t="s">
        <v>67</v>
      </c>
      <c r="D319" s="23" t="s">
        <v>88</v>
      </c>
      <c r="E319" s="23" t="s">
        <v>89</v>
      </c>
      <c r="F319" s="23" t="s">
        <v>7</v>
      </c>
      <c r="G319" s="23" t="s">
        <v>72</v>
      </c>
      <c r="H319" s="24">
        <f>SUMIFS(H320:H1375,$B320:$B1375,$B320,$D320:$D1375,$D320,$E320:$E1375,$E320)/2</f>
        <v>6258673.1899999995</v>
      </c>
      <c r="I319" s="24">
        <f>SUMIFS(I320:I1375,$B320:$B1375,$B320,$D320:$D1375,$D320,$E320:$E1375,$E320)/2</f>
        <v>6258673.1899999995</v>
      </c>
    </row>
    <row r="320" spans="1:9" s="20" customFormat="1" ht="46.8">
      <c r="A320" s="16">
        <v>2</v>
      </c>
      <c r="B320" s="21">
        <v>955</v>
      </c>
      <c r="C320" s="33" t="s">
        <v>193</v>
      </c>
      <c r="D320" s="23" t="s">
        <v>88</v>
      </c>
      <c r="E320" s="23" t="s">
        <v>89</v>
      </c>
      <c r="F320" s="23" t="s">
        <v>68</v>
      </c>
      <c r="G320" s="23"/>
      <c r="H320" s="24">
        <f>SUMIFS(H321:H1375,$B321:$B1375,$B320,$D321:$D1375,$D321,$E321:$E1375,$E321,$F321:$F1375,$F321)</f>
        <v>4821416.51</v>
      </c>
      <c r="I320" s="24">
        <f>SUMIFS(I321:I1375,$B321:$B1375,$B320,$D321:$D1375,$D321,$E321:$E1375,$E321,$F321:$F1375,$F321)</f>
        <v>4821416.51</v>
      </c>
    </row>
    <row r="321" spans="1:9" s="20" customFormat="1" ht="15.6">
      <c r="A321" s="16">
        <v>3</v>
      </c>
      <c r="B321" s="21">
        <v>955</v>
      </c>
      <c r="C321" s="30" t="s">
        <v>46</v>
      </c>
      <c r="D321" s="23" t="s">
        <v>88</v>
      </c>
      <c r="E321" s="23" t="s">
        <v>89</v>
      </c>
      <c r="F321" s="23" t="s">
        <v>68</v>
      </c>
      <c r="G321" s="23" t="s">
        <v>92</v>
      </c>
      <c r="H321" s="29">
        <v>4821416.51</v>
      </c>
      <c r="I321" s="29">
        <v>4821416.51</v>
      </c>
    </row>
    <row r="322" spans="1:9" s="20" customFormat="1" ht="109.2">
      <c r="A322" s="16">
        <v>2</v>
      </c>
      <c r="B322" s="21">
        <v>955</v>
      </c>
      <c r="C322" s="33" t="s">
        <v>194</v>
      </c>
      <c r="D322" s="23" t="s">
        <v>88</v>
      </c>
      <c r="E322" s="23" t="s">
        <v>89</v>
      </c>
      <c r="F322" s="23" t="s">
        <v>126</v>
      </c>
      <c r="G322" s="23" t="s">
        <v>72</v>
      </c>
      <c r="H322" s="24">
        <f>SUMIFS(H323:H1377,$B323:$B1377,$B322,$D323:$D1377,$D323,$E323:$E1377,$E323,$F323:$F1377,$F323)</f>
        <v>1357256.68</v>
      </c>
      <c r="I322" s="24">
        <f>SUMIFS(I323:I1377,$B323:$B1377,$B322,$D323:$D1377,$D323,$E323:$E1377,$E323,$F323:$F1377,$F323)</f>
        <v>1357256.68</v>
      </c>
    </row>
    <row r="323" spans="1:9" s="20" customFormat="1" ht="15.6">
      <c r="A323" s="16">
        <v>3</v>
      </c>
      <c r="B323" s="21">
        <v>955</v>
      </c>
      <c r="C323" s="30" t="s">
        <v>46</v>
      </c>
      <c r="D323" s="23" t="s">
        <v>88</v>
      </c>
      <c r="E323" s="23" t="s">
        <v>89</v>
      </c>
      <c r="F323" s="23" t="s">
        <v>126</v>
      </c>
      <c r="G323" s="23" t="s">
        <v>92</v>
      </c>
      <c r="H323" s="29">
        <v>1357256.68</v>
      </c>
      <c r="I323" s="29">
        <v>1357256.68</v>
      </c>
    </row>
    <row r="324" spans="1:9" s="20" customFormat="1" ht="62.4">
      <c r="A324" s="16">
        <v>2</v>
      </c>
      <c r="B324" s="21">
        <v>955</v>
      </c>
      <c r="C324" s="30" t="s">
        <v>124</v>
      </c>
      <c r="D324" s="23" t="s">
        <v>88</v>
      </c>
      <c r="E324" s="23" t="s">
        <v>89</v>
      </c>
      <c r="F324" s="23" t="s">
        <v>125</v>
      </c>
      <c r="G324" s="23"/>
      <c r="H324" s="24">
        <f>SUMIFS(H325:H1379,$B325:$B1379,$B324,$D325:$D1379,$D325,$E325:$E1379,$E325,$F325:$F1379,$F325)</f>
        <v>80000</v>
      </c>
      <c r="I324" s="24">
        <f>SUMIFS(I325:I1379,$B325:$B1379,$B324,$D325:$D1379,$D325,$E325:$E1379,$E325,$F325:$F1379,$F325)</f>
        <v>80000</v>
      </c>
    </row>
    <row r="325" spans="1:9" s="20" customFormat="1" ht="15.6">
      <c r="A325" s="16">
        <v>3</v>
      </c>
      <c r="B325" s="21">
        <v>955</v>
      </c>
      <c r="C325" s="30" t="s">
        <v>46</v>
      </c>
      <c r="D325" s="23" t="s">
        <v>88</v>
      </c>
      <c r="E325" s="23" t="s">
        <v>89</v>
      </c>
      <c r="F325" s="23" t="s">
        <v>125</v>
      </c>
      <c r="G325" s="23" t="s">
        <v>92</v>
      </c>
      <c r="H325" s="29">
        <v>80000</v>
      </c>
      <c r="I325" s="29">
        <v>80000</v>
      </c>
    </row>
    <row r="326" spans="1:9" s="20" customFormat="1" ht="15.6">
      <c r="A326" s="16"/>
      <c r="B326" s="18"/>
      <c r="C326" s="18" t="s">
        <v>69</v>
      </c>
      <c r="D326" s="32"/>
      <c r="E326" s="32"/>
      <c r="F326" s="32" t="s">
        <v>7</v>
      </c>
      <c r="G326" s="32"/>
      <c r="H326" s="19">
        <f>SUMIF($A13:$A326,$A13,H13:H326)</f>
        <v>649158837.92999995</v>
      </c>
      <c r="I326" s="19">
        <f>SUMIF($A13:$A326,$A13,I13:I326)</f>
        <v>606663299.35000002</v>
      </c>
    </row>
    <row r="330" spans="1:9">
      <c r="H330" s="37"/>
    </row>
  </sheetData>
  <autoFilter ref="A5:G326"/>
  <mergeCells count="10">
    <mergeCell ref="H1:I1"/>
    <mergeCell ref="B3:I3"/>
    <mergeCell ref="B5:B12"/>
    <mergeCell ref="C5:C12"/>
    <mergeCell ref="D5:D12"/>
    <mergeCell ref="E5:E12"/>
    <mergeCell ref="F5:F12"/>
    <mergeCell ref="G5:G12"/>
    <mergeCell ref="H5:H12"/>
    <mergeCell ref="I5:I12"/>
  </mergeCells>
  <pageMargins left="0.31496062992125984" right="0.31496062992125984" top="0.31496062992125984" bottom="0.31496062992125984" header="0" footer="0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45" t="s">
        <v>105</v>
      </c>
      <c r="C3" s="45" t="s">
        <v>103</v>
      </c>
      <c r="D3" s="48" t="s">
        <v>97</v>
      </c>
      <c r="E3" s="48"/>
      <c r="F3" s="48" t="s">
        <v>98</v>
      </c>
      <c r="G3" s="48"/>
    </row>
    <row r="4" spans="2:7">
      <c r="B4" s="46"/>
      <c r="C4" s="46"/>
      <c r="D4" s="48"/>
      <c r="E4" s="48"/>
      <c r="F4" s="48"/>
      <c r="G4" s="48"/>
    </row>
    <row r="5" spans="2:7" ht="0.75" customHeight="1">
      <c r="B5" s="46"/>
      <c r="C5" s="46"/>
      <c r="D5" s="48"/>
      <c r="E5" s="48"/>
      <c r="F5" s="48"/>
      <c r="G5" s="48"/>
    </row>
    <row r="6" spans="2:7" ht="15" hidden="1" customHeight="1">
      <c r="B6" s="46"/>
      <c r="C6" s="46"/>
      <c r="D6" s="48"/>
      <c r="E6" s="48"/>
      <c r="F6" s="48"/>
      <c r="G6" s="48"/>
    </row>
    <row r="7" spans="2:7">
      <c r="B7" s="46"/>
      <c r="C7" s="46"/>
      <c r="D7" s="48" t="s">
        <v>6</v>
      </c>
      <c r="E7" s="48" t="s">
        <v>96</v>
      </c>
      <c r="F7" s="48" t="s">
        <v>6</v>
      </c>
      <c r="G7" s="48" t="s">
        <v>96</v>
      </c>
    </row>
    <row r="8" spans="2:7">
      <c r="B8" s="46"/>
      <c r="C8" s="46"/>
      <c r="D8" s="48"/>
      <c r="E8" s="48"/>
      <c r="F8" s="48"/>
      <c r="G8" s="48"/>
    </row>
    <row r="9" spans="2:7">
      <c r="B9" s="46"/>
      <c r="C9" s="46"/>
      <c r="D9" s="48"/>
      <c r="E9" s="48"/>
      <c r="F9" s="48"/>
      <c r="G9" s="48"/>
    </row>
    <row r="10" spans="2:7" ht="2.25" customHeight="1">
      <c r="B10" s="47"/>
      <c r="C10" s="47"/>
      <c r="D10" s="48"/>
      <c r="E10" s="48"/>
      <c r="F10" s="48"/>
      <c r="G10" s="48"/>
    </row>
    <row r="11" spans="2:7">
      <c r="B11" s="1">
        <v>0</v>
      </c>
      <c r="C11" s="1" t="s">
        <v>100</v>
      </c>
      <c r="D11" s="4" t="e">
        <f>SUMIF('Приложение №4'!$A$13:$A1092,0,'Приложение №4'!#REF!)</f>
        <v>#REF!</v>
      </c>
      <c r="E11" s="4" t="e">
        <f>SUMIF('Приложение №4'!$A$13:$A1092,0,'Приложение №4'!#REF!)</f>
        <v>#REF!</v>
      </c>
      <c r="F11" s="4" t="e">
        <f>SUMIF('Приложение №4'!$A$13:$A1092,0,'Приложение №4'!#REF!)</f>
        <v>#REF!</v>
      </c>
      <c r="G11" s="4" t="e">
        <f>SUMIF('Приложение №4'!$A$13:$A1092,0,'Приложение №4'!#REF!)</f>
        <v>#REF!</v>
      </c>
    </row>
    <row r="12" spans="2:7">
      <c r="B12" s="2">
        <v>1</v>
      </c>
      <c r="C12" s="2" t="s">
        <v>101</v>
      </c>
      <c r="D12" s="6" t="e">
        <f>SUMIF('Приложение №4'!$A$13:$A1093,1,'Приложение №4'!#REF!)</f>
        <v>#REF!</v>
      </c>
      <c r="E12" s="6" t="e">
        <f>SUMIF('Приложение №4'!$A$13:$A1093,1,'Приложение №4'!#REF!)</f>
        <v>#REF!</v>
      </c>
      <c r="F12" s="6" t="e">
        <f>SUMIF('Приложение №4'!$A$13:$A1093,1,'Приложение №4'!#REF!)</f>
        <v>#REF!</v>
      </c>
      <c r="G12" s="6" t="e">
        <f>SUMIF('Приложение №4'!$A$13:$A1093,1,'Приложение №4'!#REF!)</f>
        <v>#REF!</v>
      </c>
    </row>
    <row r="13" spans="2:7">
      <c r="B13" s="3">
        <v>2</v>
      </c>
      <c r="C13" s="3" t="s">
        <v>104</v>
      </c>
      <c r="D13" s="7" t="e">
        <f>SUMIF('Приложение №4'!$A$13:$A1094,2,'Приложение №4'!#REF!)</f>
        <v>#REF!</v>
      </c>
      <c r="E13" s="7" t="e">
        <f>SUMIF('Приложение №4'!$A$13:$A1094,2,'Приложение №4'!#REF!)</f>
        <v>#REF!</v>
      </c>
      <c r="F13" s="7" t="e">
        <f>SUMIF('Приложение №4'!$A$13:$A1094,2,'Приложение №4'!#REF!)</f>
        <v>#REF!</v>
      </c>
      <c r="G13" s="7" t="e">
        <f>SUMIF('Приложение №4'!$A$13:$A1094,2,'Приложение №4'!#REF!)</f>
        <v>#REF!</v>
      </c>
    </row>
    <row r="14" spans="2:7" s="12" customFormat="1" ht="78" customHeight="1">
      <c r="B14" s="10" t="s">
        <v>106</v>
      </c>
      <c r="C14" s="10" t="s">
        <v>102</v>
      </c>
      <c r="D14" s="11" t="e">
        <f>SUMIF('Приложение №4'!$A$13:$A1095,3,'Приложение №4'!#REF!)</f>
        <v>#REF!</v>
      </c>
      <c r="E14" s="11" t="e">
        <f>SUMIF('Приложение №4'!$A$13:$A1095,3,'Приложение №4'!#REF!)</f>
        <v>#REF!</v>
      </c>
      <c r="F14" s="11" t="e">
        <f>SUMIF('Приложение №4'!$A$13:$A1095,3,'Приложение №4'!#REF!)</f>
        <v>#REF!</v>
      </c>
      <c r="G14" s="11" t="e">
        <f>SUMIF('Приложение №4'!$A$13:$A1095,3,'Приложение №4'!#REF!)</f>
        <v>#REF!</v>
      </c>
    </row>
    <row r="15" spans="2:7">
      <c r="B15" s="8">
        <v>0</v>
      </c>
      <c r="C15" s="8" t="s">
        <v>100</v>
      </c>
      <c r="D15" s="9" t="e">
        <f>D14-D11</f>
        <v>#REF!</v>
      </c>
      <c r="E15" s="9" t="e">
        <f t="shared" ref="E15" si="0">E14-E11</f>
        <v>#REF!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101</v>
      </c>
      <c r="D16" s="9" t="e">
        <f>D14-D12</f>
        <v>#REF!</v>
      </c>
      <c r="E16" s="9" t="e">
        <f t="shared" ref="E16" si="2">E14-E12</f>
        <v>#REF!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104</v>
      </c>
      <c r="D17" s="9" t="e">
        <f>D14-D13</f>
        <v>#REF!</v>
      </c>
      <c r="E17" s="9" t="e">
        <f t="shared" ref="E17" si="4">E14-E13</f>
        <v>#REF!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2024-02-08T04:27:24Z</cp:lastPrinted>
  <dcterms:created xsi:type="dcterms:W3CDTF">2017-09-27T09:31:38Z</dcterms:created>
  <dcterms:modified xsi:type="dcterms:W3CDTF">2024-02-12T08:39:53Z</dcterms:modified>
</cp:coreProperties>
</file>