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32" activeTab="0"/>
  </bookViews>
  <sheets>
    <sheet name="ОТЧЕТ" sheetId="1" r:id="rId1"/>
  </sheets>
  <definedNames>
    <definedName name="_xlnm._FilterDatabase" localSheetId="0" hidden="1">'ОТЧЕТ'!$A$10:$X$124</definedName>
    <definedName name="Z_0A27A9FD_A4C0_4458_AC6E_1555746BF46B_.wvu.PrintArea" localSheetId="0" hidden="1">'ОТЧЕТ'!$A$1:$U$123</definedName>
    <definedName name="Z_0A27A9FD_A4C0_4458_AC6E_1555746BF46B_.wvu.Rows" localSheetId="0" hidden="1">'ОТЧЕТ'!$13:$38,'ОТЧЕТ'!#REF!,'ОТЧЕТ'!#REF!</definedName>
    <definedName name="Z_1EA29316_189E_4BC8_B49E_FCDD54933E6C_.wvu.PrintArea" localSheetId="0" hidden="1">'ОТЧЕТ'!$A$1:$U$123</definedName>
    <definedName name="Z_1EA29316_189E_4BC8_B49E_FCDD54933E6C_.wvu.Rows" localSheetId="0" hidden="1">'ОТЧЕТ'!$13:$38</definedName>
    <definedName name="Z_3470133F_C2B0_4B95_AC6F_ADD932D0AADB_.wvu.PrintArea" localSheetId="0" hidden="1">'ОТЧЕТ'!$A$1:$U$123</definedName>
    <definedName name="Z_3470133F_C2B0_4B95_AC6F_ADD932D0AADB_.wvu.Rows" localSheetId="0" hidden="1">'ОТЧЕТ'!$13:$38</definedName>
    <definedName name="Z_3584FBB9_EA65_4B1F_B09B_4734D314EC67_.wvu.PrintArea" localSheetId="0" hidden="1">'ОТЧЕТ'!$A$1:$U$123</definedName>
    <definedName name="Z_4AFD3883_D5EB_44EA_8169_3920A4935A05_.wvu.PrintArea" localSheetId="0" hidden="1">'ОТЧЕТ'!$A$1:$U$123</definedName>
    <definedName name="Z_4E7828CA_7AA8_4BCA_AF04_EEB227F7B627_.wvu.PrintArea" localSheetId="0" hidden="1">'ОТЧЕТ'!$A$1:$U$123</definedName>
    <definedName name="Z_79EE6B9F_ECD6_4F63_8DF2_23525F414A62_.wvu.PrintArea" localSheetId="0" hidden="1">'ОТЧЕТ'!$A$1:$U$123</definedName>
    <definedName name="Z_79EE6B9F_ECD6_4F63_8DF2_23525F414A62_.wvu.Rows" localSheetId="0" hidden="1">'ОТЧЕТ'!$13:$38</definedName>
    <definedName name="Z_80FA7D60_325F_45B2_BC8C_3C851B3CFBDA_.wvu.PrintArea" localSheetId="0" hidden="1">'ОТЧЕТ'!$A$1:$U$123</definedName>
    <definedName name="Z_A431F031_3038_4E27_B07A_8034F21DFFD2_.wvu.PrintArea" localSheetId="0" hidden="1">'ОТЧЕТ'!$A$1:$U$123</definedName>
    <definedName name="Z_A431F031_3038_4E27_B07A_8034F21DFFD2_.wvu.Rows" localSheetId="0" hidden="1">'ОТЧЕТ'!$13:$38</definedName>
    <definedName name="Z_A80D7EFF_13D2_40D6_AD9C_FFCAB8CAE563_.wvu.PrintArea" localSheetId="0" hidden="1">'ОТЧЕТ'!$A$1:$U$123</definedName>
    <definedName name="Z_A80D7EFF_13D2_40D6_AD9C_FFCAB8CAE563_.wvu.Rows" localSheetId="0" hidden="1">'ОТЧЕТ'!$13:$38</definedName>
    <definedName name="Z_A98C57B1_6113_484C_AA1B_1E96B543F657_.wvu.PrintArea" localSheetId="0" hidden="1">'ОТЧЕТ'!$A$1:$U$123</definedName>
    <definedName name="Z_B97C8AD8_1874_4A6C_A7FA_B934AB2675F0_.wvu.PrintArea" localSheetId="0" hidden="1">'ОТЧЕТ'!$A$1:$U$123</definedName>
    <definedName name="Z_B97C8AD8_1874_4A6C_A7FA_B934AB2675F0_.wvu.Rows" localSheetId="0" hidden="1">'ОТЧЕТ'!$13:$38</definedName>
    <definedName name="Z_CA1235DA_45A3_4D7D_B460_8109DBF0D67B_.wvu.PrintArea" localSheetId="0" hidden="1">'ОТЧЕТ'!$A$1:$U$123</definedName>
    <definedName name="Z_CA1235DA_45A3_4D7D_B460_8109DBF0D67B_.wvu.Rows" localSheetId="0" hidden="1">'ОТЧЕТ'!$13:$38</definedName>
    <definedName name="Z_CFEC0ED8_1673_417C_B25A_D00C39637DDE_.wvu.PrintArea" localSheetId="0" hidden="1">'ОТЧЕТ'!$A$1:$U$123</definedName>
    <definedName name="Z_CFEC0ED8_1673_417C_B25A_D00C39637DDE_.wvu.Rows" localSheetId="0" hidden="1">'ОТЧЕТ'!$13:$38</definedName>
    <definedName name="Z_D544493D_934C_4FC8_AE94_F4FA2CB79C22_.wvu.PrintArea" localSheetId="0" hidden="1">'ОТЧЕТ'!$A$1:$U$123</definedName>
    <definedName name="Z_D544493D_934C_4FC8_AE94_F4FA2CB79C22_.wvu.Rows" localSheetId="0" hidden="1">'ОТЧЕТ'!$13:$38</definedName>
    <definedName name="Z_DAFB284E_2FAC_43C3_8B96_45754CC2FBD8_.wvu.PrintArea" localSheetId="0" hidden="1">'ОТЧЕТ'!$A$1:$U$123</definedName>
    <definedName name="Z_DAFB284E_2FAC_43C3_8B96_45754CC2FBD8_.wvu.Rows" localSheetId="0" hidden="1">'ОТЧЕТ'!$13:$38</definedName>
    <definedName name="Z_DE3B35EB_E37C_4F3D_B712_ACA6DAA23ECC_.wvu.PrintArea" localSheetId="0" hidden="1">'ОТЧЕТ'!$A$1:$U$123</definedName>
    <definedName name="Z_DE3B35EB_E37C_4F3D_B712_ACA6DAA23ECC_.wvu.Rows" localSheetId="0" hidden="1">'ОТЧЕТ'!$13:$38</definedName>
    <definedName name="Z_EA93DFF4_9DBE_4721_AD44_DE56E2266756_.wvu.PrintArea" localSheetId="0" hidden="1">'ОТЧЕТ'!$A$1:$U$123</definedName>
    <definedName name="Z_F2DE8AD3_EEBA_4678_BFBE_64DB035964F7_.wvu.PrintArea" localSheetId="0" hidden="1">'ОТЧЕТ'!$A$1:$U$123</definedName>
    <definedName name="Z_F2DE8AD3_EEBA_4678_BFBE_64DB035964F7_.wvu.Rows" localSheetId="0" hidden="1">'ОТЧЕТ'!$13:$38</definedName>
    <definedName name="_xlnm.Print_Area" localSheetId="0">'ОТЧЕТ'!$A$1:$U$123</definedName>
  </definedNames>
  <calcPr fullCalcOnLoad="1"/>
</workbook>
</file>

<file path=xl/sharedStrings.xml><?xml version="1.0" encoding="utf-8"?>
<sst xmlns="http://schemas.openxmlformats.org/spreadsheetml/2006/main" count="157" uniqueCount="139">
  <si>
    <t>Основные показатели бюджета</t>
  </si>
  <si>
    <t>по состоянию</t>
  </si>
  <si>
    <t>(тыс руб)</t>
  </si>
  <si>
    <t>Наименование</t>
  </si>
  <si>
    <t>1</t>
  </si>
  <si>
    <t>ДОХОДЫ</t>
  </si>
  <si>
    <t>Доходы без учета субвенций и возврата остатков субсидий и субвенций прошлых лет</t>
  </si>
  <si>
    <t>НАЛОГОВЫЕ И НЕНАЛОГОВЫЕ ДОХОДЫ</t>
  </si>
  <si>
    <t>Налог на доходы физических лиц</t>
  </si>
  <si>
    <t>Акцизы</t>
  </si>
  <si>
    <t>Единый налог на вмененный доход</t>
  </si>
  <si>
    <t>Единый сельскохозяйственный налог</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</si>
  <si>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</si>
  <si>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</si>
  <si>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Налог на имущество физических лиц</t>
  </si>
  <si>
    <t>Земельный налог</t>
  </si>
  <si>
    <t>Государственная пошлина</t>
  </si>
  <si>
    <t>Задолженность по отмененным налогам</t>
  </si>
  <si>
    <t>Доходы от использования имущества</t>
  </si>
  <si>
    <t>Платежи при пользовании природными ресурсами</t>
  </si>
  <si>
    <t>Доходы от оказания платных услуг</t>
  </si>
  <si>
    <t>Доходы от продажи активов</t>
  </si>
  <si>
    <t>Штрафы, санкции, возмещение ущерба</t>
  </si>
  <si>
    <t>Прочие неналоговые доходы</t>
  </si>
  <si>
    <t>БЕЗВОЗМЕЗДНЫЕ ПОСТУПЛЕНИЯ</t>
  </si>
  <si>
    <t>Безвозмездные поступления без учета субвенций и возврата остатков субсидий и субвенций прошлых лет</t>
  </si>
  <si>
    <t>Дотации</t>
  </si>
  <si>
    <t>Субсидии</t>
  </si>
  <si>
    <t>Субвенции</t>
  </si>
  <si>
    <t>Иные межбюджетные трансферты</t>
  </si>
  <si>
    <t>Возврат остатков субсидий и субвенций прошлых лет</t>
  </si>
  <si>
    <t>РАСХОДЫ</t>
  </si>
  <si>
    <t>1 группа приоритетности</t>
  </si>
  <si>
    <t>Расходы на выплаты персоналу в целях обеспечения выполнения функций муниципальными органами, казенными учреждениями (КВР 100)</t>
  </si>
  <si>
    <t>Социальное обеспечение и иные выплаты населению (КВР 300)</t>
  </si>
  <si>
    <t>Обслуживание муниципального долга (КВР 730)</t>
  </si>
  <si>
    <t>Исполнение судебных актов (КВР 830)</t>
  </si>
  <si>
    <t>Уплата налогов, сборов и иных платежей (КВР 850)</t>
  </si>
  <si>
    <t>2 группа приоритетности</t>
  </si>
  <si>
    <t>Закупка энергетических ресурсов (КВР 247)</t>
  </si>
  <si>
    <t>Субсидии бюджетным учреждениям на финансовое обеспечение муниципального задания на оказание муниципальных услуг (выполнение работ) (КВР 611)</t>
  </si>
  <si>
    <t>Субсидии автономным учреждениям на финансовое обеспечение муниципального задания на оказание муниципальных услуг (выполнение работ) (КВР 621)</t>
  </si>
  <si>
    <t>3 группа приоритетности</t>
  </si>
  <si>
    <t>Закупка товаров, работ и услуг для обеспечения муниципальных нужд (КВР 200, за исключением КВР 247)</t>
  </si>
  <si>
    <t>Капитальные вложения в объекты муниципальной собственности (КВР 400)</t>
  </si>
  <si>
    <t>Предоставление субсидий бюджетным, автономным учреждениям и иным некоммерческим организациям (КВР 600, за исключением КВР 611 и 621)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</si>
  <si>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 (КВР 810)</t>
  </si>
  <si>
    <t>Резервные средства (КВР 870)</t>
  </si>
  <si>
    <t>Иные расходы</t>
  </si>
  <si>
    <t>Профицит (+), дефицит (-)</t>
  </si>
  <si>
    <t>ИСТОЧНИКИ ФИНАНСИРОВАНИЯ ДЕФИЦИТА</t>
  </si>
  <si>
    <t>Кредиты кредитных организаций</t>
  </si>
  <si>
    <t>Получение кредитов</t>
  </si>
  <si>
    <t>Погашение кредитов</t>
  </si>
  <si>
    <t>Бюджетные кредиты</t>
  </si>
  <si>
    <t>Операции по управлению остатками средств на единых счетах бюджетов</t>
  </si>
  <si>
    <t>Изменение остатков средств бюджета</t>
  </si>
  <si>
    <t>Размер дефицита без учета снижения остатков, в %</t>
  </si>
  <si>
    <t>в том числе, софинансирование</t>
  </si>
  <si>
    <t>План итого</t>
  </si>
  <si>
    <t>в том числе, целевые из вышестоящих бюджетов</t>
  </si>
  <si>
    <t>Факт на последнюю отчетную дату</t>
  </si>
  <si>
    <t>Изменения, предусмотренные проектом решения о внесении изменении в бюджет</t>
  </si>
  <si>
    <t>Увеличение  (+)</t>
  </si>
  <si>
    <t>Уменьшение
(-)</t>
  </si>
  <si>
    <t>Всего</t>
  </si>
  <si>
    <t>Бюджетные ассигнования с учетом проекта решения</t>
  </si>
  <si>
    <r>
      <t xml:space="preserve">Комментарии </t>
    </r>
    <r>
      <rPr>
        <i/>
        <sz val="16"/>
        <color indexed="8"/>
        <rFont val="Times New Roman"/>
        <family val="1"/>
      </rPr>
      <t>(в том числе указывать отметку о поправках, предусмотренных проектом, но осуществленных ранее путем внесения изменений в роспись без внесения изменений в бюджет)</t>
    </r>
  </si>
  <si>
    <t>Дотации (КВР 510)</t>
  </si>
  <si>
    <t>Иные межбюджетные трансферты (КВР 540)</t>
  </si>
  <si>
    <t>Поступления от организаций</t>
  </si>
  <si>
    <t>Итого</t>
  </si>
  <si>
    <t>Субсидии в целях возмещения затрат сельхозтоваропроизводителям в части расходов на развитие молочного скотоводства</t>
  </si>
  <si>
    <t>Компенсация убытков и выпадающих доходов связанных с перевозкой пассажиров</t>
  </si>
  <si>
    <t>Обеспечение отдыха детей в каникулярное время</t>
  </si>
  <si>
    <t>Приобретение жилья детям-сиротам</t>
  </si>
  <si>
    <t>Трудоустройство несовершеннолетних детей в каникулярное время</t>
  </si>
  <si>
    <t xml:space="preserve"> муниципальный район Кинельский</t>
  </si>
  <si>
    <t>Содержание и обслуживание зданий общеобразовательных учреждений</t>
  </si>
  <si>
    <t>Развитие и поддержка малого и среднего предпринимательства</t>
  </si>
  <si>
    <t>Ремонт дорог местного значения</t>
  </si>
  <si>
    <t xml:space="preserve">Осуществление деятельности по обращению с животными без владельцев </t>
  </si>
  <si>
    <t>Предоставление бюджетных кредитов</t>
  </si>
  <si>
    <t>Возврат бюджетных кредитов, предоставляемые поселениям</t>
  </si>
  <si>
    <t>Субсидия социально ориентированным некоммерческим организациям</t>
  </si>
  <si>
    <t>Формирование комфортной городской среды</t>
  </si>
  <si>
    <t>Мероприятия направленные на организацию досуга, спорта и молодежной политики</t>
  </si>
  <si>
    <t>Обслуживание зданий котельных учреждений социально-экономической инфраструктуры</t>
  </si>
  <si>
    <t>Оценка на 2023 год  с учетом ожидаемых последствий изменения экономической ситуации</t>
  </si>
  <si>
    <t xml:space="preserve">Мероприятие в рамках использования субвенции для исполнения органами государственных полномочий  по осуществлению деятельности по опеке и попечительству </t>
  </si>
  <si>
    <t>Мероприятие в рамках использования субвенции для исполнения органами государственных полномочий на поддержку сельскохозяйственного производства</t>
  </si>
  <si>
    <t>Мероприятие в рамках использования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</si>
  <si>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Мероприятия по МП "Защита населения и территорий от чрезвычайных ситуаций природного и техногенного характера, обеспечение пожарной безопасности на территории муниципального района Кинельский на 2018-2024 года"</t>
  </si>
  <si>
    <t>Текущее содержание и обеспечение деятельности муниципальных казенных учреждений (услуги связи, транспортные услуги, коммунальные услуги, работы, услуги по содержанию имущества, прочие работы, услуги, увеличение стоимости основных средств, увеличение стоимости прочих материальных запасов, увеличение стоимости прочих материальных запасов однократного применения)</t>
  </si>
  <si>
    <t>Субсидии не коммерческим организациям осуществляющим охрану общественного порядка на территории муниципального района Кинельский</t>
  </si>
  <si>
    <t>Мероприятия по МП "Развитие  культуры муниципального района Кинельский» на 2020-2024 гг." в целях организации культурно массовых мероприятий на территории муниципального района Кинельский</t>
  </si>
  <si>
    <t>Мероприятия по  МП "Развитие библиотечного обслуживания муниципального района Кинельский" на 2020-2024 годы." для удовлетворения духовных и досуговых интересов граждан,на территории муниципального района Кинельский</t>
  </si>
  <si>
    <t>Ежемесячные взносы Региональному оператору на капитальный ремонт общего имущества многоквартирных домов</t>
  </si>
  <si>
    <t>Мероприятия по МП "Развитие и улучшение материально-технического оснащения учреждений муниципального района Кинельский" на 2014-2023 годы.(увеличение стоимости основных средств, увеличение стоимости прочих материальных запасов, увеличение стоимости прочих материальных запасов однократного применения)</t>
  </si>
  <si>
    <t>Ремонт почтовых отделений муниципального района Кинельский</t>
  </si>
  <si>
    <t>Благоустройство территорий в сельских поселениях по гос.программе "Комплексное развитие сельских территорий"</t>
  </si>
  <si>
    <t xml:space="preserve">Проведение кадастровых работ и оформление технической документации в отношении объектов недвижимости (земельных участков) </t>
  </si>
  <si>
    <t>Мероприятия по МП "Развитие муниципальной службы в органах местного самоуправления муниципального района Кинельский Самарской области" на 2022-2026 годы проведение диспансеризации муниципальным служащим</t>
  </si>
  <si>
    <t>Мероприятия по МП "Развитие мобилизационной подготовки на территории муниципального района Кинельский на 2018-2024 годы". Аттестация рабочих мест, закупка конвертов, обучение специалистов, приобретение тепловых пушек для пунка временного размещения мобилизованных</t>
  </si>
  <si>
    <t>Мероприятия по МП «Противодействие экстремизму и профилактика терроризма на территории муниципального района Кинельский на 2014-2023 гг.» Приобретение и обслуживание систем видеонаблюдения и системы громкоговорящей связи</t>
  </si>
  <si>
    <t>Конкурсные мероприятия для предоставления грантов некоммерческим организациям на реализацию социальных проектов</t>
  </si>
  <si>
    <t>Ремонт структурного подразделения детского сада ГБОУ СОШ с.Георгиевка</t>
  </si>
  <si>
    <t>Ремонт пищеблока в структуном подразделении детский сад и ГБОУ СОШ с. Алакаевка</t>
  </si>
  <si>
    <t>Мероприятия по МП " Охрана окружающей среды на территории муниципального района Кинельский Самарской области на 2022 - 2026 годы" Покупка и высадка зеленых насаждений на территории муниципального района Кинельский</t>
  </si>
  <si>
    <t xml:space="preserve">Текущий ремонт зданий образования в рамках МП "Комплексное развитие сельских территорий Кинельского района Самарской области на 2020 - 2025 годы" </t>
  </si>
  <si>
    <t>Текущий ремонт зданий образования в рамках МП "Поддержка местных инициатив в муниципальном районе Кинельский Самарской области на 2021-2025 годы"</t>
  </si>
  <si>
    <t>Текущий ремонт в области жилищного хозяйства (водопроводные и канализационные сети)</t>
  </si>
  <si>
    <t>Субсидия МБУ "Междуречье"на размещение материала в областных СМИ</t>
  </si>
  <si>
    <t>Субсидия МБУ "МФЦ" (доля софинансирования на создание, организации деятельности и развитие МФЦ)</t>
  </si>
  <si>
    <t xml:space="preserve"> МП «Обеспечение безбарьерной среды жизнедеятельности и социальной интеграции инвалидов в муниципальном районе Кинельский на 2022-2026 годы». Обустройство пандуса к зданиям общеобразовательных учреждений.</t>
  </si>
  <si>
    <t>,</t>
  </si>
  <si>
    <t>Приобретение мебели для ГБОУ СОШ с. Алакаевка</t>
  </si>
  <si>
    <t>Субсидия на ремонтные работы в здании начальной школы п.Комсомольский</t>
  </si>
  <si>
    <t>Уменьшение лимитов на перераспределение расходов и мероприятий</t>
  </si>
  <si>
    <t>Субсидия на мероприятия по МП "Создание условий для оказания медицинской помощи населению муниципального района Кинельский Самарской области на 2021 - 2025 годы" Оплата коммунальных услуг по мун.квартирам для работников здравоохранения</t>
  </si>
  <si>
    <t>Субсидия на организацию мероприятий "Безопасное колесо" по МП «Повышение безопасности дорожного движения на территории муниципального района Кинельский Самарской  области на 2017-2023 гг.»</t>
  </si>
  <si>
    <t>Субсидии на мероприятия по  МП "Развитие библиотечного обслуживания муниципального района Кинельский" на 2020-2024 годы." для удовлетворения духовных и досуговых интересов граждан,на территории муниципального района Кинельский</t>
  </si>
  <si>
    <t>Субсидии на мероприятия по МП "Развитие  культуры муниципального района Кинельский» на 2020-2024 гг." в целях организации культурно массовых мероприятий на территории муниципального района Кинельский</t>
  </si>
  <si>
    <t>на 01 апреля 2023 года</t>
  </si>
  <si>
    <t>Бюджетные ассигнования на 2023 год в соответствии с решением от 23.03.2023 №295</t>
  </si>
  <si>
    <t>Текущий ремонт образовательных учреждений, определение рыночной стоимости и оформление тех.документации  по ГБОУ СОШ с. Новый Сарбай, п. Комсомольский и с. Чубовка, обследование зданий ГБОУ СОШ с. Новый Сарбай и с. Чубовка</t>
  </si>
  <si>
    <t>Ремонт зданий образования по МП "Энергосбережение и повышение энергетической эффективности зданий  и учреждений, расположенных на территории муниципального района Кинельский, модернизация систем отопления на 2017-2026 годы"</t>
  </si>
  <si>
    <t>Субсидия наоформление технической документации, определение рыночной стоимости в отношении объектов</t>
  </si>
  <si>
    <t>Оснащение мебелью ГБОУ СОШ м.р. Кинельский в рамках МП "Поддержка местных инициатив в муниципальном районе Кинельский Самарской области на 2021-2025 годы"</t>
  </si>
  <si>
    <t xml:space="preserve">Субсидия на устройство ограждения здания ДК в с. Малая Малышевка  в рамках МП "Комплексное развитие сельских территорий Кинельского района Самарской области на 2020 - 2025 годы" </t>
  </si>
  <si>
    <t>Субсидия в рамках федерального проекта "Создание условий для реализации творческого потенциала нации" ("Творческие люди") на государственную поддержку  лучших работников учреждений культуры</t>
  </si>
  <si>
    <t>Лимиты увеличены за счет перераспределения с КВР 612 с мероприятия текущий ремонт зданий образования в рамках МП "Поддержка местных инициатив в муниципальном районе Кинельский Самарской области на 2021-2025 годы"</t>
  </si>
  <si>
    <t>Лимиты увеличены на покупку пожарных ранцев  за счет перераспределения с КВР 612 с мероприятия текущий ремонт в области жилищного хозяйства (водопроводные и канализационные сети)</t>
  </si>
  <si>
    <t>Лимиты увеличены за счет перераспределения  с мероприятия текущий ремонт в области жилищного хозяйства (водопроводные и канализационные сети)</t>
  </si>
  <si>
    <t>Лимиты увеличены за счет переданных полномочий от СП Малая Малышевка</t>
  </si>
  <si>
    <t xml:space="preserve">Увеличены лимиты с учётом внесённых изменений в Закон об областном бюджете </t>
  </si>
  <si>
    <t>Лимиты увеличены в связи с заключеннием дополнительного соглашения с Министерством культуры Самарской области</t>
  </si>
  <si>
    <t>Лимиты увеличены за счет перераспределения с КВР 612 с мероприятия текущий ремонт зданий образования в рамках МП "Поддержка местных инициатив в муниципальном районе Кинельский Самарской области на 2021-2025 годы" в сумме 2000,0 тыс.руб., с мероприятия текущий ремонт в области жилищного хозяйства (водопроводные и канализационные сети) 3869,8 тыс.руб.</t>
  </si>
  <si>
    <t xml:space="preserve">В соответствии с внесёнными изменениями в ст.16.6, 75.1, 78.2 Федерального закона от 10.01.2022 № 7-ФЗ "Об охране окружающей среды" доходы, поступающие  в бюджет в соответствии с вышеуказанными статьями должны направляться на природоохранные мероприятия. По состоянию на 01.01.2023 года на счёте бюджета муниципального района остался неосвоенный остаток данных средств в сумме 20690,5 тыс.руб., который также планируется направить на реализацию МП "Охрана окружающей среды на территории муниципального района Кинельский Самарской области на 2022 - 2026 годы".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</si>
</sst>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t;=0.5]#,##0;[&lt;=-0.5]\-#,##0;#,##0"/>
    <numFmt numFmtId="173" formatCode="[&gt;=0.005]#,##0.00;[&lt;=-0.005]\-#,##0.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0.0_ ;\-#,##0.0\ "/>
  </numFmts>
  <fonts count="68">
    <font>
      <sz val="11"/>
      <color indexed="8"/>
      <name val="Calibri"/>
      <family val="2"/>
    </font>
    <font>
      <b/>
      <sz val="20"/>
      <color indexed="8"/>
      <name val="Times New Roman"/>
      <family val="1"/>
    </font>
    <font>
      <sz val="16"/>
      <color indexed="8"/>
      <name val="Times New Roman"/>
      <family val="1"/>
    </font>
    <font>
      <sz val="18"/>
      <color indexed="8"/>
      <name val="Times New Roman"/>
      <family val="1"/>
    </font>
    <font>
      <b/>
      <sz val="18"/>
      <color indexed="8"/>
      <name val="Times New Roman"/>
      <family val="1"/>
    </font>
    <font>
      <i/>
      <sz val="16"/>
      <color indexed="8"/>
      <name val="Times New Roman"/>
      <family val="1"/>
    </font>
    <font>
      <sz val="18"/>
      <name val="Times New Roman"/>
      <family val="1"/>
    </font>
    <font>
      <sz val="20"/>
      <name val="Arial"/>
      <family val="2"/>
    </font>
    <font>
      <sz val="20"/>
      <name val="Times New Roman"/>
      <family val="1"/>
    </font>
    <font>
      <sz val="10"/>
      <name val="Arial"/>
      <family val="2"/>
    </font>
    <font>
      <sz val="16"/>
      <name val="Times New Roman"/>
      <family val="1"/>
    </font>
    <font>
      <i/>
      <sz val="16"/>
      <name val="Times New Roman"/>
      <family val="1"/>
    </font>
    <font>
      <sz val="14"/>
      <name val="Times New Roman"/>
      <family val="1"/>
    </font>
    <font>
      <b/>
      <sz val="18"/>
      <name val="Times New Roman"/>
      <family val="1"/>
    </font>
    <font>
      <i/>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i/>
      <sz val="18"/>
      <color indexed="8"/>
      <name val="Times New Roman"/>
      <family val="1"/>
    </font>
    <font>
      <sz val="20"/>
      <color indexed="8"/>
      <name val="Arial"/>
      <family val="2"/>
    </font>
    <font>
      <sz val="20"/>
      <color indexed="8"/>
      <name val="Times New Roman"/>
      <family val="1"/>
    </font>
    <font>
      <sz val="10"/>
      <color indexed="8"/>
      <name val="Arial"/>
      <family val="2"/>
    </font>
    <font>
      <sz val="11"/>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8"/>
      <color rgb="FF000000"/>
      <name val="Times New Roman"/>
      <family val="1"/>
    </font>
    <font>
      <sz val="18"/>
      <color rgb="FF000000"/>
      <name val="Times New Roman"/>
      <family val="1"/>
    </font>
    <font>
      <i/>
      <sz val="18"/>
      <color rgb="FF000000"/>
      <name val="Times New Roman"/>
      <family val="1"/>
    </font>
    <font>
      <sz val="20"/>
      <color rgb="FF000000"/>
      <name val="Arial"/>
      <family val="2"/>
    </font>
    <font>
      <sz val="20"/>
      <color rgb="FF000000"/>
      <name val="Times New Roman"/>
      <family val="1"/>
    </font>
    <font>
      <sz val="10"/>
      <color rgb="FF000000"/>
      <name val="Arial"/>
      <family val="2"/>
    </font>
    <font>
      <b/>
      <sz val="20"/>
      <color rgb="FF000000"/>
      <name val="Times New Roman"/>
      <family val="1"/>
    </font>
    <font>
      <sz val="16"/>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BBBBFF"/>
        <bgColor indexed="64"/>
      </patternFill>
    </fill>
    <fill>
      <patternFill patternType="solid">
        <fgColor rgb="FFFFFFBF"/>
        <bgColor indexed="64"/>
      </patternFill>
    </fill>
    <fill>
      <patternFill patternType="solid">
        <fgColor rgb="FFD9FFD9"/>
        <bgColor indexed="64"/>
      </patternFill>
    </fill>
    <fill>
      <patternFill patternType="solid">
        <fgColor rgb="FFDAFEED"/>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94">
    <xf numFmtId="0" fontId="0" fillId="0" borderId="0" xfId="0" applyFont="1" applyAlignment="1">
      <alignment/>
    </xf>
    <xf numFmtId="0" fontId="59" fillId="0" borderId="10" xfId="0" applyNumberFormat="1" applyFont="1" applyBorder="1" applyAlignment="1">
      <alignment horizontal="center" vertical="center" wrapText="1"/>
    </xf>
    <xf numFmtId="173" fontId="60" fillId="33" borderId="10" xfId="0" applyNumberFormat="1" applyFont="1" applyFill="1" applyBorder="1" applyAlignment="1">
      <alignment horizontal="left" vertical="center" wrapText="1"/>
    </xf>
    <xf numFmtId="172" fontId="60" fillId="33" borderId="10" xfId="0" applyNumberFormat="1" applyFont="1" applyFill="1" applyBorder="1" applyAlignment="1">
      <alignment horizontal="center" vertical="center" wrapText="1"/>
    </xf>
    <xf numFmtId="173" fontId="60" fillId="34" borderId="10" xfId="0" applyNumberFormat="1" applyFont="1" applyFill="1" applyBorder="1" applyAlignment="1">
      <alignment horizontal="left" vertical="center" wrapText="1"/>
    </xf>
    <xf numFmtId="172" fontId="60" fillId="34" borderId="10" xfId="0" applyNumberFormat="1" applyFont="1" applyFill="1" applyBorder="1" applyAlignment="1">
      <alignment horizontal="center" vertical="center" wrapText="1"/>
    </xf>
    <xf numFmtId="173" fontId="60" fillId="35" borderId="10" xfId="0" applyNumberFormat="1" applyFont="1" applyFill="1" applyBorder="1" applyAlignment="1">
      <alignment horizontal="left" vertical="center" wrapText="1"/>
    </xf>
    <xf numFmtId="172" fontId="60" fillId="35" borderId="10" xfId="0" applyNumberFormat="1" applyFont="1" applyFill="1" applyBorder="1" applyAlignment="1">
      <alignment horizontal="center" vertical="center" wrapText="1"/>
    </xf>
    <xf numFmtId="173" fontId="61" fillId="0" borderId="10" xfId="0" applyNumberFormat="1" applyFont="1" applyBorder="1" applyAlignment="1">
      <alignment horizontal="left" vertical="center" wrapText="1"/>
    </xf>
    <xf numFmtId="173" fontId="60" fillId="0" borderId="10" xfId="0" applyNumberFormat="1" applyFont="1" applyBorder="1" applyAlignment="1">
      <alignment horizontal="left" vertical="center" wrapText="1"/>
    </xf>
    <xf numFmtId="172" fontId="60" fillId="0" borderId="10" xfId="0" applyNumberFormat="1" applyFont="1" applyBorder="1" applyAlignment="1">
      <alignment horizontal="center" vertical="center" wrapText="1"/>
    </xf>
    <xf numFmtId="173" fontId="62" fillId="0" borderId="10" xfId="0" applyNumberFormat="1" applyFont="1" applyBorder="1" applyAlignment="1">
      <alignment horizontal="left" vertical="center" wrapText="1"/>
    </xf>
    <xf numFmtId="173" fontId="62" fillId="31"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0" fillId="0" borderId="0" xfId="0" applyAlignment="1">
      <alignment horizontal="center" vertical="center"/>
    </xf>
    <xf numFmtId="0" fontId="59" fillId="0" borderId="0" xfId="0" applyNumberFormat="1"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0" xfId="0" applyFont="1" applyAlignment="1">
      <alignment horizontal="center" vertical="center"/>
    </xf>
    <xf numFmtId="0" fontId="4" fillId="0" borderId="10" xfId="0" applyFont="1" applyBorder="1" applyAlignment="1">
      <alignment horizontal="center" vertical="center" wrapText="1"/>
    </xf>
    <xf numFmtId="0" fontId="3" fillId="31" borderId="10" xfId="0" applyFont="1" applyFill="1" applyBorder="1" applyAlignment="1">
      <alignment horizontal="center" vertical="center" wrapText="1"/>
    </xf>
    <xf numFmtId="0" fontId="63" fillId="0" borderId="0" xfId="0" applyFont="1" applyBorder="1" applyAlignment="1">
      <alignment horizontal="left" vertical="center"/>
    </xf>
    <xf numFmtId="0" fontId="64" fillId="0" borderId="0" xfId="0" applyNumberFormat="1" applyFont="1" applyBorder="1" applyAlignment="1">
      <alignment horizontal="left" vertical="center"/>
    </xf>
    <xf numFmtId="0" fontId="65" fillId="0" borderId="0" xfId="0" applyFont="1" applyBorder="1" applyAlignment="1">
      <alignment horizontal="left" vertical="center"/>
    </xf>
    <xf numFmtId="0" fontId="0" fillId="0" borderId="0" xfId="0" applyAlignment="1">
      <alignment horizontal="left" vertical="center"/>
    </xf>
    <xf numFmtId="172" fontId="3" fillId="0" borderId="10" xfId="0" applyNumberFormat="1" applyFont="1" applyBorder="1" applyAlignment="1">
      <alignment horizontal="center" vertical="center" wrapText="1"/>
    </xf>
    <xf numFmtId="0" fontId="59" fillId="0" borderId="0" xfId="0" applyNumberFormat="1" applyFont="1" applyBorder="1" applyAlignment="1">
      <alignment horizontal="right" vertical="center"/>
    </xf>
    <xf numFmtId="0" fontId="0" fillId="0" borderId="0" xfId="0" applyFill="1" applyAlignment="1">
      <alignment horizontal="center" vertical="center"/>
    </xf>
    <xf numFmtId="173" fontId="61"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173" fontId="60" fillId="0" borderId="10" xfId="0" applyNumberFormat="1" applyFont="1" applyBorder="1" applyAlignment="1">
      <alignment horizontal="left" vertical="center" wrapText="1"/>
    </xf>
    <xf numFmtId="173" fontId="61" fillId="0" borderId="10" xfId="0" applyNumberFormat="1" applyFont="1" applyBorder="1" applyAlignment="1">
      <alignment horizontal="left" vertical="center" wrapText="1"/>
    </xf>
    <xf numFmtId="172" fontId="61" fillId="0" borderId="10" xfId="0" applyNumberFormat="1" applyFont="1" applyBorder="1" applyAlignment="1">
      <alignment horizontal="center" vertical="center" wrapText="1"/>
    </xf>
    <xf numFmtId="172" fontId="60" fillId="31" borderId="10" xfId="0" applyNumberFormat="1" applyFont="1" applyFill="1" applyBorder="1" applyAlignment="1">
      <alignment horizontal="center" vertical="center" wrapText="1"/>
    </xf>
    <xf numFmtId="172" fontId="60" fillId="36" borderId="10" xfId="0" applyNumberFormat="1" applyFont="1" applyFill="1" applyBorder="1" applyAlignment="1">
      <alignment horizontal="center" vertical="center" wrapText="1"/>
    </xf>
    <xf numFmtId="0" fontId="3" fillId="0" borderId="10" xfId="0" applyFont="1" applyBorder="1" applyAlignment="1">
      <alignment wrapText="1"/>
    </xf>
    <xf numFmtId="0" fontId="3" fillId="31" borderId="1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38" fillId="0" borderId="0" xfId="0" applyFont="1" applyAlignment="1">
      <alignment horizontal="center" vertical="center"/>
    </xf>
    <xf numFmtId="0" fontId="8" fillId="0" borderId="0" xfId="0" applyNumberFormat="1" applyFont="1" applyBorder="1" applyAlignment="1">
      <alignment horizontal="center" vertical="center"/>
    </xf>
    <xf numFmtId="0" fontId="9" fillId="0" borderId="0" xfId="0"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NumberFormat="1" applyFont="1" applyBorder="1" applyAlignment="1">
      <alignment horizontal="center" vertical="center" wrapText="1"/>
    </xf>
    <xf numFmtId="172" fontId="13" fillId="33" borderId="10" xfId="0" applyNumberFormat="1" applyFont="1" applyFill="1" applyBorder="1" applyAlignment="1">
      <alignment horizontal="center" vertical="center" wrapText="1"/>
    </xf>
    <xf numFmtId="172" fontId="13" fillId="31" borderId="10" xfId="0" applyNumberFormat="1" applyFont="1" applyFill="1" applyBorder="1" applyAlignment="1">
      <alignment horizontal="center" vertical="center" wrapText="1"/>
    </xf>
    <xf numFmtId="172" fontId="13" fillId="36" borderId="10" xfId="0" applyNumberFormat="1" applyFont="1" applyFill="1" applyBorder="1" applyAlignment="1">
      <alignment horizontal="center" vertical="center" wrapText="1"/>
    </xf>
    <xf numFmtId="172"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2" fontId="13" fillId="35" borderId="10" xfId="0" applyNumberFormat="1" applyFont="1" applyFill="1" applyBorder="1" applyAlignment="1">
      <alignment horizontal="center" vertical="center" wrapText="1"/>
    </xf>
    <xf numFmtId="172" fontId="13" fillId="34" borderId="10" xfId="0" applyNumberFormat="1" applyFont="1" applyFill="1" applyBorder="1" applyAlignment="1">
      <alignment horizontal="center" vertical="center" wrapText="1"/>
    </xf>
    <xf numFmtId="173" fontId="14" fillId="31" borderId="10" xfId="0" applyNumberFormat="1" applyFont="1" applyFill="1" applyBorder="1" applyAlignment="1">
      <alignment horizontal="left" vertical="center" wrapText="1"/>
    </xf>
    <xf numFmtId="179" fontId="13" fillId="33" borderId="10" xfId="0" applyNumberFormat="1" applyFont="1" applyFill="1" applyBorder="1" applyAlignment="1">
      <alignment horizontal="center" vertical="center" wrapText="1"/>
    </xf>
    <xf numFmtId="179" fontId="60" fillId="33" borderId="10" xfId="0" applyNumberFormat="1" applyFont="1" applyFill="1" applyBorder="1" applyAlignment="1">
      <alignment horizontal="center" vertical="center" wrapText="1"/>
    </xf>
    <xf numFmtId="179" fontId="13" fillId="0" borderId="10" xfId="0" applyNumberFormat="1" applyFont="1" applyBorder="1" applyAlignment="1">
      <alignment horizontal="center" vertical="center" wrapText="1"/>
    </xf>
    <xf numFmtId="179" fontId="60" fillId="0" borderId="10" xfId="0" applyNumberFormat="1" applyFont="1" applyBorder="1" applyAlignment="1">
      <alignment horizontal="center" vertical="center" wrapText="1"/>
    </xf>
    <xf numFmtId="179" fontId="6" fillId="0" borderId="10"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6" fillId="31" borderId="10" xfId="0" applyNumberFormat="1" applyFont="1" applyFill="1" applyBorder="1" applyAlignment="1">
      <alignment horizontal="center" vertical="center" wrapText="1"/>
    </xf>
    <xf numFmtId="179" fontId="13" fillId="31" borderId="10" xfId="0" applyNumberFormat="1" applyFont="1" applyFill="1" applyBorder="1" applyAlignment="1">
      <alignment horizontal="center" vertical="center" wrapText="1"/>
    </xf>
    <xf numFmtId="179" fontId="60" fillId="31" borderId="10" xfId="0" applyNumberFormat="1" applyFont="1" applyFill="1" applyBorder="1" applyAlignment="1">
      <alignment horizontal="center" vertical="center" wrapText="1"/>
    </xf>
    <xf numFmtId="179" fontId="3" fillId="31" borderId="10" xfId="0" applyNumberFormat="1" applyFont="1" applyFill="1" applyBorder="1" applyAlignment="1">
      <alignment horizontal="center" vertical="center" wrapText="1"/>
    </xf>
    <xf numFmtId="179" fontId="6" fillId="0" borderId="10" xfId="0" applyNumberFormat="1" applyFont="1" applyFill="1" applyBorder="1" applyAlignment="1">
      <alignment horizontal="center" vertical="center" wrapText="1"/>
    </xf>
    <xf numFmtId="179" fontId="13" fillId="35" borderId="10" xfId="0" applyNumberFormat="1" applyFont="1" applyFill="1" applyBorder="1" applyAlignment="1">
      <alignment horizontal="center" vertical="center" wrapText="1"/>
    </xf>
    <xf numFmtId="179" fontId="13" fillId="34" borderId="10" xfId="0" applyNumberFormat="1" applyFont="1" applyFill="1" applyBorder="1" applyAlignment="1">
      <alignment horizontal="center" vertical="center" wrapText="1"/>
    </xf>
    <xf numFmtId="180" fontId="13" fillId="33" borderId="10" xfId="0" applyNumberFormat="1" applyFont="1" applyFill="1" applyBorder="1" applyAlignment="1">
      <alignment horizontal="center" vertical="center" wrapText="1"/>
    </xf>
    <xf numFmtId="180" fontId="13" fillId="31" borderId="10" xfId="0" applyNumberFormat="1" applyFont="1" applyFill="1" applyBorder="1" applyAlignment="1">
      <alignment horizontal="center" vertical="center" wrapText="1"/>
    </xf>
    <xf numFmtId="180" fontId="13" fillId="36" borderId="10" xfId="0" applyNumberFormat="1" applyFont="1" applyFill="1" applyBorder="1" applyAlignment="1">
      <alignment horizontal="center" vertical="center" wrapText="1"/>
    </xf>
    <xf numFmtId="180" fontId="6" fillId="0" borderId="10" xfId="0" applyNumberFormat="1" applyFont="1" applyBorder="1" applyAlignment="1">
      <alignment horizontal="center" vertical="center" wrapText="1"/>
    </xf>
    <xf numFmtId="180" fontId="13" fillId="35" borderId="10" xfId="0" applyNumberFormat="1" applyFont="1" applyFill="1" applyBorder="1" applyAlignment="1">
      <alignment horizontal="center" vertical="center" wrapText="1"/>
    </xf>
    <xf numFmtId="180" fontId="13" fillId="34" borderId="10" xfId="0" applyNumberFormat="1" applyFont="1" applyFill="1" applyBorder="1" applyAlignment="1">
      <alignment horizontal="center" vertical="center" wrapText="1"/>
    </xf>
    <xf numFmtId="179" fontId="13" fillId="36" borderId="10" xfId="0" applyNumberFormat="1" applyFont="1" applyFill="1" applyBorder="1" applyAlignment="1">
      <alignment horizontal="center" vertical="center" wrapText="1"/>
    </xf>
    <xf numFmtId="180" fontId="60" fillId="33" borderId="10" xfId="0" applyNumberFormat="1" applyFont="1" applyFill="1" applyBorder="1" applyAlignment="1">
      <alignment horizontal="center" vertical="center" wrapText="1"/>
    </xf>
    <xf numFmtId="180" fontId="60" fillId="31" borderId="10" xfId="0" applyNumberFormat="1" applyFont="1" applyFill="1" applyBorder="1" applyAlignment="1">
      <alignment horizontal="center" vertical="center" wrapText="1"/>
    </xf>
    <xf numFmtId="180" fontId="60" fillId="36" borderId="10" xfId="0" applyNumberFormat="1" applyFont="1" applyFill="1" applyBorder="1" applyAlignment="1">
      <alignment horizontal="center" vertical="center" wrapText="1"/>
    </xf>
    <xf numFmtId="180" fontId="3" fillId="0" borderId="10" xfId="0" applyNumberFormat="1" applyFont="1" applyBorder="1" applyAlignment="1">
      <alignment horizontal="center" vertical="center" wrapText="1"/>
    </xf>
    <xf numFmtId="180" fontId="60" fillId="35" borderId="10" xfId="0" applyNumberFormat="1" applyFont="1" applyFill="1" applyBorder="1" applyAlignment="1">
      <alignment horizontal="center" vertical="center" wrapText="1"/>
    </xf>
    <xf numFmtId="180" fontId="60" fillId="34" borderId="10" xfId="0" applyNumberFormat="1" applyFont="1" applyFill="1" applyBorder="1" applyAlignment="1">
      <alignment horizontal="center" vertical="center" wrapText="1"/>
    </xf>
    <xf numFmtId="180" fontId="61" fillId="0" borderId="10" xfId="0" applyNumberFormat="1" applyFont="1" applyBorder="1" applyAlignment="1">
      <alignment horizontal="center" vertical="center" wrapText="1"/>
    </xf>
    <xf numFmtId="179" fontId="13" fillId="37" borderId="10" xfId="0" applyNumberFormat="1" applyFont="1" applyFill="1" applyBorder="1" applyAlignment="1">
      <alignment horizontal="center" vertical="center" wrapText="1"/>
    </xf>
    <xf numFmtId="179" fontId="60" fillId="37" borderId="10" xfId="0" applyNumberFormat="1" applyFont="1" applyFill="1" applyBorder="1" applyAlignment="1">
      <alignment horizontal="center" vertical="center" wrapText="1"/>
    </xf>
    <xf numFmtId="179" fontId="61" fillId="0" borderId="10" xfId="0" applyNumberFormat="1" applyFont="1" applyBorder="1" applyAlignment="1">
      <alignment horizontal="center" vertical="center" wrapText="1"/>
    </xf>
    <xf numFmtId="179" fontId="13"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6" fillId="0" borderId="0" xfId="0" applyNumberFormat="1" applyFont="1" applyBorder="1" applyAlignment="1">
      <alignment horizontal="center" vertical="center" wrapText="1"/>
    </xf>
    <xf numFmtId="0" fontId="64"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67" fillId="0" borderId="11" xfId="0" applyNumberFormat="1" applyFont="1" applyBorder="1" applyAlignment="1">
      <alignment horizontal="center" vertical="center" wrapText="1"/>
    </xf>
    <xf numFmtId="0" fontId="67"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5"/>
  <sheetViews>
    <sheetView tabSelected="1" view="pageBreakPreview" zoomScale="50" zoomScaleSheetLayoutView="50" zoomScalePageLayoutView="0" workbookViewId="0" topLeftCell="C1">
      <selection activeCell="P87" sqref="P87"/>
    </sheetView>
  </sheetViews>
  <sheetFormatPr defaultColWidth="9.140625" defaultRowHeight="15"/>
  <cols>
    <col min="1" max="1" width="66.140625" style="24" customWidth="1"/>
    <col min="2" max="2" width="19.7109375" style="38" customWidth="1"/>
    <col min="3" max="3" width="18.8515625" style="38" customWidth="1"/>
    <col min="4" max="4" width="19.57421875" style="38" customWidth="1"/>
    <col min="5" max="5" width="19.7109375" style="38" customWidth="1"/>
    <col min="6" max="6" width="18.8515625" style="38" customWidth="1"/>
    <col min="7" max="7" width="19.57421875" style="38" customWidth="1"/>
    <col min="8" max="8" width="20.28125" style="38" customWidth="1"/>
    <col min="9" max="9" width="18.140625" style="38" customWidth="1"/>
    <col min="10" max="11" width="18.28125" style="38" customWidth="1"/>
    <col min="12" max="12" width="18.140625" style="38" customWidth="1"/>
    <col min="13" max="14" width="18.28125" style="38" customWidth="1"/>
    <col min="15" max="15" width="18.140625" style="14" customWidth="1"/>
    <col min="16" max="17" width="18.28125" style="14" customWidth="1"/>
    <col min="18" max="18" width="20.28125" style="14" customWidth="1"/>
    <col min="19" max="19" width="18.140625" style="14" customWidth="1"/>
    <col min="20" max="20" width="18.28125" style="14" customWidth="1"/>
    <col min="21" max="21" width="66.7109375" style="14" customWidth="1"/>
    <col min="22" max="23" width="9.140625" style="14" customWidth="1"/>
    <col min="24" max="24" width="10.00390625" style="14" customWidth="1"/>
    <col min="25" max="16384" width="9.140625" style="14" customWidth="1"/>
  </cols>
  <sheetData>
    <row r="1" spans="1:7" ht="24">
      <c r="A1" s="21"/>
      <c r="B1" s="37"/>
      <c r="C1" s="37"/>
      <c r="D1" s="37"/>
      <c r="E1" s="37"/>
      <c r="F1" s="37"/>
      <c r="G1" s="37"/>
    </row>
    <row r="2" spans="1:21" ht="24" customHeight="1">
      <c r="A2" s="87" t="s">
        <v>0</v>
      </c>
      <c r="B2" s="87"/>
      <c r="C2" s="87"/>
      <c r="D2" s="87"/>
      <c r="E2" s="87"/>
      <c r="F2" s="87"/>
      <c r="G2" s="87"/>
      <c r="H2" s="87"/>
      <c r="I2" s="87"/>
      <c r="J2" s="87"/>
      <c r="K2" s="87"/>
      <c r="L2" s="87"/>
      <c r="M2" s="87"/>
      <c r="N2" s="87"/>
      <c r="O2" s="87"/>
      <c r="P2" s="87"/>
      <c r="Q2" s="87"/>
      <c r="R2" s="87"/>
      <c r="S2" s="87"/>
      <c r="T2" s="87"/>
      <c r="U2" s="87"/>
    </row>
    <row r="3" spans="1:21" ht="26.25" customHeight="1">
      <c r="A3" s="88" t="s">
        <v>1</v>
      </c>
      <c r="B3" s="88"/>
      <c r="C3" s="88"/>
      <c r="D3" s="88"/>
      <c r="E3" s="88"/>
      <c r="F3" s="88"/>
      <c r="G3" s="88"/>
      <c r="H3" s="88"/>
      <c r="I3" s="88"/>
      <c r="J3" s="88"/>
      <c r="K3" s="88"/>
      <c r="L3" s="88"/>
      <c r="M3" s="88"/>
      <c r="N3" s="88"/>
      <c r="O3" s="88"/>
      <c r="P3" s="88"/>
      <c r="Q3" s="88"/>
      <c r="R3" s="88"/>
      <c r="S3" s="88"/>
      <c r="T3" s="88"/>
      <c r="U3" s="88"/>
    </row>
    <row r="4" spans="1:21" ht="30" customHeight="1">
      <c r="A4" s="88" t="s">
        <v>123</v>
      </c>
      <c r="B4" s="88"/>
      <c r="C4" s="88"/>
      <c r="D4" s="88"/>
      <c r="E4" s="88"/>
      <c r="F4" s="88"/>
      <c r="G4" s="88"/>
      <c r="H4" s="88"/>
      <c r="I4" s="88"/>
      <c r="J4" s="88"/>
      <c r="K4" s="88"/>
      <c r="L4" s="88"/>
      <c r="M4" s="88"/>
      <c r="N4" s="88"/>
      <c r="O4" s="88"/>
      <c r="P4" s="88"/>
      <c r="Q4" s="88"/>
      <c r="R4" s="88"/>
      <c r="S4" s="88"/>
      <c r="T4" s="88"/>
      <c r="U4" s="88"/>
    </row>
    <row r="5" spans="1:7" ht="24.75">
      <c r="A5" s="22"/>
      <c r="B5" s="39"/>
      <c r="C5" s="39"/>
      <c r="D5" s="39"/>
      <c r="E5" s="39"/>
      <c r="F5" s="39"/>
      <c r="G5" s="39"/>
    </row>
    <row r="6" spans="1:21" ht="33" customHeight="1">
      <c r="A6" s="89" t="s">
        <v>77</v>
      </c>
      <c r="B6" s="87"/>
      <c r="C6" s="87"/>
      <c r="D6" s="87"/>
      <c r="E6" s="87"/>
      <c r="F6" s="87"/>
      <c r="G6" s="87"/>
      <c r="H6" s="87"/>
      <c r="I6" s="87"/>
      <c r="J6" s="87"/>
      <c r="K6" s="87"/>
      <c r="L6" s="87"/>
      <c r="M6" s="87"/>
      <c r="N6" s="87"/>
      <c r="O6" s="87"/>
      <c r="P6" s="87"/>
      <c r="Q6" s="87"/>
      <c r="R6" s="87"/>
      <c r="S6" s="87"/>
      <c r="T6" s="87"/>
      <c r="U6" s="87"/>
    </row>
    <row r="7" spans="1:21" ht="8.25" customHeight="1">
      <c r="A7" s="23"/>
      <c r="B7" s="40"/>
      <c r="C7" s="40"/>
      <c r="D7" s="40"/>
      <c r="E7" s="40"/>
      <c r="F7" s="40"/>
      <c r="G7" s="40"/>
      <c r="U7" s="26" t="s">
        <v>2</v>
      </c>
    </row>
    <row r="8" spans="1:21" ht="18">
      <c r="A8" s="23"/>
      <c r="B8" s="40"/>
      <c r="C8" s="40"/>
      <c r="D8" s="40"/>
      <c r="E8" s="40"/>
      <c r="F8" s="40"/>
      <c r="G8" s="40"/>
      <c r="U8" s="15"/>
    </row>
    <row r="9" spans="1:21" ht="101.25" customHeight="1">
      <c r="A9" s="92" t="s">
        <v>3</v>
      </c>
      <c r="B9" s="90" t="s">
        <v>124</v>
      </c>
      <c r="C9" s="90"/>
      <c r="D9" s="90"/>
      <c r="E9" s="90" t="s">
        <v>61</v>
      </c>
      <c r="F9" s="90"/>
      <c r="G9" s="90"/>
      <c r="H9" s="84" t="s">
        <v>88</v>
      </c>
      <c r="I9" s="84"/>
      <c r="J9" s="84"/>
      <c r="K9" s="91" t="s">
        <v>62</v>
      </c>
      <c r="L9" s="91"/>
      <c r="M9" s="91"/>
      <c r="N9" s="91"/>
      <c r="O9" s="91"/>
      <c r="P9" s="91"/>
      <c r="Q9" s="91"/>
      <c r="R9" s="91" t="s">
        <v>66</v>
      </c>
      <c r="S9" s="91"/>
      <c r="T9" s="91"/>
      <c r="U9" s="85" t="s">
        <v>67</v>
      </c>
    </row>
    <row r="10" spans="1:21" ht="148.5" customHeight="1">
      <c r="A10" s="93"/>
      <c r="B10" s="41" t="s">
        <v>59</v>
      </c>
      <c r="C10" s="43" t="s">
        <v>60</v>
      </c>
      <c r="D10" s="43" t="s">
        <v>58</v>
      </c>
      <c r="E10" s="41" t="s">
        <v>71</v>
      </c>
      <c r="F10" s="43" t="s">
        <v>60</v>
      </c>
      <c r="G10" s="43" t="s">
        <v>58</v>
      </c>
      <c r="H10" s="42" t="s">
        <v>59</v>
      </c>
      <c r="I10" s="43" t="s">
        <v>60</v>
      </c>
      <c r="J10" s="43" t="s">
        <v>58</v>
      </c>
      <c r="K10" s="42" t="s">
        <v>63</v>
      </c>
      <c r="L10" s="43" t="s">
        <v>60</v>
      </c>
      <c r="M10" s="43" t="s">
        <v>58</v>
      </c>
      <c r="N10" s="42" t="s">
        <v>64</v>
      </c>
      <c r="O10" s="16" t="s">
        <v>60</v>
      </c>
      <c r="P10" s="16" t="s">
        <v>58</v>
      </c>
      <c r="Q10" s="13" t="s">
        <v>65</v>
      </c>
      <c r="R10" s="13" t="s">
        <v>59</v>
      </c>
      <c r="S10" s="16" t="s">
        <v>60</v>
      </c>
      <c r="T10" s="16" t="s">
        <v>58</v>
      </c>
      <c r="U10" s="86"/>
    </row>
    <row r="11" spans="1:21" ht="18.75" customHeight="1">
      <c r="A11" s="1" t="s">
        <v>4</v>
      </c>
      <c r="B11" s="44">
        <v>2</v>
      </c>
      <c r="C11" s="44">
        <v>3</v>
      </c>
      <c r="D11" s="44">
        <v>4</v>
      </c>
      <c r="E11" s="44">
        <v>5</v>
      </c>
      <c r="F11" s="44">
        <v>6</v>
      </c>
      <c r="G11" s="44">
        <v>7</v>
      </c>
      <c r="H11" s="44">
        <v>8</v>
      </c>
      <c r="I11" s="44">
        <v>9</v>
      </c>
      <c r="J11" s="44">
        <v>10</v>
      </c>
      <c r="K11" s="44">
        <v>11</v>
      </c>
      <c r="L11" s="44">
        <v>12</v>
      </c>
      <c r="M11" s="44">
        <v>13</v>
      </c>
      <c r="N11" s="44">
        <v>14</v>
      </c>
      <c r="O11" s="1">
        <v>15</v>
      </c>
      <c r="P11" s="1">
        <v>16</v>
      </c>
      <c r="Q11" s="1">
        <v>17</v>
      </c>
      <c r="R11" s="1">
        <v>18</v>
      </c>
      <c r="S11" s="1">
        <v>19</v>
      </c>
      <c r="T11" s="1">
        <v>20</v>
      </c>
      <c r="U11" s="1">
        <v>21</v>
      </c>
    </row>
    <row r="12" spans="1:21" ht="22.5">
      <c r="A12" s="2" t="s">
        <v>5</v>
      </c>
      <c r="B12" s="53">
        <f>B14+B31</f>
        <v>519856.3999999999</v>
      </c>
      <c r="C12" s="53">
        <f>C14+C31</f>
        <v>96200.5</v>
      </c>
      <c r="D12" s="45">
        <f>D14+D31</f>
        <v>0</v>
      </c>
      <c r="E12" s="66">
        <f aca="true" t="shared" si="0" ref="E12:P12">E14+E31</f>
        <v>97436.20000000001</v>
      </c>
      <c r="F12" s="66">
        <f t="shared" si="0"/>
        <v>19130</v>
      </c>
      <c r="G12" s="45">
        <f t="shared" si="0"/>
        <v>0</v>
      </c>
      <c r="H12" s="53">
        <f>H14+H31</f>
        <v>532442.8999999999</v>
      </c>
      <c r="I12" s="53">
        <f>I14+I31</f>
        <v>96306.00000000001</v>
      </c>
      <c r="J12" s="45">
        <f>J14+J31</f>
        <v>0</v>
      </c>
      <c r="K12" s="66">
        <f t="shared" si="0"/>
        <v>15615.6</v>
      </c>
      <c r="L12" s="66">
        <f t="shared" si="0"/>
        <v>105.5</v>
      </c>
      <c r="M12" s="66">
        <f t="shared" si="0"/>
        <v>0</v>
      </c>
      <c r="N12" s="66">
        <f t="shared" si="0"/>
        <v>-3029.1</v>
      </c>
      <c r="O12" s="73">
        <f t="shared" si="0"/>
        <v>0</v>
      </c>
      <c r="P12" s="73">
        <f t="shared" si="0"/>
        <v>0</v>
      </c>
      <c r="Q12" s="73">
        <f>K12+N12</f>
        <v>12586.5</v>
      </c>
      <c r="R12" s="53">
        <f>R14+R31</f>
        <v>532442.8999999999</v>
      </c>
      <c r="S12" s="53">
        <f>S14+S31</f>
        <v>96306.00000000001</v>
      </c>
      <c r="T12" s="3">
        <f>T14+T31</f>
        <v>0</v>
      </c>
      <c r="U12" s="3"/>
    </row>
    <row r="13" spans="1:21" ht="52.5" customHeight="1">
      <c r="A13" s="4" t="s">
        <v>6</v>
      </c>
      <c r="B13" s="60">
        <f>B14+B31-B35-B38</f>
        <v>448182.5999999999</v>
      </c>
      <c r="C13" s="60">
        <f>C14+C31-C35-C38</f>
        <v>24526.7</v>
      </c>
      <c r="D13" s="46">
        <f>D14+D31-D35-D38</f>
        <v>0</v>
      </c>
      <c r="E13" s="67">
        <f aca="true" t="shared" si="1" ref="E13:J13">E14+E31-E35-E38</f>
        <v>82026.40000000001</v>
      </c>
      <c r="F13" s="67">
        <f t="shared" si="1"/>
        <v>3720.2</v>
      </c>
      <c r="G13" s="46">
        <f t="shared" si="1"/>
        <v>0</v>
      </c>
      <c r="H13" s="60">
        <f t="shared" si="1"/>
        <v>460769.0999999999</v>
      </c>
      <c r="I13" s="60">
        <f t="shared" si="1"/>
        <v>24632.200000000015</v>
      </c>
      <c r="J13" s="46">
        <f t="shared" si="1"/>
        <v>0</v>
      </c>
      <c r="K13" s="67">
        <f aca="true" t="shared" si="2" ref="K13:P13">K14+K31-K35-K38</f>
        <v>15615.6</v>
      </c>
      <c r="L13" s="67">
        <f t="shared" si="2"/>
        <v>105.5</v>
      </c>
      <c r="M13" s="67">
        <f t="shared" si="2"/>
        <v>0</v>
      </c>
      <c r="N13" s="67">
        <f t="shared" si="2"/>
        <v>-3029.1</v>
      </c>
      <c r="O13" s="74">
        <f t="shared" si="2"/>
        <v>0</v>
      </c>
      <c r="P13" s="74">
        <f t="shared" si="2"/>
        <v>0</v>
      </c>
      <c r="Q13" s="74">
        <f>K13+N13</f>
        <v>12586.5</v>
      </c>
      <c r="R13" s="60">
        <f>R14+R31-R35-R38</f>
        <v>460769.0999999999</v>
      </c>
      <c r="S13" s="60">
        <f>S14+S31-S35-S38</f>
        <v>24632.200000000015</v>
      </c>
      <c r="T13" s="33">
        <f>T14+T31-T35-T38</f>
        <v>0</v>
      </c>
      <c r="U13" s="5"/>
    </row>
    <row r="14" spans="1:21" ht="38.25" customHeight="1">
      <c r="A14" s="6" t="s">
        <v>7</v>
      </c>
      <c r="B14" s="72">
        <f>SUM(B15:B30)</f>
        <v>247938.49999999997</v>
      </c>
      <c r="C14" s="72">
        <f>SUM(C15:C30)</f>
        <v>0</v>
      </c>
      <c r="D14" s="47">
        <f>SUM(D15:D30)</f>
        <v>0</v>
      </c>
      <c r="E14" s="68">
        <f aca="true" t="shared" si="3" ref="E14:J14">SUM(E15:E30)</f>
        <v>55361</v>
      </c>
      <c r="F14" s="68">
        <f t="shared" si="3"/>
        <v>0</v>
      </c>
      <c r="G14" s="47">
        <f t="shared" si="3"/>
        <v>0</v>
      </c>
      <c r="H14" s="72">
        <f t="shared" si="3"/>
        <v>258058.59999999998</v>
      </c>
      <c r="I14" s="72">
        <f t="shared" si="3"/>
        <v>0</v>
      </c>
      <c r="J14" s="47">
        <f t="shared" si="3"/>
        <v>0</v>
      </c>
      <c r="K14" s="68">
        <f aca="true" t="shared" si="4" ref="K14:P14">SUM(K15:K30)</f>
        <v>10120.1</v>
      </c>
      <c r="L14" s="68">
        <f t="shared" si="4"/>
        <v>0</v>
      </c>
      <c r="M14" s="68">
        <f t="shared" si="4"/>
        <v>0</v>
      </c>
      <c r="N14" s="68">
        <f t="shared" si="4"/>
        <v>0</v>
      </c>
      <c r="O14" s="75">
        <f t="shared" si="4"/>
        <v>0</v>
      </c>
      <c r="P14" s="75">
        <f t="shared" si="4"/>
        <v>0</v>
      </c>
      <c r="Q14" s="75">
        <f>K14+N14</f>
        <v>10120.1</v>
      </c>
      <c r="R14" s="72">
        <f>SUM(R15:R30)</f>
        <v>258058.59999999998</v>
      </c>
      <c r="S14" s="72">
        <f>SUM(S15:S30)</f>
        <v>0</v>
      </c>
      <c r="T14" s="34">
        <f>SUM(T15:T30)</f>
        <v>0</v>
      </c>
      <c r="U14" s="7"/>
    </row>
    <row r="15" spans="1:21" ht="22.5">
      <c r="A15" s="8" t="s">
        <v>8</v>
      </c>
      <c r="B15" s="57">
        <v>136300.5</v>
      </c>
      <c r="C15" s="57">
        <v>0</v>
      </c>
      <c r="D15" s="49">
        <v>0</v>
      </c>
      <c r="E15" s="69">
        <v>21720.3</v>
      </c>
      <c r="F15" s="69"/>
      <c r="G15" s="48">
        <v>0</v>
      </c>
      <c r="H15" s="57">
        <v>136300.5</v>
      </c>
      <c r="I15" s="57">
        <v>0</v>
      </c>
      <c r="J15" s="49">
        <v>0</v>
      </c>
      <c r="K15" s="69">
        <v>0</v>
      </c>
      <c r="L15" s="69">
        <v>0</v>
      </c>
      <c r="M15" s="69">
        <v>0</v>
      </c>
      <c r="N15" s="69">
        <v>0</v>
      </c>
      <c r="O15" s="76">
        <v>0</v>
      </c>
      <c r="P15" s="76">
        <v>0</v>
      </c>
      <c r="Q15" s="76">
        <f>K15+N15</f>
        <v>0</v>
      </c>
      <c r="R15" s="57">
        <f>B15+Q15</f>
        <v>136300.5</v>
      </c>
      <c r="S15" s="57">
        <v>0</v>
      </c>
      <c r="T15" s="17">
        <v>0</v>
      </c>
      <c r="U15" s="25"/>
    </row>
    <row r="16" spans="1:21" ht="22.5">
      <c r="A16" s="8" t="s">
        <v>9</v>
      </c>
      <c r="B16" s="57">
        <v>0</v>
      </c>
      <c r="C16" s="57">
        <v>0</v>
      </c>
      <c r="D16" s="49">
        <v>0</v>
      </c>
      <c r="E16" s="69">
        <v>0</v>
      </c>
      <c r="F16" s="69"/>
      <c r="G16" s="48">
        <v>0</v>
      </c>
      <c r="H16" s="57">
        <v>0</v>
      </c>
      <c r="I16" s="57">
        <v>0</v>
      </c>
      <c r="J16" s="49">
        <v>0</v>
      </c>
      <c r="K16" s="69">
        <v>0</v>
      </c>
      <c r="L16" s="69">
        <v>0</v>
      </c>
      <c r="M16" s="69">
        <v>0</v>
      </c>
      <c r="N16" s="69">
        <v>0</v>
      </c>
      <c r="O16" s="76">
        <v>0</v>
      </c>
      <c r="P16" s="76">
        <v>0</v>
      </c>
      <c r="Q16" s="76">
        <f aca="true" t="shared" si="5" ref="Q16:Q30">K16+N16</f>
        <v>0</v>
      </c>
      <c r="R16" s="57">
        <f aca="true" t="shared" si="6" ref="R16:R30">B16+Q16</f>
        <v>0</v>
      </c>
      <c r="S16" s="57">
        <v>0</v>
      </c>
      <c r="T16" s="17">
        <v>0</v>
      </c>
      <c r="U16" s="17"/>
    </row>
    <row r="17" spans="1:21" ht="22.5">
      <c r="A17" s="8" t="s">
        <v>10</v>
      </c>
      <c r="B17" s="57">
        <v>0</v>
      </c>
      <c r="C17" s="57">
        <v>0</v>
      </c>
      <c r="D17" s="49">
        <v>0</v>
      </c>
      <c r="E17" s="69">
        <v>-111.3</v>
      </c>
      <c r="F17" s="69"/>
      <c r="G17" s="48">
        <v>0</v>
      </c>
      <c r="H17" s="57">
        <v>0</v>
      </c>
      <c r="I17" s="57">
        <v>0</v>
      </c>
      <c r="J17" s="49">
        <v>0</v>
      </c>
      <c r="K17" s="69">
        <v>0</v>
      </c>
      <c r="L17" s="69">
        <v>0</v>
      </c>
      <c r="M17" s="69">
        <v>0</v>
      </c>
      <c r="N17" s="69">
        <v>0</v>
      </c>
      <c r="O17" s="76">
        <v>0</v>
      </c>
      <c r="P17" s="76">
        <v>0</v>
      </c>
      <c r="Q17" s="76">
        <f t="shared" si="5"/>
        <v>0</v>
      </c>
      <c r="R17" s="57">
        <f t="shared" si="6"/>
        <v>0</v>
      </c>
      <c r="S17" s="57">
        <v>0</v>
      </c>
      <c r="T17" s="17">
        <v>0</v>
      </c>
      <c r="U17" s="17"/>
    </row>
    <row r="18" spans="1:21" ht="22.5">
      <c r="A18" s="8" t="s">
        <v>11</v>
      </c>
      <c r="B18" s="57">
        <v>7994.8</v>
      </c>
      <c r="C18" s="57">
        <v>0</v>
      </c>
      <c r="D18" s="49">
        <v>0</v>
      </c>
      <c r="E18" s="69">
        <v>6786.6</v>
      </c>
      <c r="F18" s="69"/>
      <c r="G18" s="48">
        <v>0</v>
      </c>
      <c r="H18" s="57">
        <v>7994.8</v>
      </c>
      <c r="I18" s="57">
        <v>0</v>
      </c>
      <c r="J18" s="49">
        <v>0</v>
      </c>
      <c r="K18" s="69">
        <v>0</v>
      </c>
      <c r="L18" s="69">
        <v>0</v>
      </c>
      <c r="M18" s="69">
        <v>0</v>
      </c>
      <c r="N18" s="69">
        <v>0</v>
      </c>
      <c r="O18" s="76">
        <v>0</v>
      </c>
      <c r="P18" s="76">
        <v>0</v>
      </c>
      <c r="Q18" s="76">
        <f t="shared" si="5"/>
        <v>0</v>
      </c>
      <c r="R18" s="57">
        <f t="shared" si="6"/>
        <v>7994.8</v>
      </c>
      <c r="S18" s="57">
        <v>0</v>
      </c>
      <c r="T18" s="17">
        <v>0</v>
      </c>
      <c r="U18" s="17"/>
    </row>
    <row r="19" spans="1:21" ht="46.5" customHeight="1">
      <c r="A19" s="8" t="s">
        <v>12</v>
      </c>
      <c r="B19" s="57">
        <v>28847.3</v>
      </c>
      <c r="C19" s="57">
        <v>0</v>
      </c>
      <c r="D19" s="49">
        <v>0</v>
      </c>
      <c r="E19" s="69">
        <v>4183.5</v>
      </c>
      <c r="F19" s="69"/>
      <c r="G19" s="48">
        <v>0</v>
      </c>
      <c r="H19" s="57">
        <v>28847.3</v>
      </c>
      <c r="I19" s="57">
        <v>0</v>
      </c>
      <c r="J19" s="49">
        <v>0</v>
      </c>
      <c r="K19" s="69">
        <v>0</v>
      </c>
      <c r="L19" s="69">
        <v>0</v>
      </c>
      <c r="M19" s="69">
        <v>0</v>
      </c>
      <c r="N19" s="69">
        <v>0</v>
      </c>
      <c r="O19" s="76">
        <v>0</v>
      </c>
      <c r="P19" s="76">
        <v>0</v>
      </c>
      <c r="Q19" s="76">
        <f t="shared" si="5"/>
        <v>0</v>
      </c>
      <c r="R19" s="57">
        <f t="shared" si="6"/>
        <v>28847.3</v>
      </c>
      <c r="S19" s="57">
        <v>0</v>
      </c>
      <c r="T19" s="17">
        <v>0</v>
      </c>
      <c r="U19" s="17"/>
    </row>
    <row r="20" spans="1:21" ht="46.5" customHeight="1">
      <c r="A20" s="8" t="s">
        <v>13</v>
      </c>
      <c r="B20" s="57">
        <v>2315.4</v>
      </c>
      <c r="C20" s="57">
        <v>0</v>
      </c>
      <c r="D20" s="49">
        <v>0</v>
      </c>
      <c r="E20" s="69">
        <v>-320.9</v>
      </c>
      <c r="F20" s="69"/>
      <c r="G20" s="48">
        <v>0</v>
      </c>
      <c r="H20" s="57">
        <v>2315.4</v>
      </c>
      <c r="I20" s="57">
        <v>0</v>
      </c>
      <c r="J20" s="49">
        <v>0</v>
      </c>
      <c r="K20" s="69">
        <v>0</v>
      </c>
      <c r="L20" s="69">
        <v>0</v>
      </c>
      <c r="M20" s="69">
        <v>0</v>
      </c>
      <c r="N20" s="69">
        <v>0</v>
      </c>
      <c r="O20" s="76">
        <v>0</v>
      </c>
      <c r="P20" s="76">
        <v>0</v>
      </c>
      <c r="Q20" s="76">
        <f t="shared" si="5"/>
        <v>0</v>
      </c>
      <c r="R20" s="57">
        <f t="shared" si="6"/>
        <v>2315.4</v>
      </c>
      <c r="S20" s="57">
        <v>0</v>
      </c>
      <c r="T20" s="17">
        <v>0</v>
      </c>
      <c r="U20" s="17"/>
    </row>
    <row r="21" spans="1:21" ht="22.5">
      <c r="A21" s="8" t="s">
        <v>14</v>
      </c>
      <c r="B21" s="57">
        <v>0</v>
      </c>
      <c r="C21" s="57">
        <v>0</v>
      </c>
      <c r="D21" s="49">
        <v>0</v>
      </c>
      <c r="E21" s="69">
        <v>0</v>
      </c>
      <c r="F21" s="69"/>
      <c r="G21" s="48">
        <v>0</v>
      </c>
      <c r="H21" s="57">
        <v>0</v>
      </c>
      <c r="I21" s="57">
        <v>0</v>
      </c>
      <c r="J21" s="49">
        <v>0</v>
      </c>
      <c r="K21" s="69">
        <v>0</v>
      </c>
      <c r="L21" s="69">
        <v>0</v>
      </c>
      <c r="M21" s="69">
        <v>0</v>
      </c>
      <c r="N21" s="69">
        <v>0</v>
      </c>
      <c r="O21" s="76">
        <v>0</v>
      </c>
      <c r="P21" s="76">
        <v>0</v>
      </c>
      <c r="Q21" s="76">
        <f t="shared" si="5"/>
        <v>0</v>
      </c>
      <c r="R21" s="57">
        <f t="shared" si="6"/>
        <v>0</v>
      </c>
      <c r="S21" s="57">
        <v>0</v>
      </c>
      <c r="T21" s="17">
        <v>0</v>
      </c>
      <c r="U21" s="17"/>
    </row>
    <row r="22" spans="1:21" ht="22.5">
      <c r="A22" s="8" t="s">
        <v>15</v>
      </c>
      <c r="B22" s="57">
        <v>0</v>
      </c>
      <c r="C22" s="57">
        <v>0</v>
      </c>
      <c r="D22" s="49">
        <v>0</v>
      </c>
      <c r="E22" s="69">
        <v>0</v>
      </c>
      <c r="F22" s="69"/>
      <c r="G22" s="48">
        <v>0</v>
      </c>
      <c r="H22" s="57">
        <v>0</v>
      </c>
      <c r="I22" s="57">
        <v>0</v>
      </c>
      <c r="J22" s="49">
        <v>0</v>
      </c>
      <c r="K22" s="69">
        <v>0</v>
      </c>
      <c r="L22" s="69">
        <v>0</v>
      </c>
      <c r="M22" s="69">
        <v>0</v>
      </c>
      <c r="N22" s="69">
        <v>0</v>
      </c>
      <c r="O22" s="76">
        <v>0</v>
      </c>
      <c r="P22" s="76">
        <v>0</v>
      </c>
      <c r="Q22" s="76">
        <f t="shared" si="5"/>
        <v>0</v>
      </c>
      <c r="R22" s="57">
        <f t="shared" si="6"/>
        <v>0</v>
      </c>
      <c r="S22" s="57">
        <v>0</v>
      </c>
      <c r="T22" s="17">
        <v>0</v>
      </c>
      <c r="U22" s="17"/>
    </row>
    <row r="23" spans="1:21" ht="22.5">
      <c r="A23" s="8" t="s">
        <v>16</v>
      </c>
      <c r="B23" s="57">
        <v>3044.7</v>
      </c>
      <c r="C23" s="57">
        <v>0</v>
      </c>
      <c r="D23" s="49">
        <v>0</v>
      </c>
      <c r="E23" s="69">
        <v>607.4</v>
      </c>
      <c r="F23" s="69"/>
      <c r="G23" s="48">
        <v>0</v>
      </c>
      <c r="H23" s="57">
        <v>3069.7</v>
      </c>
      <c r="I23" s="57">
        <v>0</v>
      </c>
      <c r="J23" s="49">
        <v>0</v>
      </c>
      <c r="K23" s="69">
        <v>25</v>
      </c>
      <c r="L23" s="69">
        <v>0</v>
      </c>
      <c r="M23" s="69">
        <v>0</v>
      </c>
      <c r="N23" s="69">
        <v>0</v>
      </c>
      <c r="O23" s="76">
        <v>0</v>
      </c>
      <c r="P23" s="76">
        <v>0</v>
      </c>
      <c r="Q23" s="76">
        <f t="shared" si="5"/>
        <v>25</v>
      </c>
      <c r="R23" s="57">
        <f t="shared" si="6"/>
        <v>3069.7</v>
      </c>
      <c r="S23" s="57">
        <v>0</v>
      </c>
      <c r="T23" s="17">
        <v>0</v>
      </c>
      <c r="U23" s="17"/>
    </row>
    <row r="24" spans="1:21" ht="22.5">
      <c r="A24" s="8" t="s">
        <v>17</v>
      </c>
      <c r="B24" s="57">
        <v>0</v>
      </c>
      <c r="C24" s="57">
        <v>0</v>
      </c>
      <c r="D24" s="49">
        <v>0</v>
      </c>
      <c r="E24" s="69">
        <v>0</v>
      </c>
      <c r="F24" s="69"/>
      <c r="G24" s="48">
        <v>0</v>
      </c>
      <c r="H24" s="57">
        <v>0</v>
      </c>
      <c r="I24" s="57">
        <v>0</v>
      </c>
      <c r="J24" s="49">
        <v>0</v>
      </c>
      <c r="K24" s="69">
        <v>0</v>
      </c>
      <c r="L24" s="69">
        <v>0</v>
      </c>
      <c r="M24" s="69">
        <v>0</v>
      </c>
      <c r="N24" s="69">
        <v>0</v>
      </c>
      <c r="O24" s="76">
        <v>0</v>
      </c>
      <c r="P24" s="76">
        <v>0</v>
      </c>
      <c r="Q24" s="76">
        <f t="shared" si="5"/>
        <v>0</v>
      </c>
      <c r="R24" s="57">
        <f t="shared" si="6"/>
        <v>0</v>
      </c>
      <c r="S24" s="57">
        <v>0</v>
      </c>
      <c r="T24" s="17">
        <v>0</v>
      </c>
      <c r="U24" s="17"/>
    </row>
    <row r="25" spans="1:21" ht="22.5">
      <c r="A25" s="8" t="s">
        <v>18</v>
      </c>
      <c r="B25" s="57">
        <v>27722</v>
      </c>
      <c r="C25" s="57">
        <v>0</v>
      </c>
      <c r="D25" s="49">
        <v>0</v>
      </c>
      <c r="E25" s="69">
        <v>4982.3</v>
      </c>
      <c r="F25" s="69"/>
      <c r="G25" s="48">
        <v>0</v>
      </c>
      <c r="H25" s="57">
        <v>27858.1</v>
      </c>
      <c r="I25" s="57">
        <v>0</v>
      </c>
      <c r="J25" s="49">
        <v>0</v>
      </c>
      <c r="K25" s="69">
        <v>136.2</v>
      </c>
      <c r="L25" s="69">
        <v>0</v>
      </c>
      <c r="M25" s="69">
        <v>0</v>
      </c>
      <c r="N25" s="69">
        <v>0</v>
      </c>
      <c r="O25" s="76">
        <v>0</v>
      </c>
      <c r="P25" s="76">
        <v>0</v>
      </c>
      <c r="Q25" s="76">
        <f t="shared" si="5"/>
        <v>136.2</v>
      </c>
      <c r="R25" s="57">
        <f t="shared" si="6"/>
        <v>27858.2</v>
      </c>
      <c r="S25" s="57">
        <v>0</v>
      </c>
      <c r="T25" s="17">
        <v>0</v>
      </c>
      <c r="U25" s="17"/>
    </row>
    <row r="26" spans="1:21" ht="45">
      <c r="A26" s="8" t="s">
        <v>19</v>
      </c>
      <c r="B26" s="57">
        <v>32868.5</v>
      </c>
      <c r="C26" s="57">
        <v>0</v>
      </c>
      <c r="D26" s="49">
        <v>0</v>
      </c>
      <c r="E26" s="69">
        <v>4703.4</v>
      </c>
      <c r="F26" s="69"/>
      <c r="G26" s="48">
        <v>0</v>
      </c>
      <c r="H26" s="57">
        <v>32868.5</v>
      </c>
      <c r="I26" s="57">
        <v>0</v>
      </c>
      <c r="J26" s="49">
        <v>0</v>
      </c>
      <c r="K26" s="69">
        <v>0</v>
      </c>
      <c r="L26" s="69">
        <v>0</v>
      </c>
      <c r="M26" s="69">
        <v>0</v>
      </c>
      <c r="N26" s="69">
        <v>0</v>
      </c>
      <c r="O26" s="76">
        <v>0</v>
      </c>
      <c r="P26" s="76">
        <v>0</v>
      </c>
      <c r="Q26" s="76">
        <f t="shared" si="5"/>
        <v>0</v>
      </c>
      <c r="R26" s="57">
        <f t="shared" si="6"/>
        <v>32868.5</v>
      </c>
      <c r="S26" s="57">
        <v>0</v>
      </c>
      <c r="T26" s="17">
        <v>0</v>
      </c>
      <c r="U26" s="17"/>
    </row>
    <row r="27" spans="1:21" ht="22.5">
      <c r="A27" s="8" t="s">
        <v>20</v>
      </c>
      <c r="B27" s="57">
        <v>527.8</v>
      </c>
      <c r="C27" s="57">
        <v>0</v>
      </c>
      <c r="D27" s="49">
        <v>0</v>
      </c>
      <c r="E27" s="69">
        <v>330.6</v>
      </c>
      <c r="F27" s="69"/>
      <c r="G27" s="48">
        <v>0</v>
      </c>
      <c r="H27" s="57">
        <v>849.9</v>
      </c>
      <c r="I27" s="57">
        <v>0</v>
      </c>
      <c r="J27" s="49">
        <v>0</v>
      </c>
      <c r="K27" s="69">
        <v>322</v>
      </c>
      <c r="L27" s="69">
        <v>0</v>
      </c>
      <c r="M27" s="69">
        <v>0</v>
      </c>
      <c r="N27" s="69">
        <v>0</v>
      </c>
      <c r="O27" s="76">
        <v>0</v>
      </c>
      <c r="P27" s="76">
        <v>0</v>
      </c>
      <c r="Q27" s="76">
        <f t="shared" si="5"/>
        <v>322</v>
      </c>
      <c r="R27" s="57">
        <f t="shared" si="6"/>
        <v>849.8</v>
      </c>
      <c r="S27" s="57">
        <v>0</v>
      </c>
      <c r="T27" s="17">
        <v>0</v>
      </c>
      <c r="U27" s="17"/>
    </row>
    <row r="28" spans="1:21" ht="22.5">
      <c r="A28" s="8" t="s">
        <v>21</v>
      </c>
      <c r="B28" s="57">
        <v>2840</v>
      </c>
      <c r="C28" s="57">
        <v>0</v>
      </c>
      <c r="D28" s="49">
        <v>0</v>
      </c>
      <c r="E28" s="69">
        <v>7368.6</v>
      </c>
      <c r="F28" s="69"/>
      <c r="G28" s="48">
        <v>0</v>
      </c>
      <c r="H28" s="57">
        <v>8940</v>
      </c>
      <c r="I28" s="57">
        <v>0</v>
      </c>
      <c r="J28" s="49">
        <v>0</v>
      </c>
      <c r="K28" s="69">
        <v>6100</v>
      </c>
      <c r="L28" s="69">
        <v>0</v>
      </c>
      <c r="M28" s="69">
        <v>0</v>
      </c>
      <c r="N28" s="69">
        <v>0</v>
      </c>
      <c r="O28" s="76">
        <v>0</v>
      </c>
      <c r="P28" s="76">
        <v>0</v>
      </c>
      <c r="Q28" s="76">
        <f t="shared" si="5"/>
        <v>6100</v>
      </c>
      <c r="R28" s="57">
        <f t="shared" si="6"/>
        <v>8940</v>
      </c>
      <c r="S28" s="57">
        <v>0</v>
      </c>
      <c r="T28" s="17">
        <v>0</v>
      </c>
      <c r="U28" s="17"/>
    </row>
    <row r="29" spans="1:21" ht="22.5">
      <c r="A29" s="8" t="s">
        <v>22</v>
      </c>
      <c r="B29" s="57">
        <v>5461.5</v>
      </c>
      <c r="C29" s="57">
        <v>0</v>
      </c>
      <c r="D29" s="49">
        <v>0</v>
      </c>
      <c r="E29" s="69">
        <v>5030</v>
      </c>
      <c r="F29" s="69"/>
      <c r="G29" s="48">
        <v>0</v>
      </c>
      <c r="H29" s="57">
        <v>8998.4</v>
      </c>
      <c r="I29" s="57">
        <v>0</v>
      </c>
      <c r="J29" s="49">
        <v>0</v>
      </c>
      <c r="K29" s="69">
        <v>3536.9</v>
      </c>
      <c r="L29" s="69">
        <v>0</v>
      </c>
      <c r="M29" s="69">
        <v>0</v>
      </c>
      <c r="N29" s="69">
        <v>0</v>
      </c>
      <c r="O29" s="76">
        <v>0</v>
      </c>
      <c r="P29" s="76">
        <v>0</v>
      </c>
      <c r="Q29" s="76">
        <f t="shared" si="5"/>
        <v>3536.9</v>
      </c>
      <c r="R29" s="57">
        <f t="shared" si="6"/>
        <v>8998.4</v>
      </c>
      <c r="S29" s="57">
        <v>0</v>
      </c>
      <c r="T29" s="17">
        <v>0</v>
      </c>
      <c r="U29" s="17"/>
    </row>
    <row r="30" spans="1:21" ht="22.5">
      <c r="A30" s="8" t="s">
        <v>23</v>
      </c>
      <c r="B30" s="57">
        <v>16</v>
      </c>
      <c r="C30" s="57">
        <v>0</v>
      </c>
      <c r="D30" s="49">
        <v>0</v>
      </c>
      <c r="E30" s="69">
        <v>80.5</v>
      </c>
      <c r="F30" s="69"/>
      <c r="G30" s="48">
        <v>0</v>
      </c>
      <c r="H30" s="57">
        <v>16</v>
      </c>
      <c r="I30" s="57">
        <v>0</v>
      </c>
      <c r="J30" s="49">
        <v>0</v>
      </c>
      <c r="K30" s="69">
        <v>0</v>
      </c>
      <c r="L30" s="69">
        <v>0</v>
      </c>
      <c r="M30" s="69">
        <v>0</v>
      </c>
      <c r="N30" s="69">
        <v>0</v>
      </c>
      <c r="O30" s="76">
        <v>0</v>
      </c>
      <c r="P30" s="76">
        <v>0</v>
      </c>
      <c r="Q30" s="76">
        <f t="shared" si="5"/>
        <v>0</v>
      </c>
      <c r="R30" s="57">
        <f t="shared" si="6"/>
        <v>16</v>
      </c>
      <c r="S30" s="57">
        <v>0</v>
      </c>
      <c r="T30" s="17">
        <v>0</v>
      </c>
      <c r="U30" s="17"/>
    </row>
    <row r="31" spans="1:21" ht="22.5">
      <c r="A31" s="6" t="s">
        <v>24</v>
      </c>
      <c r="B31" s="64">
        <f>SUM(B33:B38)</f>
        <v>271917.89999999997</v>
      </c>
      <c r="C31" s="64">
        <f>SUM(C33:C38)</f>
        <v>96200.5</v>
      </c>
      <c r="D31" s="50">
        <f>SUM(D33:D38)</f>
        <v>0</v>
      </c>
      <c r="E31" s="70">
        <f aca="true" t="shared" si="7" ref="E31:P31">SUM(E33:E38)</f>
        <v>42075.200000000004</v>
      </c>
      <c r="F31" s="70">
        <f t="shared" si="7"/>
        <v>19130</v>
      </c>
      <c r="G31" s="50">
        <f t="shared" si="7"/>
        <v>0</v>
      </c>
      <c r="H31" s="64">
        <f>SUM(H33:H38)</f>
        <v>274384.3</v>
      </c>
      <c r="I31" s="64">
        <f>SUM(I33:I38)</f>
        <v>96306.00000000001</v>
      </c>
      <c r="J31" s="50">
        <f>SUM(J33:J38)</f>
        <v>0</v>
      </c>
      <c r="K31" s="70">
        <f t="shared" si="7"/>
        <v>5495.5</v>
      </c>
      <c r="L31" s="70">
        <f t="shared" si="7"/>
        <v>105.5</v>
      </c>
      <c r="M31" s="70">
        <f t="shared" si="7"/>
        <v>0</v>
      </c>
      <c r="N31" s="70">
        <f t="shared" si="7"/>
        <v>-3029.1</v>
      </c>
      <c r="O31" s="77">
        <f t="shared" si="7"/>
        <v>0</v>
      </c>
      <c r="P31" s="77">
        <f t="shared" si="7"/>
        <v>0</v>
      </c>
      <c r="Q31" s="77">
        <f aca="true" t="shared" si="8" ref="Q31:Q38">K31+N31</f>
        <v>2466.4</v>
      </c>
      <c r="R31" s="64">
        <f>SUM(R33:R38)</f>
        <v>274384.3</v>
      </c>
      <c r="S31" s="64">
        <f>SUM(S33:S38)</f>
        <v>96306.00000000001</v>
      </c>
      <c r="T31" s="7">
        <f>SUM(T33:T38)</f>
        <v>0</v>
      </c>
      <c r="U31" s="7"/>
    </row>
    <row r="32" spans="1:21" ht="78.75" customHeight="1">
      <c r="A32" s="4" t="s">
        <v>25</v>
      </c>
      <c r="B32" s="65">
        <f>SUM(B33,B34,B36,B37)</f>
        <v>200244.09999999998</v>
      </c>
      <c r="C32" s="65">
        <f>SUM(C33,C34,C36,C37)</f>
        <v>24526.7</v>
      </c>
      <c r="D32" s="51">
        <f>SUM(D33,D34,D36,D37)</f>
        <v>0</v>
      </c>
      <c r="E32" s="71">
        <f aca="true" t="shared" si="9" ref="E32:J32">SUM(E33,E34,E36,E37)</f>
        <v>26665.4</v>
      </c>
      <c r="F32" s="71">
        <f t="shared" si="9"/>
        <v>3720.2</v>
      </c>
      <c r="G32" s="51">
        <f t="shared" si="9"/>
        <v>0</v>
      </c>
      <c r="H32" s="65">
        <f t="shared" si="9"/>
        <v>202710.5</v>
      </c>
      <c r="I32" s="65">
        <f t="shared" si="9"/>
        <v>24632.199999999997</v>
      </c>
      <c r="J32" s="51">
        <f t="shared" si="9"/>
        <v>0</v>
      </c>
      <c r="K32" s="71">
        <f aca="true" t="shared" si="10" ref="K32:P32">SUM(K33,K34,K36,K37)</f>
        <v>5495.5</v>
      </c>
      <c r="L32" s="71">
        <f t="shared" si="10"/>
        <v>105.5</v>
      </c>
      <c r="M32" s="71">
        <f t="shared" si="10"/>
        <v>0</v>
      </c>
      <c r="N32" s="71">
        <f t="shared" si="10"/>
        <v>-3029.1</v>
      </c>
      <c r="O32" s="78">
        <f t="shared" si="10"/>
        <v>0</v>
      </c>
      <c r="P32" s="78">
        <f t="shared" si="10"/>
        <v>0</v>
      </c>
      <c r="Q32" s="78">
        <f t="shared" si="8"/>
        <v>2466.4</v>
      </c>
      <c r="R32" s="65">
        <f>SUM(R33,R34,R36,R37)</f>
        <v>202710.5</v>
      </c>
      <c r="S32" s="65">
        <f>SUM(S33,S34,S36,S37)</f>
        <v>24632.2</v>
      </c>
      <c r="T32" s="5">
        <f>SUM(T33,T34,T36,T37)</f>
        <v>0</v>
      </c>
      <c r="U32" s="5"/>
    </row>
    <row r="33" spans="1:21" ht="22.5">
      <c r="A33" s="8" t="s">
        <v>26</v>
      </c>
      <c r="B33" s="57">
        <v>67426</v>
      </c>
      <c r="C33" s="57">
        <v>0</v>
      </c>
      <c r="D33" s="48">
        <v>0</v>
      </c>
      <c r="E33" s="69">
        <v>15523.1</v>
      </c>
      <c r="F33" s="69"/>
      <c r="G33" s="48">
        <v>0</v>
      </c>
      <c r="H33" s="57">
        <v>72816</v>
      </c>
      <c r="I33" s="57"/>
      <c r="J33" s="48">
        <v>0</v>
      </c>
      <c r="K33" s="69">
        <v>5390</v>
      </c>
      <c r="L33" s="69">
        <v>0</v>
      </c>
      <c r="M33" s="69">
        <v>0</v>
      </c>
      <c r="N33" s="69">
        <v>0</v>
      </c>
      <c r="O33" s="79">
        <v>0</v>
      </c>
      <c r="P33" s="79">
        <v>0</v>
      </c>
      <c r="Q33" s="79">
        <f t="shared" si="8"/>
        <v>5390</v>
      </c>
      <c r="R33" s="57">
        <f aca="true" t="shared" si="11" ref="R33:R38">B33+Q33</f>
        <v>72816</v>
      </c>
      <c r="S33" s="57"/>
      <c r="T33" s="32">
        <v>0</v>
      </c>
      <c r="U33" s="32"/>
    </row>
    <row r="34" spans="1:21" ht="22.5">
      <c r="A34" s="8" t="s">
        <v>27</v>
      </c>
      <c r="B34" s="57">
        <v>24526.7</v>
      </c>
      <c r="C34" s="57">
        <v>24526.7</v>
      </c>
      <c r="D34" s="48">
        <v>0</v>
      </c>
      <c r="E34" s="69">
        <v>3720.2</v>
      </c>
      <c r="F34" s="69">
        <v>3720.2</v>
      </c>
      <c r="G34" s="48">
        <v>0</v>
      </c>
      <c r="H34" s="57">
        <v>24554.1</v>
      </c>
      <c r="I34" s="57">
        <v>24554.1</v>
      </c>
      <c r="J34" s="48">
        <v>0</v>
      </c>
      <c r="K34" s="69">
        <v>27.4</v>
      </c>
      <c r="L34" s="69">
        <v>27.4</v>
      </c>
      <c r="M34" s="69">
        <v>0</v>
      </c>
      <c r="N34" s="69">
        <v>0</v>
      </c>
      <c r="O34" s="79">
        <v>0</v>
      </c>
      <c r="P34" s="79">
        <v>0</v>
      </c>
      <c r="Q34" s="79">
        <f t="shared" si="8"/>
        <v>27.4</v>
      </c>
      <c r="R34" s="57">
        <f t="shared" si="11"/>
        <v>24554.100000000002</v>
      </c>
      <c r="S34" s="57">
        <f>C34+L34-N34</f>
        <v>24554.100000000002</v>
      </c>
      <c r="T34" s="32">
        <v>0</v>
      </c>
      <c r="U34" s="32"/>
    </row>
    <row r="35" spans="1:21" ht="22.5">
      <c r="A35" s="8" t="s">
        <v>28</v>
      </c>
      <c r="B35" s="57">
        <v>71686.5</v>
      </c>
      <c r="C35" s="57">
        <v>71686.5</v>
      </c>
      <c r="D35" s="48">
        <v>0</v>
      </c>
      <c r="E35" s="69">
        <v>15422.5</v>
      </c>
      <c r="F35" s="69">
        <v>15422.5</v>
      </c>
      <c r="G35" s="48">
        <v>0</v>
      </c>
      <c r="H35" s="57">
        <v>71686.5</v>
      </c>
      <c r="I35" s="57">
        <v>71686.5</v>
      </c>
      <c r="J35" s="48">
        <v>0</v>
      </c>
      <c r="K35" s="69">
        <v>0</v>
      </c>
      <c r="L35" s="69">
        <v>0</v>
      </c>
      <c r="M35" s="69">
        <v>0</v>
      </c>
      <c r="N35" s="69">
        <v>0</v>
      </c>
      <c r="O35" s="79">
        <v>0</v>
      </c>
      <c r="P35" s="79">
        <v>0</v>
      </c>
      <c r="Q35" s="79">
        <f t="shared" si="8"/>
        <v>0</v>
      </c>
      <c r="R35" s="57">
        <f t="shared" si="11"/>
        <v>71686.5</v>
      </c>
      <c r="S35" s="57">
        <f>C35+L35-N35</f>
        <v>71686.5</v>
      </c>
      <c r="T35" s="32">
        <v>0</v>
      </c>
      <c r="U35" s="32"/>
    </row>
    <row r="36" spans="1:21" ht="22.5">
      <c r="A36" s="8" t="s">
        <v>29</v>
      </c>
      <c r="B36" s="57">
        <v>107941.4</v>
      </c>
      <c r="C36" s="57">
        <v>0</v>
      </c>
      <c r="D36" s="48">
        <v>0</v>
      </c>
      <c r="E36" s="69">
        <v>7422.1</v>
      </c>
      <c r="F36" s="69">
        <v>0</v>
      </c>
      <c r="G36" s="48">
        <v>0</v>
      </c>
      <c r="H36" s="57">
        <v>104990.4</v>
      </c>
      <c r="I36" s="57">
        <v>78.1</v>
      </c>
      <c r="J36" s="48">
        <v>0</v>
      </c>
      <c r="K36" s="69">
        <v>78.1</v>
      </c>
      <c r="L36" s="69">
        <v>78.1</v>
      </c>
      <c r="M36" s="69">
        <v>0</v>
      </c>
      <c r="N36" s="69">
        <v>-3029.1</v>
      </c>
      <c r="O36" s="79">
        <v>0</v>
      </c>
      <c r="P36" s="79">
        <v>0</v>
      </c>
      <c r="Q36" s="79">
        <f t="shared" si="8"/>
        <v>-2951</v>
      </c>
      <c r="R36" s="57">
        <f t="shared" si="11"/>
        <v>104990.4</v>
      </c>
      <c r="S36" s="57">
        <v>78.1</v>
      </c>
      <c r="T36" s="32">
        <v>0</v>
      </c>
      <c r="U36" s="32"/>
    </row>
    <row r="37" spans="1:21" ht="22.5">
      <c r="A37" s="31" t="s">
        <v>70</v>
      </c>
      <c r="B37" s="57">
        <v>350</v>
      </c>
      <c r="C37" s="57">
        <v>0</v>
      </c>
      <c r="D37" s="48">
        <v>0</v>
      </c>
      <c r="E37" s="69">
        <v>0</v>
      </c>
      <c r="F37" s="69">
        <v>0</v>
      </c>
      <c r="G37" s="48">
        <v>0</v>
      </c>
      <c r="H37" s="57">
        <v>350</v>
      </c>
      <c r="I37" s="57">
        <v>0</v>
      </c>
      <c r="J37" s="48">
        <v>0</v>
      </c>
      <c r="K37" s="69">
        <v>0</v>
      </c>
      <c r="L37" s="69">
        <v>0</v>
      </c>
      <c r="M37" s="69">
        <v>0</v>
      </c>
      <c r="N37" s="69">
        <v>0</v>
      </c>
      <c r="O37" s="79">
        <v>0</v>
      </c>
      <c r="P37" s="79">
        <v>0</v>
      </c>
      <c r="Q37" s="79">
        <f t="shared" si="8"/>
        <v>0</v>
      </c>
      <c r="R37" s="57">
        <f t="shared" si="11"/>
        <v>350</v>
      </c>
      <c r="S37" s="57">
        <v>0</v>
      </c>
      <c r="T37" s="32">
        <v>0</v>
      </c>
      <c r="U37" s="32"/>
    </row>
    <row r="38" spans="1:21" ht="43.5" customHeight="1">
      <c r="A38" s="8" t="s">
        <v>30</v>
      </c>
      <c r="B38" s="57">
        <v>-12.7</v>
      </c>
      <c r="C38" s="57">
        <v>-12.7</v>
      </c>
      <c r="D38" s="48">
        <v>0</v>
      </c>
      <c r="E38" s="69">
        <v>-12.7</v>
      </c>
      <c r="F38" s="69">
        <v>-12.7</v>
      </c>
      <c r="G38" s="48">
        <v>0</v>
      </c>
      <c r="H38" s="57">
        <v>-12.7</v>
      </c>
      <c r="I38" s="57">
        <v>-12.7</v>
      </c>
      <c r="J38" s="48">
        <v>0</v>
      </c>
      <c r="K38" s="69">
        <v>0</v>
      </c>
      <c r="L38" s="69">
        <v>0</v>
      </c>
      <c r="M38" s="69">
        <v>0</v>
      </c>
      <c r="N38" s="69">
        <v>0</v>
      </c>
      <c r="O38" s="79">
        <v>0</v>
      </c>
      <c r="P38" s="79">
        <v>0</v>
      </c>
      <c r="Q38" s="79">
        <f t="shared" si="8"/>
        <v>0</v>
      </c>
      <c r="R38" s="57">
        <f t="shared" si="11"/>
        <v>-12.7</v>
      </c>
      <c r="S38" s="57">
        <f>C38+L38-N38</f>
        <v>-12.7</v>
      </c>
      <c r="T38" s="32">
        <v>0</v>
      </c>
      <c r="U38" s="32"/>
    </row>
    <row r="39" spans="1:21" s="18" customFormat="1" ht="22.5">
      <c r="A39" s="2" t="s">
        <v>31</v>
      </c>
      <c r="B39" s="53">
        <f>B40+B46+B52</f>
        <v>595482.7</v>
      </c>
      <c r="C39" s="53">
        <f>C40+C46+C52</f>
        <v>96450.6</v>
      </c>
      <c r="D39" s="53">
        <f>D40+D46+D52</f>
        <v>13253.1</v>
      </c>
      <c r="E39" s="53">
        <f aca="true" t="shared" si="12" ref="E39:P39">E40+E52+E46</f>
        <v>106652.3</v>
      </c>
      <c r="F39" s="53">
        <f t="shared" si="12"/>
        <v>16037.4</v>
      </c>
      <c r="G39" s="53">
        <f t="shared" si="12"/>
        <v>0</v>
      </c>
      <c r="H39" s="53">
        <f aca="true" t="shared" si="13" ref="H39:J42">R39</f>
        <v>616119.5</v>
      </c>
      <c r="I39" s="53">
        <f t="shared" si="13"/>
        <v>96556.1</v>
      </c>
      <c r="J39" s="53">
        <f t="shared" si="13"/>
        <v>13253.1</v>
      </c>
      <c r="K39" s="53">
        <f t="shared" si="12"/>
        <v>29243.199999999997</v>
      </c>
      <c r="L39" s="53">
        <f t="shared" si="12"/>
        <v>105.5</v>
      </c>
      <c r="M39" s="53">
        <f t="shared" si="12"/>
        <v>0</v>
      </c>
      <c r="N39" s="53">
        <f t="shared" si="12"/>
        <v>-8606.400000000001</v>
      </c>
      <c r="O39" s="54">
        <f t="shared" si="12"/>
        <v>0</v>
      </c>
      <c r="P39" s="54">
        <f t="shared" si="12"/>
        <v>0</v>
      </c>
      <c r="Q39" s="54">
        <f>Q40+Q46+Q52</f>
        <v>20636.8</v>
      </c>
      <c r="R39" s="54">
        <f>R40+R46+R52</f>
        <v>616119.5</v>
      </c>
      <c r="S39" s="54">
        <f>S40+S46+S52</f>
        <v>96556.1</v>
      </c>
      <c r="T39" s="54">
        <f>T40+T46+T52</f>
        <v>13253.1</v>
      </c>
      <c r="U39" s="3"/>
    </row>
    <row r="40" spans="1:21" ht="24" customHeight="1">
      <c r="A40" s="9" t="s">
        <v>32</v>
      </c>
      <c r="B40" s="55">
        <f>SUM(B41:B45)</f>
        <v>129638.1</v>
      </c>
      <c r="C40" s="55">
        <f>SUM(C41:C45)</f>
        <v>20989.9</v>
      </c>
      <c r="D40" s="55">
        <f>SUM(D41:D45)</f>
        <v>2431.9</v>
      </c>
      <c r="E40" s="55">
        <f aca="true" t="shared" si="14" ref="E40:K40">SUM(E41:E45)</f>
        <v>28062.9</v>
      </c>
      <c r="F40" s="55">
        <f t="shared" si="14"/>
        <v>7538</v>
      </c>
      <c r="G40" s="55">
        <f t="shared" si="14"/>
        <v>0</v>
      </c>
      <c r="H40" s="83">
        <f t="shared" si="13"/>
        <v>129638.1</v>
      </c>
      <c r="I40" s="83">
        <f t="shared" si="13"/>
        <v>20989.9</v>
      </c>
      <c r="J40" s="83">
        <f t="shared" si="13"/>
        <v>2431.9</v>
      </c>
      <c r="K40" s="55">
        <f t="shared" si="14"/>
        <v>0</v>
      </c>
      <c r="L40" s="55">
        <f aca="true" t="shared" si="15" ref="L40:T40">SUM(L41:L45)</f>
        <v>0</v>
      </c>
      <c r="M40" s="55">
        <f t="shared" si="15"/>
        <v>0</v>
      </c>
      <c r="N40" s="55">
        <f t="shared" si="15"/>
        <v>0</v>
      </c>
      <c r="O40" s="56">
        <f t="shared" si="15"/>
        <v>0</v>
      </c>
      <c r="P40" s="56">
        <f t="shared" si="15"/>
        <v>0</v>
      </c>
      <c r="Q40" s="56">
        <f t="shared" si="15"/>
        <v>0</v>
      </c>
      <c r="R40" s="56">
        <f t="shared" si="15"/>
        <v>129638.1</v>
      </c>
      <c r="S40" s="56">
        <f t="shared" si="15"/>
        <v>20989.9</v>
      </c>
      <c r="T40" s="56">
        <f t="shared" si="15"/>
        <v>2431.9</v>
      </c>
      <c r="U40" s="10"/>
    </row>
    <row r="41" spans="1:21" ht="90.75">
      <c r="A41" s="31" t="s">
        <v>33</v>
      </c>
      <c r="B41" s="57">
        <v>77871.7</v>
      </c>
      <c r="C41" s="57">
        <v>9823.2</v>
      </c>
      <c r="D41" s="57">
        <v>0</v>
      </c>
      <c r="E41" s="57">
        <v>19909.2</v>
      </c>
      <c r="F41" s="57">
        <v>2281.1</v>
      </c>
      <c r="G41" s="57">
        <v>0</v>
      </c>
      <c r="H41" s="63">
        <f t="shared" si="13"/>
        <v>77871.7</v>
      </c>
      <c r="I41" s="63">
        <f t="shared" si="13"/>
        <v>9823.2</v>
      </c>
      <c r="J41" s="63">
        <f t="shared" si="13"/>
        <v>0</v>
      </c>
      <c r="K41" s="55">
        <v>0</v>
      </c>
      <c r="L41" s="55">
        <v>0</v>
      </c>
      <c r="M41" s="55">
        <f>J41-D41</f>
        <v>0</v>
      </c>
      <c r="N41" s="55">
        <v>0</v>
      </c>
      <c r="O41" s="56">
        <v>0</v>
      </c>
      <c r="P41" s="56">
        <f>J41-D41</f>
        <v>0</v>
      </c>
      <c r="Q41" s="56">
        <f>SUM(K41,N41)</f>
        <v>0</v>
      </c>
      <c r="R41" s="58">
        <f>B41+Q41</f>
        <v>77871.7</v>
      </c>
      <c r="S41" s="58">
        <f>C41+L41+O41</f>
        <v>9823.2</v>
      </c>
      <c r="T41" s="58">
        <v>0</v>
      </c>
      <c r="U41" s="17"/>
    </row>
    <row r="42" spans="1:21" ht="45">
      <c r="A42" s="8" t="s">
        <v>34</v>
      </c>
      <c r="B42" s="57">
        <v>15578.5</v>
      </c>
      <c r="C42" s="57">
        <v>11166.7</v>
      </c>
      <c r="D42" s="57">
        <v>2431.9</v>
      </c>
      <c r="E42" s="57">
        <v>8107.7</v>
      </c>
      <c r="F42" s="57">
        <v>5256.9</v>
      </c>
      <c r="G42" s="57"/>
      <c r="H42" s="63">
        <f t="shared" si="13"/>
        <v>15578.5</v>
      </c>
      <c r="I42" s="63">
        <f t="shared" si="13"/>
        <v>11166.7</v>
      </c>
      <c r="J42" s="63">
        <f t="shared" si="13"/>
        <v>2431.9</v>
      </c>
      <c r="K42" s="55">
        <v>0</v>
      </c>
      <c r="L42" s="55">
        <v>0</v>
      </c>
      <c r="M42" s="55">
        <v>0</v>
      </c>
      <c r="N42" s="55">
        <v>0</v>
      </c>
      <c r="O42" s="56">
        <v>0</v>
      </c>
      <c r="P42" s="56">
        <v>0</v>
      </c>
      <c r="Q42" s="56">
        <f aca="true" t="shared" si="16" ref="Q42:Q108">SUM(K42,N42)</f>
        <v>0</v>
      </c>
      <c r="R42" s="58">
        <f>B42+Q42</f>
        <v>15578.5</v>
      </c>
      <c r="S42" s="58">
        <f aca="true" t="shared" si="17" ref="S42:S51">C42+L42+O42</f>
        <v>11166.7</v>
      </c>
      <c r="T42" s="58">
        <v>2431.9</v>
      </c>
      <c r="U42" s="17"/>
    </row>
    <row r="43" spans="1:21" ht="45">
      <c r="A43" s="8" t="s">
        <v>35</v>
      </c>
      <c r="B43" s="57">
        <v>187.5</v>
      </c>
      <c r="C43" s="57">
        <v>0</v>
      </c>
      <c r="D43" s="57">
        <v>0</v>
      </c>
      <c r="E43" s="57">
        <v>0</v>
      </c>
      <c r="F43" s="57">
        <v>0</v>
      </c>
      <c r="G43" s="57">
        <v>0</v>
      </c>
      <c r="H43" s="63">
        <f aca="true" t="shared" si="18" ref="H43:H48">R43</f>
        <v>187.5</v>
      </c>
      <c r="I43" s="57">
        <v>0</v>
      </c>
      <c r="J43" s="57">
        <v>0</v>
      </c>
      <c r="K43" s="55">
        <v>0</v>
      </c>
      <c r="L43" s="55">
        <f>I43-C43</f>
        <v>0</v>
      </c>
      <c r="M43" s="55">
        <f>J43-D43</f>
        <v>0</v>
      </c>
      <c r="N43" s="55">
        <v>0</v>
      </c>
      <c r="O43" s="56">
        <f>I43-C43</f>
        <v>0</v>
      </c>
      <c r="P43" s="56">
        <f>J43-D43</f>
        <v>0</v>
      </c>
      <c r="Q43" s="56">
        <f t="shared" si="16"/>
        <v>0</v>
      </c>
      <c r="R43" s="58">
        <f>B43+Q43</f>
        <v>187.5</v>
      </c>
      <c r="S43" s="58">
        <f t="shared" si="17"/>
        <v>0</v>
      </c>
      <c r="T43" s="58">
        <v>0</v>
      </c>
      <c r="U43" s="17"/>
    </row>
    <row r="44" spans="1:21" ht="22.5">
      <c r="A44" s="8" t="s">
        <v>36</v>
      </c>
      <c r="B44" s="57">
        <v>35952.4</v>
      </c>
      <c r="C44" s="57">
        <v>0</v>
      </c>
      <c r="D44" s="57">
        <v>0</v>
      </c>
      <c r="E44" s="57">
        <v>0</v>
      </c>
      <c r="F44" s="57">
        <v>0</v>
      </c>
      <c r="G44" s="57">
        <v>0</v>
      </c>
      <c r="H44" s="63">
        <f t="shared" si="18"/>
        <v>35952.4</v>
      </c>
      <c r="I44" s="57">
        <v>0</v>
      </c>
      <c r="J44" s="57">
        <v>0</v>
      </c>
      <c r="K44" s="55">
        <v>0</v>
      </c>
      <c r="L44" s="55">
        <v>0</v>
      </c>
      <c r="M44" s="55">
        <f>J44-D44</f>
        <v>0</v>
      </c>
      <c r="N44" s="55">
        <v>0</v>
      </c>
      <c r="O44" s="56">
        <v>0</v>
      </c>
      <c r="P44" s="56">
        <f>J44-D44</f>
        <v>0</v>
      </c>
      <c r="Q44" s="56">
        <f t="shared" si="16"/>
        <v>0</v>
      </c>
      <c r="R44" s="58">
        <f>B44+Q44</f>
        <v>35952.4</v>
      </c>
      <c r="S44" s="58">
        <f t="shared" si="17"/>
        <v>0</v>
      </c>
      <c r="T44" s="58">
        <v>0</v>
      </c>
      <c r="U44" s="17"/>
    </row>
    <row r="45" spans="1:21" ht="58.5" customHeight="1">
      <c r="A45" s="8" t="s">
        <v>37</v>
      </c>
      <c r="B45" s="57">
        <v>48</v>
      </c>
      <c r="C45" s="57">
        <v>0</v>
      </c>
      <c r="D45" s="57">
        <v>0</v>
      </c>
      <c r="E45" s="57">
        <v>46</v>
      </c>
      <c r="F45" s="57">
        <v>0</v>
      </c>
      <c r="G45" s="57">
        <v>0</v>
      </c>
      <c r="H45" s="63">
        <f t="shared" si="18"/>
        <v>48</v>
      </c>
      <c r="I45" s="57">
        <v>0</v>
      </c>
      <c r="J45" s="57">
        <v>0</v>
      </c>
      <c r="K45" s="55">
        <v>0</v>
      </c>
      <c r="L45" s="55">
        <f>I45-C45</f>
        <v>0</v>
      </c>
      <c r="M45" s="55">
        <f>J45-D45</f>
        <v>0</v>
      </c>
      <c r="N45" s="55">
        <v>0</v>
      </c>
      <c r="O45" s="56">
        <f>I45-C45</f>
        <v>0</v>
      </c>
      <c r="P45" s="56">
        <f>J45-D45</f>
        <v>0</v>
      </c>
      <c r="Q45" s="56">
        <f t="shared" si="16"/>
        <v>0</v>
      </c>
      <c r="R45" s="58">
        <f>B45+Q45</f>
        <v>48</v>
      </c>
      <c r="S45" s="58">
        <f t="shared" si="17"/>
        <v>0</v>
      </c>
      <c r="T45" s="58">
        <v>0</v>
      </c>
      <c r="U45" s="17"/>
    </row>
    <row r="46" spans="1:21" s="18" customFormat="1" ht="22.5">
      <c r="A46" s="30" t="s">
        <v>38</v>
      </c>
      <c r="B46" s="55">
        <f>SUM(B47:B51)</f>
        <v>221616.8</v>
      </c>
      <c r="C46" s="55">
        <f>SUM(C47:C51)</f>
        <v>839</v>
      </c>
      <c r="D46" s="55">
        <f>SUM(D47:D51)</f>
        <v>0</v>
      </c>
      <c r="E46" s="55">
        <f aca="true" t="shared" si="19" ref="E46:J46">SUM(E47:E51)</f>
        <v>50881.4</v>
      </c>
      <c r="F46" s="55">
        <f t="shared" si="19"/>
        <v>0</v>
      </c>
      <c r="G46" s="55">
        <f t="shared" si="19"/>
        <v>0</v>
      </c>
      <c r="H46" s="83">
        <f t="shared" si="18"/>
        <v>227486.6</v>
      </c>
      <c r="I46" s="55">
        <f>S46</f>
        <v>839</v>
      </c>
      <c r="J46" s="55">
        <f t="shared" si="19"/>
        <v>0</v>
      </c>
      <c r="K46" s="55">
        <f>K47+K48+K49+K50+K51</f>
        <v>5869.8</v>
      </c>
      <c r="L46" s="55">
        <f>L47+L48+L49+L50+L51</f>
        <v>0</v>
      </c>
      <c r="M46" s="55">
        <f>M47+M48+M49+M50+M51</f>
        <v>0</v>
      </c>
      <c r="N46" s="55">
        <f>N47+N48+N49+N50+N51</f>
        <v>0</v>
      </c>
      <c r="O46" s="56">
        <f aca="true" t="shared" si="20" ref="O46:T46">SUM(O47:O51)</f>
        <v>0</v>
      </c>
      <c r="P46" s="56">
        <f t="shared" si="20"/>
        <v>0</v>
      </c>
      <c r="Q46" s="56">
        <f t="shared" si="16"/>
        <v>5869.8</v>
      </c>
      <c r="R46" s="56">
        <f t="shared" si="20"/>
        <v>227486.6</v>
      </c>
      <c r="S46" s="56">
        <f t="shared" si="20"/>
        <v>839</v>
      </c>
      <c r="T46" s="56">
        <f t="shared" si="20"/>
        <v>0</v>
      </c>
      <c r="U46" s="10"/>
    </row>
    <row r="47" spans="1:21" ht="22.5">
      <c r="A47" s="31" t="s">
        <v>39</v>
      </c>
      <c r="B47" s="57">
        <v>18193.2</v>
      </c>
      <c r="C47" s="57">
        <v>0</v>
      </c>
      <c r="D47" s="57">
        <v>0</v>
      </c>
      <c r="E47" s="57">
        <v>6781</v>
      </c>
      <c r="F47" s="57">
        <v>0</v>
      </c>
      <c r="G47" s="57">
        <v>0</v>
      </c>
      <c r="H47" s="63">
        <f t="shared" si="18"/>
        <v>18193.2</v>
      </c>
      <c r="I47" s="57">
        <v>0</v>
      </c>
      <c r="J47" s="57">
        <v>0</v>
      </c>
      <c r="K47" s="55">
        <v>0</v>
      </c>
      <c r="L47" s="55">
        <f aca="true" t="shared" si="21" ref="L47:M51">I47-C47</f>
        <v>0</v>
      </c>
      <c r="M47" s="55">
        <f t="shared" si="21"/>
        <v>0</v>
      </c>
      <c r="N47" s="55">
        <v>0</v>
      </c>
      <c r="O47" s="56">
        <f>I47-C47</f>
        <v>0</v>
      </c>
      <c r="P47" s="56">
        <f>J47-D47</f>
        <v>0</v>
      </c>
      <c r="Q47" s="56">
        <f t="shared" si="16"/>
        <v>0</v>
      </c>
      <c r="R47" s="58">
        <f>B47+Q47</f>
        <v>18193.2</v>
      </c>
      <c r="S47" s="58">
        <f t="shared" si="17"/>
        <v>0</v>
      </c>
      <c r="T47" s="58">
        <v>0</v>
      </c>
      <c r="U47" s="17"/>
    </row>
    <row r="48" spans="1:21" ht="408.75" customHeight="1">
      <c r="A48" s="31" t="s">
        <v>40</v>
      </c>
      <c r="B48" s="57">
        <v>172769.3</v>
      </c>
      <c r="C48" s="57">
        <v>0</v>
      </c>
      <c r="D48" s="57">
        <v>0</v>
      </c>
      <c r="E48" s="57">
        <v>34563</v>
      </c>
      <c r="F48" s="57">
        <v>0</v>
      </c>
      <c r="G48" s="57">
        <v>0</v>
      </c>
      <c r="H48" s="63">
        <f t="shared" si="18"/>
        <v>172769.3</v>
      </c>
      <c r="I48" s="57">
        <v>0</v>
      </c>
      <c r="J48" s="57">
        <v>0</v>
      </c>
      <c r="K48" s="55">
        <v>0</v>
      </c>
      <c r="L48" s="55">
        <f t="shared" si="21"/>
        <v>0</v>
      </c>
      <c r="M48" s="55">
        <f t="shared" si="21"/>
        <v>0</v>
      </c>
      <c r="N48" s="55">
        <v>0</v>
      </c>
      <c r="O48" s="56">
        <v>0</v>
      </c>
      <c r="P48" s="56">
        <f>J48-D48</f>
        <v>0</v>
      </c>
      <c r="Q48" s="56">
        <f t="shared" si="16"/>
        <v>0</v>
      </c>
      <c r="R48" s="58">
        <f>B48+Q48</f>
        <v>172769.3</v>
      </c>
      <c r="S48" s="58">
        <f t="shared" si="17"/>
        <v>0</v>
      </c>
      <c r="T48" s="58">
        <v>0</v>
      </c>
      <c r="U48" s="17"/>
    </row>
    <row r="49" spans="1:21" ht="90.75">
      <c r="A49" s="31" t="s">
        <v>41</v>
      </c>
      <c r="B49" s="57">
        <v>0</v>
      </c>
      <c r="C49" s="57">
        <v>0</v>
      </c>
      <c r="D49" s="57">
        <v>0</v>
      </c>
      <c r="E49" s="57">
        <v>0</v>
      </c>
      <c r="F49" s="57">
        <v>0</v>
      </c>
      <c r="G49" s="57">
        <v>0</v>
      </c>
      <c r="H49" s="63">
        <v>0</v>
      </c>
      <c r="I49" s="57">
        <v>0</v>
      </c>
      <c r="J49" s="57">
        <v>0</v>
      </c>
      <c r="K49" s="55">
        <f>H49-B49</f>
        <v>0</v>
      </c>
      <c r="L49" s="55">
        <f t="shared" si="21"/>
        <v>0</v>
      </c>
      <c r="M49" s="55">
        <f t="shared" si="21"/>
        <v>0</v>
      </c>
      <c r="N49" s="55">
        <f>H49-B49</f>
        <v>0</v>
      </c>
      <c r="O49" s="56">
        <f>I49-C49</f>
        <v>0</v>
      </c>
      <c r="P49" s="56">
        <f>J49-D49</f>
        <v>0</v>
      </c>
      <c r="Q49" s="56">
        <f t="shared" si="16"/>
        <v>0</v>
      </c>
      <c r="R49" s="58">
        <f>B49+Q49</f>
        <v>0</v>
      </c>
      <c r="S49" s="58">
        <f t="shared" si="17"/>
        <v>0</v>
      </c>
      <c r="T49" s="58">
        <v>0</v>
      </c>
      <c r="U49" s="17"/>
    </row>
    <row r="50" spans="1:21" ht="35.25" customHeight="1">
      <c r="A50" s="31" t="s">
        <v>68</v>
      </c>
      <c r="B50" s="57">
        <v>11900</v>
      </c>
      <c r="C50" s="57">
        <v>839</v>
      </c>
      <c r="D50" s="57">
        <v>0</v>
      </c>
      <c r="E50" s="57">
        <v>3890.4</v>
      </c>
      <c r="F50" s="57"/>
      <c r="G50" s="57">
        <v>0</v>
      </c>
      <c r="H50" s="57">
        <f>R50</f>
        <v>11900</v>
      </c>
      <c r="I50" s="57">
        <f>S50</f>
        <v>839</v>
      </c>
      <c r="J50" s="57">
        <v>0</v>
      </c>
      <c r="K50" s="55">
        <v>0</v>
      </c>
      <c r="L50" s="55">
        <v>0</v>
      </c>
      <c r="M50" s="55">
        <v>0</v>
      </c>
      <c r="N50" s="55">
        <v>0</v>
      </c>
      <c r="O50" s="56">
        <v>0</v>
      </c>
      <c r="P50" s="56">
        <f>J50-D50</f>
        <v>0</v>
      </c>
      <c r="Q50" s="56">
        <f t="shared" si="16"/>
        <v>0</v>
      </c>
      <c r="R50" s="58">
        <f>B50+Q50</f>
        <v>11900</v>
      </c>
      <c r="S50" s="58">
        <f t="shared" si="17"/>
        <v>839</v>
      </c>
      <c r="T50" s="58">
        <v>0</v>
      </c>
      <c r="U50" s="17"/>
    </row>
    <row r="51" spans="1:21" ht="240.75" customHeight="1">
      <c r="A51" s="31" t="s">
        <v>69</v>
      </c>
      <c r="B51" s="57">
        <v>18754.3</v>
      </c>
      <c r="C51" s="57">
        <v>0</v>
      </c>
      <c r="D51" s="57">
        <v>0</v>
      </c>
      <c r="E51" s="57">
        <v>5647</v>
      </c>
      <c r="F51" s="57">
        <v>0</v>
      </c>
      <c r="G51" s="57">
        <v>0</v>
      </c>
      <c r="H51" s="57">
        <f>R51</f>
        <v>24624.1</v>
      </c>
      <c r="I51" s="57">
        <v>0</v>
      </c>
      <c r="J51" s="57">
        <v>0</v>
      </c>
      <c r="K51" s="55">
        <v>5869.8</v>
      </c>
      <c r="L51" s="55">
        <v>0</v>
      </c>
      <c r="M51" s="55">
        <f t="shared" si="21"/>
        <v>0</v>
      </c>
      <c r="N51" s="55">
        <v>0</v>
      </c>
      <c r="O51" s="56">
        <v>0</v>
      </c>
      <c r="P51" s="56">
        <f>J51-D51</f>
        <v>0</v>
      </c>
      <c r="Q51" s="56">
        <f t="shared" si="16"/>
        <v>5869.8</v>
      </c>
      <c r="R51" s="58">
        <f>B51+Q51</f>
        <v>24624.1</v>
      </c>
      <c r="S51" s="58">
        <f t="shared" si="17"/>
        <v>0</v>
      </c>
      <c r="T51" s="58">
        <v>0</v>
      </c>
      <c r="U51" s="17" t="s">
        <v>137</v>
      </c>
    </row>
    <row r="52" spans="1:21" s="18" customFormat="1" ht="22.5">
      <c r="A52" s="9" t="s">
        <v>42</v>
      </c>
      <c r="B52" s="55">
        <f aca="true" t="shared" si="22" ref="B52:T52">B53+B71+B73+B105+B108</f>
        <v>244227.8</v>
      </c>
      <c r="C52" s="55">
        <f t="shared" si="22"/>
        <v>74621.70000000001</v>
      </c>
      <c r="D52" s="55">
        <f t="shared" si="22"/>
        <v>10821.2</v>
      </c>
      <c r="E52" s="55">
        <f t="shared" si="22"/>
        <v>27708</v>
      </c>
      <c r="F52" s="55">
        <f t="shared" si="22"/>
        <v>8499.4</v>
      </c>
      <c r="G52" s="55">
        <f t="shared" si="22"/>
        <v>0</v>
      </c>
      <c r="H52" s="55">
        <f t="shared" si="22"/>
        <v>256530.19999999995</v>
      </c>
      <c r="I52" s="55">
        <f t="shared" si="22"/>
        <v>74649.1</v>
      </c>
      <c r="J52" s="55">
        <f t="shared" si="22"/>
        <v>10821.2</v>
      </c>
      <c r="K52" s="55">
        <f t="shared" si="22"/>
        <v>23373.399999999998</v>
      </c>
      <c r="L52" s="55">
        <f t="shared" si="22"/>
        <v>105.5</v>
      </c>
      <c r="M52" s="55">
        <f t="shared" si="22"/>
        <v>0</v>
      </c>
      <c r="N52" s="55">
        <f t="shared" si="22"/>
        <v>-8606.400000000001</v>
      </c>
      <c r="O52" s="55">
        <f t="shared" si="22"/>
        <v>0</v>
      </c>
      <c r="P52" s="55">
        <f t="shared" si="22"/>
        <v>0</v>
      </c>
      <c r="Q52" s="55">
        <f t="shared" si="22"/>
        <v>14767</v>
      </c>
      <c r="R52" s="55">
        <f t="shared" si="22"/>
        <v>258994.79999999993</v>
      </c>
      <c r="S52" s="55">
        <f t="shared" si="22"/>
        <v>74727.20000000001</v>
      </c>
      <c r="T52" s="55">
        <f t="shared" si="22"/>
        <v>10821.2</v>
      </c>
      <c r="U52" s="10"/>
    </row>
    <row r="53" spans="1:21" ht="126.75" customHeight="1">
      <c r="A53" s="8" t="s">
        <v>43</v>
      </c>
      <c r="B53" s="57">
        <f>B54+B55+B56+B57+B58+B59+B60+B61+B65+B67+B68+B69+B70+B66+B64+B63+B62</f>
        <v>19788.999999999996</v>
      </c>
      <c r="C53" s="57">
        <f aca="true" t="shared" si="23" ref="C53:T53">C54+C55+C56+C57+C58+C59+C60+C61+C65+C67+C68+C69+C70+C66+C64+C63+C62</f>
        <v>3407.2</v>
      </c>
      <c r="D53" s="57">
        <f t="shared" si="23"/>
        <v>0</v>
      </c>
      <c r="E53" s="57">
        <f t="shared" si="23"/>
        <v>3640.2</v>
      </c>
      <c r="F53" s="57">
        <f t="shared" si="23"/>
        <v>60.2</v>
      </c>
      <c r="G53" s="57">
        <f t="shared" si="23"/>
        <v>0</v>
      </c>
      <c r="H53" s="57">
        <f t="shared" si="23"/>
        <v>19908.999999999996</v>
      </c>
      <c r="I53" s="57">
        <f t="shared" si="23"/>
        <v>3407.2</v>
      </c>
      <c r="J53" s="57">
        <f t="shared" si="23"/>
        <v>0</v>
      </c>
      <c r="K53" s="57">
        <f t="shared" si="23"/>
        <v>1513.8</v>
      </c>
      <c r="L53" s="57">
        <f t="shared" si="23"/>
        <v>0</v>
      </c>
      <c r="M53" s="57">
        <f t="shared" si="23"/>
        <v>0</v>
      </c>
      <c r="N53" s="57">
        <f t="shared" si="23"/>
        <v>0</v>
      </c>
      <c r="O53" s="57">
        <f t="shared" si="23"/>
        <v>0</v>
      </c>
      <c r="P53" s="57">
        <f t="shared" si="23"/>
        <v>0</v>
      </c>
      <c r="Q53" s="57">
        <f t="shared" si="23"/>
        <v>1513.8</v>
      </c>
      <c r="R53" s="57">
        <f t="shared" si="23"/>
        <v>21302.799999999996</v>
      </c>
      <c r="S53" s="57">
        <f t="shared" si="23"/>
        <v>3407.2</v>
      </c>
      <c r="T53" s="57">
        <f t="shared" si="23"/>
        <v>0</v>
      </c>
      <c r="U53" s="17"/>
    </row>
    <row r="54" spans="1:21" ht="45">
      <c r="A54" s="12" t="s">
        <v>78</v>
      </c>
      <c r="B54" s="59">
        <v>10043.3</v>
      </c>
      <c r="C54" s="59">
        <v>0</v>
      </c>
      <c r="D54" s="59">
        <v>0</v>
      </c>
      <c r="E54" s="59">
        <v>2200.4</v>
      </c>
      <c r="F54" s="59">
        <v>0</v>
      </c>
      <c r="G54" s="59">
        <v>0</v>
      </c>
      <c r="H54" s="59">
        <f aca="true" t="shared" si="24" ref="H54:H65">R54</f>
        <v>10043.3</v>
      </c>
      <c r="I54" s="59">
        <f aca="true" t="shared" si="25" ref="I54:I65">S54</f>
        <v>0</v>
      </c>
      <c r="J54" s="59">
        <f aca="true" t="shared" si="26" ref="J54:J65">T54</f>
        <v>0</v>
      </c>
      <c r="K54" s="60">
        <v>0</v>
      </c>
      <c r="L54" s="60">
        <v>0</v>
      </c>
      <c r="M54" s="60">
        <v>0</v>
      </c>
      <c r="N54" s="60">
        <v>0</v>
      </c>
      <c r="O54" s="61">
        <v>0</v>
      </c>
      <c r="P54" s="61">
        <f>J54-D54</f>
        <v>0</v>
      </c>
      <c r="Q54" s="61">
        <f t="shared" si="16"/>
        <v>0</v>
      </c>
      <c r="R54" s="62">
        <f aca="true" t="shared" si="27" ref="R54:R108">B54+Q54</f>
        <v>10043.3</v>
      </c>
      <c r="S54" s="62">
        <f aca="true" t="shared" si="28" ref="S54:S67">C54+L54+O54</f>
        <v>0</v>
      </c>
      <c r="T54" s="62">
        <v>0</v>
      </c>
      <c r="U54" s="20"/>
    </row>
    <row r="55" spans="1:21" ht="136.5">
      <c r="A55" s="12" t="s">
        <v>91</v>
      </c>
      <c r="B55" s="59">
        <v>2.6</v>
      </c>
      <c r="C55" s="59">
        <v>2.6</v>
      </c>
      <c r="D55" s="59">
        <v>0</v>
      </c>
      <c r="E55" s="59">
        <v>0</v>
      </c>
      <c r="F55" s="59">
        <v>0</v>
      </c>
      <c r="G55" s="59">
        <v>0</v>
      </c>
      <c r="H55" s="59">
        <f t="shared" si="24"/>
        <v>2.6</v>
      </c>
      <c r="I55" s="59">
        <f t="shared" si="25"/>
        <v>2.6</v>
      </c>
      <c r="J55" s="59">
        <f t="shared" si="26"/>
        <v>0</v>
      </c>
      <c r="K55" s="60">
        <v>0</v>
      </c>
      <c r="L55" s="60">
        <v>0</v>
      </c>
      <c r="M55" s="60">
        <v>0</v>
      </c>
      <c r="N55" s="60">
        <v>0</v>
      </c>
      <c r="O55" s="61">
        <v>0</v>
      </c>
      <c r="P55" s="61">
        <f>J55-D55</f>
        <v>0</v>
      </c>
      <c r="Q55" s="61">
        <f t="shared" si="16"/>
        <v>0</v>
      </c>
      <c r="R55" s="62">
        <f t="shared" si="27"/>
        <v>2.6</v>
      </c>
      <c r="S55" s="62">
        <f t="shared" si="28"/>
        <v>2.6</v>
      </c>
      <c r="T55" s="62">
        <v>0</v>
      </c>
      <c r="U55" s="20"/>
    </row>
    <row r="56" spans="1:21" ht="45">
      <c r="A56" s="12" t="s">
        <v>74</v>
      </c>
      <c r="B56" s="59">
        <v>2243.2</v>
      </c>
      <c r="C56" s="59">
        <v>2243.2</v>
      </c>
      <c r="D56" s="59">
        <v>0</v>
      </c>
      <c r="E56" s="59">
        <v>0</v>
      </c>
      <c r="F56" s="59">
        <v>0</v>
      </c>
      <c r="G56" s="59">
        <v>0</v>
      </c>
      <c r="H56" s="59">
        <f t="shared" si="24"/>
        <v>2243.2</v>
      </c>
      <c r="I56" s="59">
        <f t="shared" si="25"/>
        <v>2243.2</v>
      </c>
      <c r="J56" s="59">
        <f t="shared" si="26"/>
        <v>0</v>
      </c>
      <c r="K56" s="60">
        <v>0</v>
      </c>
      <c r="L56" s="60">
        <v>0</v>
      </c>
      <c r="M56" s="60">
        <v>0</v>
      </c>
      <c r="N56" s="60">
        <v>0</v>
      </c>
      <c r="O56" s="61">
        <v>0</v>
      </c>
      <c r="P56" s="61">
        <f>J56-D56</f>
        <v>0</v>
      </c>
      <c r="Q56" s="61">
        <f t="shared" si="16"/>
        <v>0</v>
      </c>
      <c r="R56" s="62">
        <f t="shared" si="27"/>
        <v>2243.2</v>
      </c>
      <c r="S56" s="62">
        <f t="shared" si="28"/>
        <v>2243.2</v>
      </c>
      <c r="T56" s="62">
        <v>0</v>
      </c>
      <c r="U56" s="20"/>
    </row>
    <row r="57" spans="1:21" ht="228">
      <c r="A57" s="12" t="s">
        <v>93</v>
      </c>
      <c r="B57" s="59">
        <v>3617.3</v>
      </c>
      <c r="C57" s="59">
        <v>299.1</v>
      </c>
      <c r="D57" s="59">
        <v>0</v>
      </c>
      <c r="E57" s="59">
        <v>591.8</v>
      </c>
      <c r="F57" s="59">
        <v>6.9</v>
      </c>
      <c r="G57" s="59">
        <v>0</v>
      </c>
      <c r="H57" s="59">
        <f t="shared" si="24"/>
        <v>3617.3</v>
      </c>
      <c r="I57" s="59">
        <f t="shared" si="25"/>
        <v>299.1</v>
      </c>
      <c r="J57" s="59">
        <f t="shared" si="26"/>
        <v>0</v>
      </c>
      <c r="K57" s="60">
        <v>0</v>
      </c>
      <c r="L57" s="60">
        <v>0</v>
      </c>
      <c r="M57" s="60">
        <v>0</v>
      </c>
      <c r="N57" s="60">
        <v>0</v>
      </c>
      <c r="O57" s="61">
        <v>0</v>
      </c>
      <c r="P57" s="61">
        <v>0</v>
      </c>
      <c r="Q57" s="61">
        <f t="shared" si="16"/>
        <v>0</v>
      </c>
      <c r="R57" s="62">
        <f t="shared" si="27"/>
        <v>3617.3</v>
      </c>
      <c r="S57" s="62">
        <f t="shared" si="28"/>
        <v>299.1</v>
      </c>
      <c r="T57" s="62">
        <v>0</v>
      </c>
      <c r="U57" s="20"/>
    </row>
    <row r="58" spans="1:21" ht="136.5">
      <c r="A58" s="52" t="s">
        <v>92</v>
      </c>
      <c r="B58" s="59">
        <v>76</v>
      </c>
      <c r="C58" s="59">
        <v>0</v>
      </c>
      <c r="D58" s="59">
        <v>0</v>
      </c>
      <c r="E58" s="59">
        <v>0</v>
      </c>
      <c r="F58" s="59">
        <v>0</v>
      </c>
      <c r="G58" s="59">
        <v>0</v>
      </c>
      <c r="H58" s="59">
        <f t="shared" si="24"/>
        <v>196</v>
      </c>
      <c r="I58" s="59">
        <f t="shared" si="25"/>
        <v>0</v>
      </c>
      <c r="J58" s="59">
        <f t="shared" si="26"/>
        <v>0</v>
      </c>
      <c r="K58" s="60">
        <v>120</v>
      </c>
      <c r="L58" s="60">
        <v>0</v>
      </c>
      <c r="M58" s="60">
        <v>0</v>
      </c>
      <c r="N58" s="60">
        <v>0</v>
      </c>
      <c r="O58" s="61">
        <v>0</v>
      </c>
      <c r="P58" s="61">
        <f>J58-D58</f>
        <v>0</v>
      </c>
      <c r="Q58" s="61">
        <f t="shared" si="16"/>
        <v>120</v>
      </c>
      <c r="R58" s="62">
        <f t="shared" si="27"/>
        <v>196</v>
      </c>
      <c r="S58" s="62">
        <f t="shared" si="28"/>
        <v>0</v>
      </c>
      <c r="T58" s="62">
        <v>0</v>
      </c>
      <c r="U58" s="20" t="s">
        <v>132</v>
      </c>
    </row>
    <row r="59" spans="1:21" ht="136.5">
      <c r="A59" s="52" t="s">
        <v>102</v>
      </c>
      <c r="B59" s="59">
        <v>119</v>
      </c>
      <c r="C59" s="59">
        <v>0</v>
      </c>
      <c r="D59" s="59">
        <v>0</v>
      </c>
      <c r="E59" s="59">
        <v>0</v>
      </c>
      <c r="F59" s="59">
        <v>0</v>
      </c>
      <c r="G59" s="59">
        <v>0</v>
      </c>
      <c r="H59" s="59">
        <f t="shared" si="24"/>
        <v>119</v>
      </c>
      <c r="I59" s="59">
        <f t="shared" si="25"/>
        <v>0</v>
      </c>
      <c r="J59" s="59">
        <f t="shared" si="26"/>
        <v>0</v>
      </c>
      <c r="K59" s="60">
        <v>0</v>
      </c>
      <c r="L59" s="60">
        <v>0</v>
      </c>
      <c r="M59" s="60">
        <v>0</v>
      </c>
      <c r="N59" s="60">
        <v>0</v>
      </c>
      <c r="O59" s="61">
        <v>0</v>
      </c>
      <c r="P59" s="61">
        <v>0</v>
      </c>
      <c r="Q59" s="61">
        <f t="shared" si="16"/>
        <v>0</v>
      </c>
      <c r="R59" s="62">
        <f t="shared" si="27"/>
        <v>119</v>
      </c>
      <c r="S59" s="62">
        <f t="shared" si="28"/>
        <v>0</v>
      </c>
      <c r="T59" s="62">
        <v>0</v>
      </c>
      <c r="U59" s="20"/>
    </row>
    <row r="60" spans="1:21" ht="204.75">
      <c r="A60" s="12" t="s">
        <v>98</v>
      </c>
      <c r="B60" s="59">
        <v>344</v>
      </c>
      <c r="C60" s="59">
        <v>0</v>
      </c>
      <c r="D60" s="59">
        <v>0</v>
      </c>
      <c r="E60" s="59">
        <v>30</v>
      </c>
      <c r="F60" s="59">
        <v>0</v>
      </c>
      <c r="G60" s="59">
        <v>0</v>
      </c>
      <c r="H60" s="59">
        <f t="shared" si="24"/>
        <v>344</v>
      </c>
      <c r="I60" s="59">
        <f t="shared" si="25"/>
        <v>0</v>
      </c>
      <c r="J60" s="59">
        <f t="shared" si="26"/>
        <v>0</v>
      </c>
      <c r="K60" s="60">
        <v>0</v>
      </c>
      <c r="L60" s="60">
        <v>0</v>
      </c>
      <c r="M60" s="60">
        <v>0</v>
      </c>
      <c r="N60" s="60">
        <v>0</v>
      </c>
      <c r="O60" s="61">
        <v>0</v>
      </c>
      <c r="P60" s="61">
        <v>0</v>
      </c>
      <c r="Q60" s="61">
        <f t="shared" si="16"/>
        <v>0</v>
      </c>
      <c r="R60" s="62">
        <f t="shared" si="27"/>
        <v>344</v>
      </c>
      <c r="S60" s="62">
        <f t="shared" si="28"/>
        <v>0</v>
      </c>
      <c r="T60" s="62">
        <v>0</v>
      </c>
      <c r="U60" s="20"/>
    </row>
    <row r="61" spans="1:21" ht="182.25">
      <c r="A61" s="52" t="s">
        <v>103</v>
      </c>
      <c r="B61" s="59">
        <v>513.1</v>
      </c>
      <c r="C61" s="59">
        <v>0</v>
      </c>
      <c r="D61" s="59">
        <v>0</v>
      </c>
      <c r="E61" s="59">
        <v>379.9</v>
      </c>
      <c r="F61" s="59">
        <v>0</v>
      </c>
      <c r="G61" s="59">
        <v>0</v>
      </c>
      <c r="H61" s="59">
        <f t="shared" si="24"/>
        <v>513.1</v>
      </c>
      <c r="I61" s="59">
        <f t="shared" si="25"/>
        <v>0</v>
      </c>
      <c r="J61" s="59">
        <f t="shared" si="26"/>
        <v>0</v>
      </c>
      <c r="K61" s="60">
        <v>0</v>
      </c>
      <c r="L61" s="60">
        <v>0</v>
      </c>
      <c r="M61" s="60">
        <v>0</v>
      </c>
      <c r="N61" s="60">
        <v>0</v>
      </c>
      <c r="O61" s="61">
        <v>0</v>
      </c>
      <c r="P61" s="61">
        <v>0</v>
      </c>
      <c r="Q61" s="61">
        <f t="shared" si="16"/>
        <v>0</v>
      </c>
      <c r="R61" s="62">
        <f t="shared" si="27"/>
        <v>513.1</v>
      </c>
      <c r="S61" s="62">
        <f t="shared" si="28"/>
        <v>0</v>
      </c>
      <c r="T61" s="62">
        <v>0</v>
      </c>
      <c r="U61" s="20"/>
    </row>
    <row r="62" spans="1:21" ht="159">
      <c r="A62" s="52" t="s">
        <v>128</v>
      </c>
      <c r="B62" s="59">
        <v>0</v>
      </c>
      <c r="C62" s="59">
        <v>0</v>
      </c>
      <c r="D62" s="59">
        <v>0</v>
      </c>
      <c r="E62" s="59">
        <v>0</v>
      </c>
      <c r="F62" s="59">
        <v>0</v>
      </c>
      <c r="G62" s="59">
        <v>0</v>
      </c>
      <c r="H62" s="59">
        <v>0</v>
      </c>
      <c r="I62" s="59">
        <v>0</v>
      </c>
      <c r="J62" s="59">
        <v>0</v>
      </c>
      <c r="K62" s="60">
        <v>1393.8</v>
      </c>
      <c r="L62" s="60">
        <v>0</v>
      </c>
      <c r="M62" s="60">
        <v>0</v>
      </c>
      <c r="N62" s="60">
        <v>0</v>
      </c>
      <c r="O62" s="61">
        <v>0</v>
      </c>
      <c r="P62" s="61">
        <v>0</v>
      </c>
      <c r="Q62" s="61">
        <f t="shared" si="16"/>
        <v>1393.8</v>
      </c>
      <c r="R62" s="62">
        <f t="shared" si="27"/>
        <v>1393.8</v>
      </c>
      <c r="S62" s="62">
        <f t="shared" si="28"/>
        <v>0</v>
      </c>
      <c r="T62" s="62">
        <v>0</v>
      </c>
      <c r="U62" s="20" t="s">
        <v>131</v>
      </c>
    </row>
    <row r="63" spans="1:21" ht="45">
      <c r="A63" s="12" t="s">
        <v>116</v>
      </c>
      <c r="B63" s="59">
        <v>350</v>
      </c>
      <c r="C63" s="59">
        <v>0</v>
      </c>
      <c r="D63" s="59">
        <v>0</v>
      </c>
      <c r="E63" s="59">
        <v>0</v>
      </c>
      <c r="F63" s="59">
        <v>0</v>
      </c>
      <c r="G63" s="59">
        <v>0</v>
      </c>
      <c r="H63" s="59">
        <f>R63</f>
        <v>350</v>
      </c>
      <c r="I63" s="59">
        <f>S63</f>
        <v>0</v>
      </c>
      <c r="J63" s="59">
        <f>T63</f>
        <v>0</v>
      </c>
      <c r="K63" s="60">
        <v>0</v>
      </c>
      <c r="L63" s="60">
        <v>0</v>
      </c>
      <c r="M63" s="60">
        <v>0</v>
      </c>
      <c r="N63" s="60">
        <v>0</v>
      </c>
      <c r="O63" s="61">
        <v>0</v>
      </c>
      <c r="P63" s="61">
        <v>0</v>
      </c>
      <c r="Q63" s="61">
        <f t="shared" si="16"/>
        <v>0</v>
      </c>
      <c r="R63" s="62">
        <f t="shared" si="27"/>
        <v>350</v>
      </c>
      <c r="S63" s="62">
        <f t="shared" si="28"/>
        <v>0</v>
      </c>
      <c r="T63" s="62">
        <v>0</v>
      </c>
      <c r="U63" s="36"/>
    </row>
    <row r="64" spans="1:21" ht="68.25">
      <c r="A64" s="12" t="s">
        <v>97</v>
      </c>
      <c r="B64" s="59">
        <v>440.5</v>
      </c>
      <c r="C64" s="59">
        <v>0</v>
      </c>
      <c r="D64" s="59">
        <v>0</v>
      </c>
      <c r="E64" s="59">
        <v>0</v>
      </c>
      <c r="F64" s="59">
        <v>0</v>
      </c>
      <c r="G64" s="59">
        <v>0</v>
      </c>
      <c r="H64" s="59">
        <f t="shared" si="24"/>
        <v>440.5</v>
      </c>
      <c r="I64" s="59">
        <f t="shared" si="25"/>
        <v>0</v>
      </c>
      <c r="J64" s="59">
        <f t="shared" si="26"/>
        <v>0</v>
      </c>
      <c r="K64" s="60">
        <v>0</v>
      </c>
      <c r="L64" s="60">
        <v>0</v>
      </c>
      <c r="M64" s="60">
        <v>0</v>
      </c>
      <c r="N64" s="60">
        <v>0</v>
      </c>
      <c r="O64" s="61">
        <v>0</v>
      </c>
      <c r="P64" s="61">
        <v>0</v>
      </c>
      <c r="Q64" s="61">
        <f t="shared" si="16"/>
        <v>0</v>
      </c>
      <c r="R64" s="62">
        <f t="shared" si="27"/>
        <v>440.5</v>
      </c>
      <c r="S64" s="62">
        <f t="shared" si="28"/>
        <v>0</v>
      </c>
      <c r="T64" s="62">
        <v>0</v>
      </c>
      <c r="U64" s="36"/>
    </row>
    <row r="65" spans="1:21" ht="90.75">
      <c r="A65" s="12" t="s">
        <v>101</v>
      </c>
      <c r="B65" s="59">
        <v>680.5</v>
      </c>
      <c r="C65" s="59">
        <v>162.8</v>
      </c>
      <c r="D65" s="59">
        <v>0</v>
      </c>
      <c r="E65" s="59">
        <v>4.8</v>
      </c>
      <c r="F65" s="59">
        <v>0</v>
      </c>
      <c r="G65" s="59">
        <v>0</v>
      </c>
      <c r="H65" s="59">
        <f t="shared" si="24"/>
        <v>680.5</v>
      </c>
      <c r="I65" s="59">
        <f t="shared" si="25"/>
        <v>162.8</v>
      </c>
      <c r="J65" s="59">
        <f t="shared" si="26"/>
        <v>0</v>
      </c>
      <c r="K65" s="60">
        <v>0</v>
      </c>
      <c r="L65" s="60">
        <v>0</v>
      </c>
      <c r="M65" s="60">
        <v>0</v>
      </c>
      <c r="N65" s="60">
        <v>0</v>
      </c>
      <c r="O65" s="61">
        <v>0</v>
      </c>
      <c r="P65" s="61">
        <v>0</v>
      </c>
      <c r="Q65" s="61">
        <f t="shared" si="16"/>
        <v>0</v>
      </c>
      <c r="R65" s="62">
        <f t="shared" si="27"/>
        <v>680.5</v>
      </c>
      <c r="S65" s="62">
        <f t="shared" si="28"/>
        <v>162.8</v>
      </c>
      <c r="T65" s="62">
        <v>0</v>
      </c>
      <c r="U65" s="36"/>
    </row>
    <row r="66" spans="1:21" ht="148.5" customHeight="1">
      <c r="A66" s="52" t="s">
        <v>104</v>
      </c>
      <c r="B66" s="59">
        <v>280</v>
      </c>
      <c r="C66" s="59">
        <v>0</v>
      </c>
      <c r="D66" s="59">
        <v>0</v>
      </c>
      <c r="E66" s="59">
        <v>0</v>
      </c>
      <c r="F66" s="59">
        <v>0</v>
      </c>
      <c r="G66" s="59">
        <v>0</v>
      </c>
      <c r="H66" s="59">
        <f aca="true" t="shared" si="29" ref="H66:J70">R66</f>
        <v>280</v>
      </c>
      <c r="I66" s="59">
        <f t="shared" si="29"/>
        <v>0</v>
      </c>
      <c r="J66" s="59">
        <f t="shared" si="29"/>
        <v>0</v>
      </c>
      <c r="K66" s="60">
        <v>0</v>
      </c>
      <c r="L66" s="60">
        <v>0</v>
      </c>
      <c r="M66" s="60">
        <v>0</v>
      </c>
      <c r="N66" s="60">
        <v>0</v>
      </c>
      <c r="O66" s="61">
        <v>0</v>
      </c>
      <c r="P66" s="61">
        <v>0</v>
      </c>
      <c r="Q66" s="61">
        <f t="shared" si="16"/>
        <v>0</v>
      </c>
      <c r="R66" s="62">
        <f t="shared" si="27"/>
        <v>280</v>
      </c>
      <c r="S66" s="62">
        <f t="shared" si="28"/>
        <v>0</v>
      </c>
      <c r="T66" s="62">
        <v>0</v>
      </c>
      <c r="U66" s="36"/>
    </row>
    <row r="67" spans="1:21" ht="159">
      <c r="A67" s="12" t="s">
        <v>96</v>
      </c>
      <c r="B67" s="59">
        <v>146.5</v>
      </c>
      <c r="C67" s="59">
        <v>0</v>
      </c>
      <c r="D67" s="59">
        <v>0</v>
      </c>
      <c r="E67" s="59">
        <v>146.5</v>
      </c>
      <c r="F67" s="59">
        <v>0</v>
      </c>
      <c r="G67" s="59">
        <v>0</v>
      </c>
      <c r="H67" s="59">
        <f t="shared" si="29"/>
        <v>146.5</v>
      </c>
      <c r="I67" s="59">
        <f t="shared" si="29"/>
        <v>0</v>
      </c>
      <c r="J67" s="59">
        <f t="shared" si="29"/>
        <v>0</v>
      </c>
      <c r="K67" s="60">
        <v>0</v>
      </c>
      <c r="L67" s="60">
        <v>0</v>
      </c>
      <c r="M67" s="60">
        <v>0</v>
      </c>
      <c r="N67" s="60">
        <v>0</v>
      </c>
      <c r="O67" s="61">
        <v>0</v>
      </c>
      <c r="P67" s="61">
        <v>0</v>
      </c>
      <c r="Q67" s="61">
        <f t="shared" si="16"/>
        <v>0</v>
      </c>
      <c r="R67" s="62">
        <f t="shared" si="27"/>
        <v>146.5</v>
      </c>
      <c r="S67" s="62">
        <f t="shared" si="28"/>
        <v>0</v>
      </c>
      <c r="T67" s="62">
        <v>0</v>
      </c>
      <c r="U67" s="36"/>
    </row>
    <row r="68" spans="1:21" ht="136.5">
      <c r="A68" s="12" t="s">
        <v>95</v>
      </c>
      <c r="B68" s="59">
        <v>233.5</v>
      </c>
      <c r="C68" s="59">
        <v>0</v>
      </c>
      <c r="D68" s="59">
        <v>0</v>
      </c>
      <c r="E68" s="59">
        <v>233.5</v>
      </c>
      <c r="F68" s="59">
        <v>0</v>
      </c>
      <c r="G68" s="59">
        <v>0</v>
      </c>
      <c r="H68" s="59">
        <f t="shared" si="29"/>
        <v>233.5</v>
      </c>
      <c r="I68" s="59">
        <f t="shared" si="29"/>
        <v>0</v>
      </c>
      <c r="J68" s="59">
        <f t="shared" si="29"/>
        <v>0</v>
      </c>
      <c r="K68" s="60">
        <v>0</v>
      </c>
      <c r="L68" s="60">
        <v>0</v>
      </c>
      <c r="M68" s="60">
        <v>0</v>
      </c>
      <c r="N68" s="60">
        <v>0</v>
      </c>
      <c r="O68" s="61">
        <v>0</v>
      </c>
      <c r="P68" s="61">
        <v>0</v>
      </c>
      <c r="Q68" s="61">
        <f t="shared" si="16"/>
        <v>0</v>
      </c>
      <c r="R68" s="62">
        <f t="shared" si="27"/>
        <v>233.5</v>
      </c>
      <c r="S68" s="62">
        <v>0</v>
      </c>
      <c r="T68" s="62">
        <v>0</v>
      </c>
      <c r="U68" s="20"/>
    </row>
    <row r="69" spans="1:21" ht="114">
      <c r="A69" s="12" t="s">
        <v>90</v>
      </c>
      <c r="B69" s="59">
        <v>364.6</v>
      </c>
      <c r="C69" s="59">
        <v>364.6</v>
      </c>
      <c r="D69" s="59">
        <v>0</v>
      </c>
      <c r="E69" s="59">
        <v>44.7</v>
      </c>
      <c r="F69" s="59">
        <v>44.7</v>
      </c>
      <c r="G69" s="59">
        <v>0</v>
      </c>
      <c r="H69" s="59">
        <f t="shared" si="29"/>
        <v>364.6</v>
      </c>
      <c r="I69" s="59">
        <f t="shared" si="29"/>
        <v>364.6</v>
      </c>
      <c r="J69" s="59">
        <f t="shared" si="29"/>
        <v>0</v>
      </c>
      <c r="K69" s="60">
        <v>0</v>
      </c>
      <c r="L69" s="60">
        <v>0</v>
      </c>
      <c r="M69" s="60">
        <v>0</v>
      </c>
      <c r="N69" s="60">
        <v>0</v>
      </c>
      <c r="O69" s="61">
        <v>0</v>
      </c>
      <c r="P69" s="61">
        <v>0</v>
      </c>
      <c r="Q69" s="61">
        <f t="shared" si="16"/>
        <v>0</v>
      </c>
      <c r="R69" s="62">
        <f t="shared" si="27"/>
        <v>364.6</v>
      </c>
      <c r="S69" s="62">
        <f>C69+L69+O69</f>
        <v>364.6</v>
      </c>
      <c r="T69" s="62">
        <v>0</v>
      </c>
      <c r="U69" s="36"/>
    </row>
    <row r="70" spans="1:21" ht="114">
      <c r="A70" s="12" t="s">
        <v>89</v>
      </c>
      <c r="B70" s="59">
        <v>334.9</v>
      </c>
      <c r="C70" s="59">
        <v>334.9</v>
      </c>
      <c r="D70" s="59">
        <v>0</v>
      </c>
      <c r="E70" s="59">
        <v>8.6</v>
      </c>
      <c r="F70" s="59">
        <v>8.6</v>
      </c>
      <c r="G70" s="59">
        <v>0</v>
      </c>
      <c r="H70" s="59">
        <f t="shared" si="29"/>
        <v>334.9</v>
      </c>
      <c r="I70" s="59">
        <f t="shared" si="29"/>
        <v>334.9</v>
      </c>
      <c r="J70" s="59">
        <f t="shared" si="29"/>
        <v>0</v>
      </c>
      <c r="K70" s="60">
        <v>0</v>
      </c>
      <c r="L70" s="60">
        <v>0</v>
      </c>
      <c r="M70" s="60">
        <v>0</v>
      </c>
      <c r="N70" s="60">
        <v>0</v>
      </c>
      <c r="O70" s="61">
        <v>0</v>
      </c>
      <c r="P70" s="61">
        <v>0</v>
      </c>
      <c r="Q70" s="61">
        <f t="shared" si="16"/>
        <v>0</v>
      </c>
      <c r="R70" s="62">
        <f t="shared" si="27"/>
        <v>334.9</v>
      </c>
      <c r="S70" s="62">
        <f>C70+L70+O70</f>
        <v>334.9</v>
      </c>
      <c r="T70" s="62">
        <v>0</v>
      </c>
      <c r="U70" s="36"/>
    </row>
    <row r="71" spans="1:21" s="27" customFormat="1" ht="45">
      <c r="A71" s="28" t="s">
        <v>44</v>
      </c>
      <c r="B71" s="63">
        <f aca="true" t="shared" si="30" ref="B71:G71">B72</f>
        <v>18963.5</v>
      </c>
      <c r="C71" s="63">
        <f t="shared" si="30"/>
        <v>18963.5</v>
      </c>
      <c r="D71" s="63">
        <v>0</v>
      </c>
      <c r="E71" s="63">
        <f t="shared" si="30"/>
        <v>2866.7</v>
      </c>
      <c r="F71" s="63">
        <f t="shared" si="30"/>
        <v>2866.7</v>
      </c>
      <c r="G71" s="63">
        <f t="shared" si="30"/>
        <v>0</v>
      </c>
      <c r="H71" s="63">
        <f aca="true" t="shared" si="31" ref="H71:J72">R71</f>
        <v>18963.5</v>
      </c>
      <c r="I71" s="63">
        <f t="shared" si="31"/>
        <v>18963.5</v>
      </c>
      <c r="J71" s="63">
        <f t="shared" si="31"/>
        <v>0</v>
      </c>
      <c r="K71" s="63">
        <f aca="true" t="shared" si="32" ref="K71:Q71">K72</f>
        <v>0</v>
      </c>
      <c r="L71" s="63">
        <f t="shared" si="32"/>
        <v>0</v>
      </c>
      <c r="M71" s="63">
        <f t="shared" si="32"/>
        <v>0</v>
      </c>
      <c r="N71" s="63">
        <f t="shared" si="32"/>
        <v>0</v>
      </c>
      <c r="O71" s="63">
        <f t="shared" si="32"/>
        <v>0</v>
      </c>
      <c r="P71" s="63">
        <f t="shared" si="32"/>
        <v>0</v>
      </c>
      <c r="Q71" s="63">
        <f t="shared" si="32"/>
        <v>0</v>
      </c>
      <c r="R71" s="58">
        <f t="shared" si="27"/>
        <v>18963.5</v>
      </c>
      <c r="S71" s="63">
        <f>C71+L71+O71</f>
        <v>18963.5</v>
      </c>
      <c r="T71" s="63">
        <f>D71+M71+P71</f>
        <v>0</v>
      </c>
      <c r="U71" s="29"/>
    </row>
    <row r="72" spans="1:21" ht="22.5">
      <c r="A72" s="12" t="s">
        <v>75</v>
      </c>
      <c r="B72" s="59">
        <v>18963.5</v>
      </c>
      <c r="C72" s="59">
        <v>18963.5</v>
      </c>
      <c r="D72" s="59">
        <v>0</v>
      </c>
      <c r="E72" s="59">
        <v>2866.7</v>
      </c>
      <c r="F72" s="59">
        <v>2866.7</v>
      </c>
      <c r="G72" s="59">
        <v>0</v>
      </c>
      <c r="H72" s="59">
        <f t="shared" si="31"/>
        <v>18963.5</v>
      </c>
      <c r="I72" s="59">
        <f t="shared" si="31"/>
        <v>18963.5</v>
      </c>
      <c r="J72" s="59">
        <v>0</v>
      </c>
      <c r="K72" s="60">
        <v>0</v>
      </c>
      <c r="L72" s="60">
        <v>0</v>
      </c>
      <c r="M72" s="60">
        <v>0</v>
      </c>
      <c r="N72" s="60">
        <v>0</v>
      </c>
      <c r="O72" s="61">
        <v>0</v>
      </c>
      <c r="P72" s="61">
        <v>0</v>
      </c>
      <c r="Q72" s="61">
        <f t="shared" si="16"/>
        <v>0</v>
      </c>
      <c r="R72" s="62">
        <f t="shared" si="27"/>
        <v>18963.5</v>
      </c>
      <c r="S72" s="59">
        <f aca="true" t="shared" si="33" ref="S72:S107">C72+L72+O72</f>
        <v>18963.5</v>
      </c>
      <c r="T72" s="62">
        <v>0</v>
      </c>
      <c r="U72" s="20"/>
    </row>
    <row r="73" spans="1:21" ht="274.5" customHeight="1">
      <c r="A73" s="8" t="s">
        <v>45</v>
      </c>
      <c r="B73" s="58">
        <f>B74+B75+B76+B77+B78+B79+B80+B81+B82+B83+B84+B85+B86+B87+B88+B90+B91+B92+B94+B104+B93+B95+B99+B96+B98+B100+B101+B102+B103+B89+B97</f>
        <v>169391.59999999998</v>
      </c>
      <c r="C73" s="58">
        <f aca="true" t="shared" si="34" ref="C73:T73">C74+C75+C76+C77+C78+C79+C80+C81+C82+C83+C84+C85+C86+C87+C88+C90+C91+C92+C94+C104+C93+C95+C99+C96+C98+C100+C101+C102+C103+C89+C97</f>
        <v>21282.100000000002</v>
      </c>
      <c r="D73" s="58">
        <f t="shared" si="34"/>
        <v>10821.2</v>
      </c>
      <c r="E73" s="58">
        <f t="shared" si="34"/>
        <v>15087.1</v>
      </c>
      <c r="F73" s="58">
        <f t="shared" si="34"/>
        <v>0</v>
      </c>
      <c r="G73" s="58">
        <f t="shared" si="34"/>
        <v>0</v>
      </c>
      <c r="H73" s="58">
        <f t="shared" si="34"/>
        <v>181573.99999999994</v>
      </c>
      <c r="I73" s="58">
        <f t="shared" si="34"/>
        <v>21309.5</v>
      </c>
      <c r="J73" s="58">
        <f t="shared" si="34"/>
        <v>10821.2</v>
      </c>
      <c r="K73" s="58">
        <f t="shared" si="34"/>
        <v>21859.6</v>
      </c>
      <c r="L73" s="58">
        <f t="shared" si="34"/>
        <v>105.5</v>
      </c>
      <c r="M73" s="58">
        <f t="shared" si="34"/>
        <v>0</v>
      </c>
      <c r="N73" s="58">
        <f t="shared" si="34"/>
        <v>-8606.400000000001</v>
      </c>
      <c r="O73" s="58">
        <f t="shared" si="34"/>
        <v>0</v>
      </c>
      <c r="P73" s="58">
        <f t="shared" si="34"/>
        <v>0</v>
      </c>
      <c r="Q73" s="58">
        <f t="shared" si="34"/>
        <v>13253.2</v>
      </c>
      <c r="R73" s="58">
        <f t="shared" si="34"/>
        <v>182644.79999999996</v>
      </c>
      <c r="S73" s="58">
        <f t="shared" si="34"/>
        <v>21387.6</v>
      </c>
      <c r="T73" s="58">
        <f t="shared" si="34"/>
        <v>10821.2</v>
      </c>
      <c r="U73" s="17"/>
    </row>
    <row r="74" spans="1:21" ht="45">
      <c r="A74" s="12" t="s">
        <v>85</v>
      </c>
      <c r="B74" s="59">
        <v>19359.7</v>
      </c>
      <c r="C74" s="59">
        <v>0</v>
      </c>
      <c r="D74" s="59">
        <v>968</v>
      </c>
      <c r="E74" s="59">
        <v>0</v>
      </c>
      <c r="F74" s="59">
        <v>0</v>
      </c>
      <c r="G74" s="59">
        <v>0</v>
      </c>
      <c r="H74" s="59">
        <f>R74</f>
        <v>19359.7</v>
      </c>
      <c r="I74" s="59">
        <f>S74</f>
        <v>0</v>
      </c>
      <c r="J74" s="59">
        <f>T74</f>
        <v>968</v>
      </c>
      <c r="K74" s="60">
        <v>0</v>
      </c>
      <c r="L74" s="60">
        <v>0</v>
      </c>
      <c r="M74" s="60">
        <v>0</v>
      </c>
      <c r="N74" s="60">
        <v>0</v>
      </c>
      <c r="O74" s="61">
        <v>0</v>
      </c>
      <c r="P74" s="61">
        <v>0</v>
      </c>
      <c r="Q74" s="61">
        <f t="shared" si="16"/>
        <v>0</v>
      </c>
      <c r="R74" s="62">
        <f t="shared" si="27"/>
        <v>19359.7</v>
      </c>
      <c r="S74" s="59">
        <f t="shared" si="33"/>
        <v>0</v>
      </c>
      <c r="T74" s="62">
        <v>968</v>
      </c>
      <c r="U74" s="20"/>
    </row>
    <row r="75" spans="1:21" ht="159">
      <c r="A75" s="12" t="s">
        <v>125</v>
      </c>
      <c r="B75" s="59">
        <v>1235.9</v>
      </c>
      <c r="C75" s="59">
        <v>0</v>
      </c>
      <c r="D75" s="59">
        <v>0</v>
      </c>
      <c r="E75" s="59">
        <v>284.3</v>
      </c>
      <c r="F75" s="59">
        <v>0</v>
      </c>
      <c r="G75" s="59">
        <v>0</v>
      </c>
      <c r="H75" s="59">
        <f aca="true" t="shared" si="35" ref="H75:H80">R75</f>
        <v>1306.8000000000002</v>
      </c>
      <c r="I75" s="59">
        <f aca="true" t="shared" si="36" ref="I75:I80">S75</f>
        <v>0</v>
      </c>
      <c r="J75" s="59">
        <f aca="true" t="shared" si="37" ref="J75:J80">T75</f>
        <v>0</v>
      </c>
      <c r="K75" s="60">
        <v>70.9</v>
      </c>
      <c r="L75" s="60">
        <v>0</v>
      </c>
      <c r="M75" s="60">
        <v>0</v>
      </c>
      <c r="N75" s="60">
        <v>0</v>
      </c>
      <c r="O75" s="61">
        <v>0</v>
      </c>
      <c r="P75" s="61">
        <v>0</v>
      </c>
      <c r="Q75" s="61">
        <f t="shared" si="16"/>
        <v>70.9</v>
      </c>
      <c r="R75" s="62">
        <f t="shared" si="27"/>
        <v>1306.8000000000002</v>
      </c>
      <c r="S75" s="59">
        <f t="shared" si="33"/>
        <v>0</v>
      </c>
      <c r="T75" s="62">
        <v>0</v>
      </c>
      <c r="U75" s="20" t="s">
        <v>133</v>
      </c>
    </row>
    <row r="76" spans="1:21" ht="68.25">
      <c r="A76" s="12" t="s">
        <v>86</v>
      </c>
      <c r="B76" s="59">
        <v>2966</v>
      </c>
      <c r="C76" s="59">
        <v>0</v>
      </c>
      <c r="D76" s="59">
        <v>0</v>
      </c>
      <c r="E76" s="59">
        <v>645.4</v>
      </c>
      <c r="F76" s="59">
        <v>0</v>
      </c>
      <c r="G76" s="59">
        <v>0</v>
      </c>
      <c r="H76" s="59">
        <f t="shared" si="35"/>
        <v>2966</v>
      </c>
      <c r="I76" s="59">
        <f t="shared" si="36"/>
        <v>0</v>
      </c>
      <c r="J76" s="59">
        <f t="shared" si="37"/>
        <v>0</v>
      </c>
      <c r="K76" s="60">
        <v>0</v>
      </c>
      <c r="L76" s="60">
        <v>0</v>
      </c>
      <c r="M76" s="60">
        <v>0</v>
      </c>
      <c r="N76" s="60">
        <v>0</v>
      </c>
      <c r="O76" s="61">
        <v>0</v>
      </c>
      <c r="P76" s="61">
        <v>0</v>
      </c>
      <c r="Q76" s="61">
        <f t="shared" si="16"/>
        <v>0</v>
      </c>
      <c r="R76" s="62">
        <f t="shared" si="27"/>
        <v>2966</v>
      </c>
      <c r="S76" s="59">
        <f>C76+O76</f>
        <v>0</v>
      </c>
      <c r="T76" s="62">
        <v>0</v>
      </c>
      <c r="U76" s="20"/>
    </row>
    <row r="77" spans="1:21" ht="68.25">
      <c r="A77" s="12" t="s">
        <v>87</v>
      </c>
      <c r="B77" s="59">
        <v>26339.1</v>
      </c>
      <c r="C77" s="59">
        <v>0</v>
      </c>
      <c r="D77" s="59">
        <v>0</v>
      </c>
      <c r="E77" s="59">
        <v>10654</v>
      </c>
      <c r="F77" s="59">
        <v>0</v>
      </c>
      <c r="G77" s="59">
        <v>0</v>
      </c>
      <c r="H77" s="59">
        <f t="shared" si="35"/>
        <v>26339.1</v>
      </c>
      <c r="I77" s="59">
        <f t="shared" si="36"/>
        <v>0</v>
      </c>
      <c r="J77" s="59">
        <f t="shared" si="37"/>
        <v>0</v>
      </c>
      <c r="K77" s="60">
        <v>0</v>
      </c>
      <c r="L77" s="60">
        <v>0</v>
      </c>
      <c r="M77" s="60">
        <v>0</v>
      </c>
      <c r="N77" s="60">
        <v>0</v>
      </c>
      <c r="O77" s="61">
        <v>0</v>
      </c>
      <c r="P77" s="61">
        <f>J77-D77</f>
        <v>0</v>
      </c>
      <c r="Q77" s="61">
        <f t="shared" si="16"/>
        <v>0</v>
      </c>
      <c r="R77" s="62">
        <f t="shared" si="27"/>
        <v>26339.1</v>
      </c>
      <c r="S77" s="59">
        <f t="shared" si="33"/>
        <v>0</v>
      </c>
      <c r="T77" s="62">
        <v>0</v>
      </c>
      <c r="U77" s="20"/>
    </row>
    <row r="78" spans="1:21" ht="45">
      <c r="A78" s="12" t="s">
        <v>79</v>
      </c>
      <c r="B78" s="59">
        <v>4433.1</v>
      </c>
      <c r="C78" s="59">
        <v>0</v>
      </c>
      <c r="D78" s="59">
        <v>0</v>
      </c>
      <c r="E78" s="59">
        <v>0</v>
      </c>
      <c r="F78" s="59">
        <v>0</v>
      </c>
      <c r="G78" s="59">
        <v>0</v>
      </c>
      <c r="H78" s="59">
        <f t="shared" si="35"/>
        <v>4433.1</v>
      </c>
      <c r="I78" s="59">
        <f t="shared" si="36"/>
        <v>0</v>
      </c>
      <c r="J78" s="59">
        <f t="shared" si="37"/>
        <v>0</v>
      </c>
      <c r="K78" s="60">
        <v>0</v>
      </c>
      <c r="L78" s="60">
        <v>0</v>
      </c>
      <c r="M78" s="60">
        <v>0</v>
      </c>
      <c r="N78" s="60">
        <v>0</v>
      </c>
      <c r="O78" s="61">
        <v>0</v>
      </c>
      <c r="P78" s="61">
        <v>0</v>
      </c>
      <c r="Q78" s="61">
        <f t="shared" si="16"/>
        <v>0</v>
      </c>
      <c r="R78" s="62">
        <f t="shared" si="27"/>
        <v>4433.1</v>
      </c>
      <c r="S78" s="59">
        <f t="shared" si="33"/>
        <v>0</v>
      </c>
      <c r="T78" s="62">
        <v>0</v>
      </c>
      <c r="U78" s="20"/>
    </row>
    <row r="79" spans="1:21" ht="22.5">
      <c r="A79" s="12" t="s">
        <v>80</v>
      </c>
      <c r="B79" s="59">
        <v>41451.5</v>
      </c>
      <c r="C79" s="59">
        <v>0</v>
      </c>
      <c r="D79" s="59">
        <v>0</v>
      </c>
      <c r="E79" s="59">
        <v>85</v>
      </c>
      <c r="F79" s="59">
        <v>0</v>
      </c>
      <c r="G79" s="59">
        <v>0</v>
      </c>
      <c r="H79" s="59">
        <f t="shared" si="35"/>
        <v>41451.5</v>
      </c>
      <c r="I79" s="59">
        <f t="shared" si="36"/>
        <v>0</v>
      </c>
      <c r="J79" s="59">
        <f t="shared" si="37"/>
        <v>0</v>
      </c>
      <c r="K79" s="60">
        <v>0</v>
      </c>
      <c r="L79" s="60">
        <v>0</v>
      </c>
      <c r="M79" s="60">
        <v>0</v>
      </c>
      <c r="N79" s="60">
        <v>0</v>
      </c>
      <c r="O79" s="61">
        <v>0</v>
      </c>
      <c r="P79" s="61">
        <v>0</v>
      </c>
      <c r="Q79" s="61">
        <f t="shared" si="16"/>
        <v>0</v>
      </c>
      <c r="R79" s="62">
        <f t="shared" si="27"/>
        <v>41451.5</v>
      </c>
      <c r="S79" s="59">
        <f t="shared" si="33"/>
        <v>0</v>
      </c>
      <c r="T79" s="62">
        <v>0</v>
      </c>
      <c r="U79" s="20"/>
    </row>
    <row r="80" spans="1:21" ht="54.75" customHeight="1">
      <c r="A80" s="12" t="s">
        <v>76</v>
      </c>
      <c r="B80" s="59">
        <v>549.6</v>
      </c>
      <c r="C80" s="59">
        <v>434.6</v>
      </c>
      <c r="D80" s="59">
        <v>0</v>
      </c>
      <c r="E80" s="59">
        <v>0</v>
      </c>
      <c r="F80" s="59">
        <v>0</v>
      </c>
      <c r="G80" s="59">
        <v>0</v>
      </c>
      <c r="H80" s="59">
        <f t="shared" si="35"/>
        <v>577</v>
      </c>
      <c r="I80" s="59">
        <f t="shared" si="36"/>
        <v>462</v>
      </c>
      <c r="J80" s="59">
        <f t="shared" si="37"/>
        <v>0</v>
      </c>
      <c r="K80" s="60">
        <v>27.4</v>
      </c>
      <c r="L80" s="60">
        <v>27.4</v>
      </c>
      <c r="M80" s="60">
        <v>0</v>
      </c>
      <c r="N80" s="60">
        <v>0</v>
      </c>
      <c r="O80" s="61">
        <v>0</v>
      </c>
      <c r="P80" s="61">
        <v>0</v>
      </c>
      <c r="Q80" s="61">
        <f t="shared" si="16"/>
        <v>27.4</v>
      </c>
      <c r="R80" s="62">
        <f t="shared" si="27"/>
        <v>577</v>
      </c>
      <c r="S80" s="59">
        <f t="shared" si="33"/>
        <v>462</v>
      </c>
      <c r="T80" s="62">
        <v>0</v>
      </c>
      <c r="U80" s="36" t="s">
        <v>135</v>
      </c>
    </row>
    <row r="81" spans="1:21" ht="45">
      <c r="A81" s="12" t="s">
        <v>81</v>
      </c>
      <c r="B81" s="59">
        <v>639.4</v>
      </c>
      <c r="C81" s="59">
        <v>639.4</v>
      </c>
      <c r="D81" s="59">
        <v>0</v>
      </c>
      <c r="E81" s="59">
        <v>0</v>
      </c>
      <c r="F81" s="59">
        <v>0</v>
      </c>
      <c r="G81" s="59">
        <v>0</v>
      </c>
      <c r="H81" s="59">
        <f aca="true" t="shared" si="38" ref="H81:H92">R81</f>
        <v>639.4</v>
      </c>
      <c r="I81" s="59">
        <f aca="true" t="shared" si="39" ref="I81:I92">S81</f>
        <v>639.4</v>
      </c>
      <c r="J81" s="59">
        <f aca="true" t="shared" si="40" ref="J81:J92">T81</f>
        <v>0</v>
      </c>
      <c r="K81" s="60">
        <v>0</v>
      </c>
      <c r="L81" s="60">
        <v>0</v>
      </c>
      <c r="M81" s="60">
        <v>0</v>
      </c>
      <c r="N81" s="60">
        <v>0</v>
      </c>
      <c r="O81" s="61">
        <v>0</v>
      </c>
      <c r="P81" s="61">
        <v>0</v>
      </c>
      <c r="Q81" s="61">
        <f t="shared" si="16"/>
        <v>0</v>
      </c>
      <c r="R81" s="62">
        <f t="shared" si="27"/>
        <v>639.4</v>
      </c>
      <c r="S81" s="59">
        <f t="shared" si="33"/>
        <v>639.4</v>
      </c>
      <c r="T81" s="62">
        <v>0</v>
      </c>
      <c r="U81" s="36"/>
    </row>
    <row r="82" spans="1:21" ht="45">
      <c r="A82" s="52" t="s">
        <v>106</v>
      </c>
      <c r="B82" s="59">
        <v>17647.1</v>
      </c>
      <c r="C82" s="59">
        <v>15000</v>
      </c>
      <c r="D82" s="59">
        <v>2647.1</v>
      </c>
      <c r="E82" s="59">
        <v>0</v>
      </c>
      <c r="F82" s="59">
        <v>0</v>
      </c>
      <c r="G82" s="59">
        <v>0</v>
      </c>
      <c r="H82" s="59">
        <f t="shared" si="38"/>
        <v>17647.1</v>
      </c>
      <c r="I82" s="59">
        <f t="shared" si="39"/>
        <v>15000</v>
      </c>
      <c r="J82" s="59">
        <f t="shared" si="40"/>
        <v>2647.1</v>
      </c>
      <c r="K82" s="60">
        <v>0</v>
      </c>
      <c r="L82" s="60">
        <v>0</v>
      </c>
      <c r="M82" s="60">
        <v>0</v>
      </c>
      <c r="N82" s="60">
        <v>0</v>
      </c>
      <c r="O82" s="61">
        <v>0</v>
      </c>
      <c r="P82" s="61">
        <v>0</v>
      </c>
      <c r="Q82" s="61">
        <f t="shared" si="16"/>
        <v>0</v>
      </c>
      <c r="R82" s="62">
        <f t="shared" si="27"/>
        <v>17647.1</v>
      </c>
      <c r="S82" s="59">
        <f t="shared" si="33"/>
        <v>15000</v>
      </c>
      <c r="T82" s="62">
        <v>2647.1</v>
      </c>
      <c r="U82" s="20"/>
    </row>
    <row r="83" spans="1:21" ht="45">
      <c r="A83" s="12" t="s">
        <v>84</v>
      </c>
      <c r="B83" s="59">
        <v>384</v>
      </c>
      <c r="C83" s="59">
        <v>0</v>
      </c>
      <c r="D83" s="59">
        <v>0</v>
      </c>
      <c r="E83" s="59">
        <v>384</v>
      </c>
      <c r="F83" s="59">
        <v>0</v>
      </c>
      <c r="G83" s="59">
        <v>0</v>
      </c>
      <c r="H83" s="59">
        <f t="shared" si="38"/>
        <v>384</v>
      </c>
      <c r="I83" s="59">
        <f t="shared" si="39"/>
        <v>0</v>
      </c>
      <c r="J83" s="59">
        <f t="shared" si="40"/>
        <v>0</v>
      </c>
      <c r="K83" s="60">
        <v>0</v>
      </c>
      <c r="L83" s="60">
        <v>0</v>
      </c>
      <c r="M83" s="60">
        <v>0</v>
      </c>
      <c r="N83" s="60">
        <v>0</v>
      </c>
      <c r="O83" s="61">
        <v>0</v>
      </c>
      <c r="P83" s="61">
        <v>0</v>
      </c>
      <c r="Q83" s="61">
        <f t="shared" si="16"/>
        <v>0</v>
      </c>
      <c r="R83" s="62">
        <f t="shared" si="27"/>
        <v>384</v>
      </c>
      <c r="S83" s="59">
        <f t="shared" si="33"/>
        <v>0</v>
      </c>
      <c r="T83" s="62">
        <v>0</v>
      </c>
      <c r="U83" s="20"/>
    </row>
    <row r="84" spans="1:21" ht="90.75">
      <c r="A84" s="12" t="s">
        <v>94</v>
      </c>
      <c r="B84" s="59">
        <v>618.2</v>
      </c>
      <c r="C84" s="59">
        <v>0</v>
      </c>
      <c r="D84" s="59">
        <v>0</v>
      </c>
      <c r="E84" s="59">
        <v>0</v>
      </c>
      <c r="F84" s="59">
        <v>0</v>
      </c>
      <c r="G84" s="59">
        <v>0</v>
      </c>
      <c r="H84" s="59">
        <f t="shared" si="38"/>
        <v>618.2</v>
      </c>
      <c r="I84" s="59">
        <f t="shared" si="39"/>
        <v>0</v>
      </c>
      <c r="J84" s="59">
        <f t="shared" si="40"/>
        <v>0</v>
      </c>
      <c r="K84" s="60">
        <v>0</v>
      </c>
      <c r="L84" s="60">
        <v>0</v>
      </c>
      <c r="M84" s="60">
        <v>0</v>
      </c>
      <c r="N84" s="60">
        <v>0</v>
      </c>
      <c r="O84" s="61">
        <v>0</v>
      </c>
      <c r="P84" s="61">
        <v>0</v>
      </c>
      <c r="Q84" s="61">
        <f t="shared" si="16"/>
        <v>0</v>
      </c>
      <c r="R84" s="62">
        <f t="shared" si="27"/>
        <v>618.2</v>
      </c>
      <c r="S84" s="59">
        <f t="shared" si="33"/>
        <v>0</v>
      </c>
      <c r="T84" s="62">
        <v>0</v>
      </c>
      <c r="U84" s="20"/>
    </row>
    <row r="85" spans="1:21" ht="45">
      <c r="A85" s="12" t="s">
        <v>99</v>
      </c>
      <c r="B85" s="59">
        <v>2459.7</v>
      </c>
      <c r="C85" s="59">
        <v>2278.7</v>
      </c>
      <c r="D85" s="59">
        <v>120</v>
      </c>
      <c r="E85" s="59">
        <v>0</v>
      </c>
      <c r="F85" s="59">
        <v>0</v>
      </c>
      <c r="G85" s="59">
        <v>0</v>
      </c>
      <c r="H85" s="59">
        <f t="shared" si="38"/>
        <v>2459.7</v>
      </c>
      <c r="I85" s="59">
        <f t="shared" si="39"/>
        <v>2278.7</v>
      </c>
      <c r="J85" s="59">
        <f t="shared" si="40"/>
        <v>120</v>
      </c>
      <c r="K85" s="60">
        <v>0</v>
      </c>
      <c r="L85" s="60">
        <v>0</v>
      </c>
      <c r="M85" s="60">
        <v>0</v>
      </c>
      <c r="N85" s="60">
        <v>0</v>
      </c>
      <c r="O85" s="61">
        <v>0</v>
      </c>
      <c r="P85" s="61">
        <v>0</v>
      </c>
      <c r="Q85" s="61">
        <f t="shared" si="16"/>
        <v>0</v>
      </c>
      <c r="R85" s="62">
        <f t="shared" si="27"/>
        <v>2459.7</v>
      </c>
      <c r="S85" s="59">
        <f t="shared" si="33"/>
        <v>2278.7</v>
      </c>
      <c r="T85" s="62">
        <v>120</v>
      </c>
      <c r="U85" s="20"/>
    </row>
    <row r="86" spans="1:21" ht="68.25">
      <c r="A86" s="52" t="s">
        <v>107</v>
      </c>
      <c r="B86" s="59">
        <v>1250.8</v>
      </c>
      <c r="C86" s="59">
        <v>813</v>
      </c>
      <c r="D86" s="59">
        <v>437.8</v>
      </c>
      <c r="E86" s="59">
        <v>0</v>
      </c>
      <c r="F86" s="59">
        <v>0</v>
      </c>
      <c r="G86" s="59">
        <v>0</v>
      </c>
      <c r="H86" s="59">
        <f t="shared" si="38"/>
        <v>1250.8</v>
      </c>
      <c r="I86" s="59">
        <f t="shared" si="39"/>
        <v>813</v>
      </c>
      <c r="J86" s="59">
        <f t="shared" si="40"/>
        <v>437.8</v>
      </c>
      <c r="K86" s="60">
        <v>0</v>
      </c>
      <c r="L86" s="60">
        <v>0</v>
      </c>
      <c r="M86" s="60">
        <v>0</v>
      </c>
      <c r="N86" s="60">
        <v>0</v>
      </c>
      <c r="O86" s="61">
        <v>0</v>
      </c>
      <c r="P86" s="61">
        <v>0</v>
      </c>
      <c r="Q86" s="61">
        <f t="shared" si="16"/>
        <v>0</v>
      </c>
      <c r="R86" s="62">
        <f t="shared" si="27"/>
        <v>1250.8</v>
      </c>
      <c r="S86" s="59">
        <f t="shared" si="33"/>
        <v>813</v>
      </c>
      <c r="T86" s="62">
        <v>437.8</v>
      </c>
      <c r="U86" s="20"/>
    </row>
    <row r="87" spans="1:21" ht="364.5">
      <c r="A87" s="12" t="s">
        <v>108</v>
      </c>
      <c r="B87" s="59">
        <v>139.1</v>
      </c>
      <c r="C87" s="59">
        <v>0</v>
      </c>
      <c r="D87" s="59">
        <v>0</v>
      </c>
      <c r="E87" s="59">
        <v>7</v>
      </c>
      <c r="F87" s="59">
        <v>0</v>
      </c>
      <c r="G87" s="59">
        <v>0</v>
      </c>
      <c r="H87" s="59">
        <f t="shared" si="38"/>
        <v>20829.6</v>
      </c>
      <c r="I87" s="59">
        <f t="shared" si="39"/>
        <v>0</v>
      </c>
      <c r="J87" s="59">
        <f t="shared" si="40"/>
        <v>0</v>
      </c>
      <c r="K87" s="60">
        <v>20690.5</v>
      </c>
      <c r="L87" s="60">
        <v>0</v>
      </c>
      <c r="M87" s="60">
        <v>0</v>
      </c>
      <c r="N87" s="60">
        <v>0</v>
      </c>
      <c r="O87" s="61">
        <v>0</v>
      </c>
      <c r="P87" s="61">
        <v>0</v>
      </c>
      <c r="Q87" s="61">
        <f t="shared" si="16"/>
        <v>20690.5</v>
      </c>
      <c r="R87" s="62">
        <f t="shared" si="27"/>
        <v>20829.6</v>
      </c>
      <c r="S87" s="59">
        <f t="shared" si="33"/>
        <v>0</v>
      </c>
      <c r="T87" s="62">
        <v>0</v>
      </c>
      <c r="U87" s="36" t="s">
        <v>138</v>
      </c>
    </row>
    <row r="88" spans="1:21" ht="68.25">
      <c r="A88" s="12" t="s">
        <v>100</v>
      </c>
      <c r="B88" s="59">
        <v>20767.3</v>
      </c>
      <c r="C88" s="59">
        <v>0</v>
      </c>
      <c r="D88" s="59">
        <v>6648.3</v>
      </c>
      <c r="E88" s="59">
        <v>2448.4</v>
      </c>
      <c r="F88" s="59">
        <v>0</v>
      </c>
      <c r="G88" s="59">
        <v>0</v>
      </c>
      <c r="H88" s="59">
        <f t="shared" si="38"/>
        <v>20767.3</v>
      </c>
      <c r="I88" s="59">
        <f t="shared" si="39"/>
        <v>0</v>
      </c>
      <c r="J88" s="59">
        <f t="shared" si="40"/>
        <v>6648.3</v>
      </c>
      <c r="K88" s="60">
        <v>0</v>
      </c>
      <c r="L88" s="60">
        <v>0</v>
      </c>
      <c r="M88" s="60">
        <v>0</v>
      </c>
      <c r="N88" s="60">
        <v>0</v>
      </c>
      <c r="O88" s="61">
        <v>0</v>
      </c>
      <c r="P88" s="61">
        <v>0</v>
      </c>
      <c r="Q88" s="61">
        <f t="shared" si="16"/>
        <v>0</v>
      </c>
      <c r="R88" s="62">
        <f t="shared" si="27"/>
        <v>20767.3</v>
      </c>
      <c r="S88" s="59">
        <f t="shared" si="33"/>
        <v>0</v>
      </c>
      <c r="T88" s="62">
        <v>6648.3</v>
      </c>
      <c r="U88" s="20"/>
    </row>
    <row r="89" spans="1:21" ht="114">
      <c r="A89" s="12" t="s">
        <v>129</v>
      </c>
      <c r="B89" s="59">
        <v>0</v>
      </c>
      <c r="C89" s="59">
        <v>0</v>
      </c>
      <c r="D89" s="59">
        <v>0</v>
      </c>
      <c r="E89" s="59">
        <v>0</v>
      </c>
      <c r="F89" s="59">
        <v>0</v>
      </c>
      <c r="G89" s="59">
        <v>0</v>
      </c>
      <c r="H89" s="59">
        <v>0</v>
      </c>
      <c r="I89" s="59">
        <v>0</v>
      </c>
      <c r="J89" s="59">
        <v>0</v>
      </c>
      <c r="K89" s="60">
        <v>992.7</v>
      </c>
      <c r="L89" s="60">
        <v>0</v>
      </c>
      <c r="M89" s="60">
        <v>0</v>
      </c>
      <c r="N89" s="60">
        <v>0</v>
      </c>
      <c r="O89" s="61">
        <v>0</v>
      </c>
      <c r="P89" s="61">
        <v>0</v>
      </c>
      <c r="Q89" s="61">
        <f>SUM(K89,N89)</f>
        <v>992.7</v>
      </c>
      <c r="R89" s="62">
        <f>B89+Q89</f>
        <v>992.7</v>
      </c>
      <c r="S89" s="59">
        <f>C89+L89+O89</f>
        <v>0</v>
      </c>
      <c r="T89" s="62">
        <v>0</v>
      </c>
      <c r="U89" s="20" t="s">
        <v>134</v>
      </c>
    </row>
    <row r="90" spans="1:21" ht="90.75">
      <c r="A90" s="12" t="s">
        <v>109</v>
      </c>
      <c r="B90" s="59">
        <v>8186.8</v>
      </c>
      <c r="C90" s="59">
        <v>0</v>
      </c>
      <c r="D90" s="59">
        <v>0</v>
      </c>
      <c r="E90" s="59">
        <v>0</v>
      </c>
      <c r="F90" s="59">
        <v>0</v>
      </c>
      <c r="G90" s="59">
        <v>0</v>
      </c>
      <c r="H90" s="59">
        <f t="shared" si="38"/>
        <v>7186.8</v>
      </c>
      <c r="I90" s="59">
        <f t="shared" si="39"/>
        <v>0</v>
      </c>
      <c r="J90" s="59">
        <f t="shared" si="40"/>
        <v>0</v>
      </c>
      <c r="K90" s="60">
        <v>0</v>
      </c>
      <c r="L90" s="60">
        <v>0</v>
      </c>
      <c r="M90" s="60">
        <v>0</v>
      </c>
      <c r="N90" s="60">
        <v>-1000</v>
      </c>
      <c r="O90" s="61">
        <v>0</v>
      </c>
      <c r="P90" s="61">
        <v>0</v>
      </c>
      <c r="Q90" s="61">
        <f t="shared" si="16"/>
        <v>-1000</v>
      </c>
      <c r="R90" s="62">
        <f t="shared" si="27"/>
        <v>7186.8</v>
      </c>
      <c r="S90" s="59">
        <f t="shared" si="33"/>
        <v>0</v>
      </c>
      <c r="T90" s="62">
        <v>0</v>
      </c>
      <c r="U90" s="36" t="s">
        <v>118</v>
      </c>
    </row>
    <row r="91" spans="1:21" ht="114">
      <c r="A91" s="12" t="s">
        <v>110</v>
      </c>
      <c r="B91" s="59">
        <v>7381.9</v>
      </c>
      <c r="C91" s="59">
        <v>0</v>
      </c>
      <c r="D91" s="59">
        <v>0</v>
      </c>
      <c r="E91" s="59">
        <v>0</v>
      </c>
      <c r="F91" s="59">
        <v>0</v>
      </c>
      <c r="G91" s="59">
        <v>0</v>
      </c>
      <c r="H91" s="59">
        <f t="shared" si="38"/>
        <v>3988.0999999999995</v>
      </c>
      <c r="I91" s="59">
        <f t="shared" si="39"/>
        <v>0</v>
      </c>
      <c r="J91" s="59">
        <f t="shared" si="40"/>
        <v>0</v>
      </c>
      <c r="K91" s="60">
        <v>0</v>
      </c>
      <c r="L91" s="60">
        <v>0</v>
      </c>
      <c r="M91" s="60">
        <v>0</v>
      </c>
      <c r="N91" s="60">
        <v>-3393.8</v>
      </c>
      <c r="O91" s="61">
        <v>0</v>
      </c>
      <c r="P91" s="61">
        <v>0</v>
      </c>
      <c r="Q91" s="61">
        <f t="shared" si="16"/>
        <v>-3393.8</v>
      </c>
      <c r="R91" s="62">
        <f t="shared" si="27"/>
        <v>3988.0999999999995</v>
      </c>
      <c r="S91" s="59">
        <f t="shared" si="33"/>
        <v>0</v>
      </c>
      <c r="T91" s="62">
        <v>0</v>
      </c>
      <c r="U91" s="36" t="s">
        <v>118</v>
      </c>
    </row>
    <row r="92" spans="1:21" ht="68.25">
      <c r="A92" s="52" t="s">
        <v>111</v>
      </c>
      <c r="B92" s="59">
        <v>5022.5</v>
      </c>
      <c r="C92" s="59">
        <v>0</v>
      </c>
      <c r="D92" s="59">
        <v>0</v>
      </c>
      <c r="E92" s="59">
        <v>0</v>
      </c>
      <c r="F92" s="59">
        <v>0</v>
      </c>
      <c r="G92" s="59">
        <v>0</v>
      </c>
      <c r="H92" s="59">
        <f t="shared" si="38"/>
        <v>809.8999999999996</v>
      </c>
      <c r="I92" s="59">
        <f t="shared" si="39"/>
        <v>0</v>
      </c>
      <c r="J92" s="59">
        <f t="shared" si="40"/>
        <v>0</v>
      </c>
      <c r="K92" s="60">
        <v>0</v>
      </c>
      <c r="L92" s="60">
        <v>0</v>
      </c>
      <c r="M92" s="60">
        <v>0</v>
      </c>
      <c r="N92" s="60">
        <v>-4212.6</v>
      </c>
      <c r="O92" s="61">
        <v>0</v>
      </c>
      <c r="P92" s="61">
        <v>0</v>
      </c>
      <c r="Q92" s="61">
        <f t="shared" si="16"/>
        <v>-4212.6</v>
      </c>
      <c r="R92" s="62">
        <f t="shared" si="27"/>
        <v>809.8999999999996</v>
      </c>
      <c r="S92" s="59">
        <f t="shared" si="33"/>
        <v>0</v>
      </c>
      <c r="T92" s="62">
        <v>0</v>
      </c>
      <c r="U92" s="36" t="s">
        <v>118</v>
      </c>
    </row>
    <row r="93" spans="1:21" ht="45">
      <c r="A93" s="52" t="s">
        <v>112</v>
      </c>
      <c r="B93" s="59">
        <v>245.4</v>
      </c>
      <c r="C93" s="59">
        <v>0</v>
      </c>
      <c r="D93" s="59">
        <v>0</v>
      </c>
      <c r="E93" s="59">
        <v>55</v>
      </c>
      <c r="F93" s="59">
        <v>0</v>
      </c>
      <c r="G93" s="59">
        <v>0</v>
      </c>
      <c r="H93" s="59">
        <f aca="true" t="shared" si="41" ref="H93:J96">R93</f>
        <v>245.4</v>
      </c>
      <c r="I93" s="59">
        <f t="shared" si="41"/>
        <v>0</v>
      </c>
      <c r="J93" s="59">
        <f t="shared" si="41"/>
        <v>0</v>
      </c>
      <c r="K93" s="60">
        <v>0</v>
      </c>
      <c r="L93" s="60">
        <v>0</v>
      </c>
      <c r="M93" s="60">
        <v>0</v>
      </c>
      <c r="N93" s="60">
        <v>0</v>
      </c>
      <c r="O93" s="61">
        <v>0</v>
      </c>
      <c r="P93" s="61">
        <v>0</v>
      </c>
      <c r="Q93" s="61">
        <f t="shared" si="16"/>
        <v>0</v>
      </c>
      <c r="R93" s="62">
        <f t="shared" si="27"/>
        <v>245.4</v>
      </c>
      <c r="S93" s="59">
        <f t="shared" si="33"/>
        <v>0</v>
      </c>
      <c r="T93" s="62">
        <v>0</v>
      </c>
      <c r="U93" s="36"/>
    </row>
    <row r="94" spans="1:21" ht="90.75">
      <c r="A94" s="52" t="s">
        <v>113</v>
      </c>
      <c r="B94" s="59">
        <v>37.5</v>
      </c>
      <c r="C94" s="59">
        <v>0</v>
      </c>
      <c r="D94" s="59">
        <v>0</v>
      </c>
      <c r="E94" s="59">
        <v>0</v>
      </c>
      <c r="F94" s="59">
        <v>0</v>
      </c>
      <c r="G94" s="59">
        <v>0</v>
      </c>
      <c r="H94" s="59">
        <f t="shared" si="41"/>
        <v>37.5</v>
      </c>
      <c r="I94" s="59">
        <f t="shared" si="41"/>
        <v>0</v>
      </c>
      <c r="J94" s="59">
        <f t="shared" si="41"/>
        <v>0</v>
      </c>
      <c r="K94" s="60">
        <v>0</v>
      </c>
      <c r="L94" s="60">
        <v>0</v>
      </c>
      <c r="M94" s="60">
        <v>0</v>
      </c>
      <c r="N94" s="60">
        <v>0</v>
      </c>
      <c r="O94" s="61">
        <v>0</v>
      </c>
      <c r="P94" s="61">
        <v>0</v>
      </c>
      <c r="Q94" s="61">
        <f t="shared" si="16"/>
        <v>0</v>
      </c>
      <c r="R94" s="62">
        <f aca="true" t="shared" si="42" ref="R94:R103">B94+Q94</f>
        <v>37.5</v>
      </c>
      <c r="S94" s="59">
        <f aca="true" t="shared" si="43" ref="S94:S103">C94+L94+O94</f>
        <v>0</v>
      </c>
      <c r="T94" s="62">
        <v>0</v>
      </c>
      <c r="U94" s="20"/>
    </row>
    <row r="95" spans="1:21" ht="159">
      <c r="A95" s="12" t="s">
        <v>126</v>
      </c>
      <c r="B95" s="59">
        <v>1380</v>
      </c>
      <c r="C95" s="59">
        <v>0</v>
      </c>
      <c r="D95" s="59">
        <v>0</v>
      </c>
      <c r="E95" s="59">
        <v>500</v>
      </c>
      <c r="F95" s="59">
        <v>0</v>
      </c>
      <c r="G95" s="59">
        <v>0</v>
      </c>
      <c r="H95" s="59">
        <f t="shared" si="41"/>
        <v>1380</v>
      </c>
      <c r="I95" s="59">
        <f t="shared" si="41"/>
        <v>0</v>
      </c>
      <c r="J95" s="59">
        <f t="shared" si="41"/>
        <v>0</v>
      </c>
      <c r="K95" s="60">
        <v>0</v>
      </c>
      <c r="L95" s="60">
        <v>0</v>
      </c>
      <c r="M95" s="60">
        <v>0</v>
      </c>
      <c r="N95" s="60">
        <v>0</v>
      </c>
      <c r="O95" s="61">
        <v>0</v>
      </c>
      <c r="P95" s="61">
        <v>0</v>
      </c>
      <c r="Q95" s="61">
        <f t="shared" si="16"/>
        <v>0</v>
      </c>
      <c r="R95" s="62">
        <f t="shared" si="42"/>
        <v>1380</v>
      </c>
      <c r="S95" s="59">
        <f t="shared" si="43"/>
        <v>0</v>
      </c>
      <c r="T95" s="62">
        <v>0</v>
      </c>
      <c r="U95" s="20"/>
    </row>
    <row r="96" spans="1:21" ht="68.25">
      <c r="A96" s="12" t="s">
        <v>127</v>
      </c>
      <c r="B96" s="59">
        <v>24</v>
      </c>
      <c r="C96" s="59">
        <v>0</v>
      </c>
      <c r="D96" s="59">
        <v>0</v>
      </c>
      <c r="E96" s="59">
        <v>24</v>
      </c>
      <c r="F96" s="59">
        <v>0</v>
      </c>
      <c r="G96" s="59">
        <v>0</v>
      </c>
      <c r="H96" s="59">
        <f t="shared" si="41"/>
        <v>24</v>
      </c>
      <c r="I96" s="59">
        <f t="shared" si="41"/>
        <v>0</v>
      </c>
      <c r="J96" s="59">
        <f t="shared" si="41"/>
        <v>0</v>
      </c>
      <c r="K96" s="60">
        <v>0</v>
      </c>
      <c r="L96" s="60">
        <v>0</v>
      </c>
      <c r="M96" s="60">
        <v>0</v>
      </c>
      <c r="N96" s="60">
        <v>0</v>
      </c>
      <c r="O96" s="61">
        <v>0</v>
      </c>
      <c r="P96" s="61">
        <v>0</v>
      </c>
      <c r="Q96" s="61">
        <f t="shared" si="16"/>
        <v>0</v>
      </c>
      <c r="R96" s="62">
        <f t="shared" si="42"/>
        <v>24</v>
      </c>
      <c r="S96" s="59">
        <f t="shared" si="43"/>
        <v>0</v>
      </c>
      <c r="T96" s="62">
        <v>0</v>
      </c>
      <c r="U96" s="20"/>
    </row>
    <row r="97" spans="1:21" ht="136.5">
      <c r="A97" s="12" t="s">
        <v>130</v>
      </c>
      <c r="B97" s="59">
        <v>0</v>
      </c>
      <c r="C97" s="59">
        <v>0</v>
      </c>
      <c r="D97" s="59">
        <v>0</v>
      </c>
      <c r="E97" s="59">
        <v>0</v>
      </c>
      <c r="F97" s="59">
        <v>0</v>
      </c>
      <c r="G97" s="59">
        <v>0</v>
      </c>
      <c r="H97" s="59">
        <v>0</v>
      </c>
      <c r="I97" s="59">
        <v>0</v>
      </c>
      <c r="J97" s="59">
        <v>0</v>
      </c>
      <c r="K97" s="60">
        <v>78.1</v>
      </c>
      <c r="L97" s="60">
        <v>78.1</v>
      </c>
      <c r="M97" s="60">
        <v>0</v>
      </c>
      <c r="N97" s="60">
        <v>0</v>
      </c>
      <c r="O97" s="61">
        <v>0</v>
      </c>
      <c r="P97" s="61">
        <v>0</v>
      </c>
      <c r="Q97" s="61">
        <f t="shared" si="16"/>
        <v>78.1</v>
      </c>
      <c r="R97" s="62">
        <f t="shared" si="42"/>
        <v>78.1</v>
      </c>
      <c r="S97" s="59">
        <f t="shared" si="43"/>
        <v>78.1</v>
      </c>
      <c r="T97" s="62">
        <v>0</v>
      </c>
      <c r="U97" s="20" t="s">
        <v>136</v>
      </c>
    </row>
    <row r="98" spans="1:21" ht="45">
      <c r="A98" s="12" t="s">
        <v>117</v>
      </c>
      <c r="B98" s="59">
        <v>2250</v>
      </c>
      <c r="C98" s="59">
        <v>1912.5</v>
      </c>
      <c r="D98" s="59">
        <v>0</v>
      </c>
      <c r="E98" s="59">
        <v>0</v>
      </c>
      <c r="F98" s="59">
        <v>0</v>
      </c>
      <c r="G98" s="59">
        <v>0</v>
      </c>
      <c r="H98" s="59">
        <f aca="true" t="shared" si="44" ref="H98:H104">R98</f>
        <v>2250</v>
      </c>
      <c r="I98" s="59">
        <f aca="true" t="shared" si="45" ref="I98:J103">S98</f>
        <v>1912.5</v>
      </c>
      <c r="J98" s="59">
        <f t="shared" si="45"/>
        <v>0</v>
      </c>
      <c r="K98" s="60">
        <v>0</v>
      </c>
      <c r="L98" s="60">
        <v>0</v>
      </c>
      <c r="M98" s="60">
        <v>0</v>
      </c>
      <c r="N98" s="60">
        <v>0</v>
      </c>
      <c r="O98" s="61">
        <v>0</v>
      </c>
      <c r="P98" s="61">
        <v>0</v>
      </c>
      <c r="Q98" s="61">
        <f t="shared" si="16"/>
        <v>0</v>
      </c>
      <c r="R98" s="62">
        <f t="shared" si="42"/>
        <v>2250</v>
      </c>
      <c r="S98" s="59">
        <f t="shared" si="43"/>
        <v>1912.5</v>
      </c>
      <c r="T98" s="62">
        <v>0</v>
      </c>
      <c r="U98" s="20"/>
    </row>
    <row r="99" spans="1:21" ht="90.75">
      <c r="A99" s="12" t="s">
        <v>105</v>
      </c>
      <c r="B99" s="59">
        <v>60</v>
      </c>
      <c r="C99" s="59">
        <v>0</v>
      </c>
      <c r="D99" s="59">
        <v>0</v>
      </c>
      <c r="E99" s="59">
        <v>0</v>
      </c>
      <c r="F99" s="59">
        <v>0</v>
      </c>
      <c r="G99" s="59">
        <v>0</v>
      </c>
      <c r="H99" s="59">
        <f t="shared" si="44"/>
        <v>60</v>
      </c>
      <c r="I99" s="59">
        <f t="shared" si="45"/>
        <v>0</v>
      </c>
      <c r="J99" s="59">
        <f t="shared" si="45"/>
        <v>0</v>
      </c>
      <c r="K99" s="60">
        <v>0</v>
      </c>
      <c r="L99" s="60">
        <v>0</v>
      </c>
      <c r="M99" s="60">
        <v>0</v>
      </c>
      <c r="N99" s="60">
        <v>0</v>
      </c>
      <c r="O99" s="61">
        <v>0</v>
      </c>
      <c r="P99" s="61">
        <v>0</v>
      </c>
      <c r="Q99" s="61">
        <f t="shared" si="16"/>
        <v>0</v>
      </c>
      <c r="R99" s="62">
        <f t="shared" si="42"/>
        <v>60</v>
      </c>
      <c r="S99" s="59">
        <f t="shared" si="43"/>
        <v>0</v>
      </c>
      <c r="T99" s="62">
        <v>0</v>
      </c>
      <c r="U99" s="20"/>
    </row>
    <row r="100" spans="1:21" ht="182.25">
      <c r="A100" s="52" t="s">
        <v>119</v>
      </c>
      <c r="B100" s="59">
        <v>30</v>
      </c>
      <c r="C100" s="59">
        <v>0</v>
      </c>
      <c r="D100" s="59">
        <v>0</v>
      </c>
      <c r="E100" s="59">
        <v>0</v>
      </c>
      <c r="F100" s="59">
        <v>0</v>
      </c>
      <c r="G100" s="59">
        <v>0</v>
      </c>
      <c r="H100" s="59">
        <f t="shared" si="44"/>
        <v>30</v>
      </c>
      <c r="I100" s="59">
        <f t="shared" si="45"/>
        <v>0</v>
      </c>
      <c r="J100" s="59">
        <f t="shared" si="45"/>
        <v>0</v>
      </c>
      <c r="K100" s="60">
        <v>0</v>
      </c>
      <c r="L100" s="60">
        <v>0</v>
      </c>
      <c r="M100" s="60">
        <v>0</v>
      </c>
      <c r="N100" s="60">
        <v>0</v>
      </c>
      <c r="O100" s="61">
        <v>0</v>
      </c>
      <c r="P100" s="61">
        <v>0</v>
      </c>
      <c r="Q100" s="61">
        <f t="shared" si="16"/>
        <v>0</v>
      </c>
      <c r="R100" s="62">
        <f t="shared" si="42"/>
        <v>30</v>
      </c>
      <c r="S100" s="59">
        <f t="shared" si="43"/>
        <v>0</v>
      </c>
      <c r="T100" s="62">
        <v>0</v>
      </c>
      <c r="U100" s="36"/>
    </row>
    <row r="101" spans="1:21" ht="136.5">
      <c r="A101" s="12" t="s">
        <v>120</v>
      </c>
      <c r="B101" s="59">
        <v>50</v>
      </c>
      <c r="C101" s="59">
        <v>0</v>
      </c>
      <c r="D101" s="59">
        <v>0</v>
      </c>
      <c r="E101" s="59">
        <v>0</v>
      </c>
      <c r="F101" s="59">
        <v>0</v>
      </c>
      <c r="G101" s="59">
        <v>0</v>
      </c>
      <c r="H101" s="59">
        <f t="shared" si="44"/>
        <v>50</v>
      </c>
      <c r="I101" s="59">
        <f t="shared" si="45"/>
        <v>0</v>
      </c>
      <c r="J101" s="59">
        <f t="shared" si="45"/>
        <v>0</v>
      </c>
      <c r="K101" s="60">
        <v>0</v>
      </c>
      <c r="L101" s="60">
        <v>0</v>
      </c>
      <c r="M101" s="60">
        <v>0</v>
      </c>
      <c r="N101" s="60">
        <v>0</v>
      </c>
      <c r="O101" s="61">
        <v>0</v>
      </c>
      <c r="P101" s="61">
        <v>0</v>
      </c>
      <c r="Q101" s="61">
        <f t="shared" si="16"/>
        <v>0</v>
      </c>
      <c r="R101" s="62">
        <f t="shared" si="42"/>
        <v>50</v>
      </c>
      <c r="S101" s="59">
        <f t="shared" si="43"/>
        <v>0</v>
      </c>
      <c r="T101" s="62">
        <v>0</v>
      </c>
      <c r="U101" s="36"/>
    </row>
    <row r="102" spans="1:21" ht="159">
      <c r="A102" s="12" t="s">
        <v>121</v>
      </c>
      <c r="B102" s="59">
        <v>205.9</v>
      </c>
      <c r="C102" s="59">
        <v>203.9</v>
      </c>
      <c r="D102" s="59">
        <v>0</v>
      </c>
      <c r="E102" s="59">
        <v>0</v>
      </c>
      <c r="F102" s="59">
        <v>0</v>
      </c>
      <c r="G102" s="59">
        <v>0</v>
      </c>
      <c r="H102" s="59">
        <f t="shared" si="44"/>
        <v>205.9</v>
      </c>
      <c r="I102" s="59">
        <f t="shared" si="45"/>
        <v>203.9</v>
      </c>
      <c r="J102" s="59">
        <f t="shared" si="45"/>
        <v>0</v>
      </c>
      <c r="K102" s="60">
        <v>0</v>
      </c>
      <c r="L102" s="60">
        <v>0</v>
      </c>
      <c r="M102" s="60">
        <v>0</v>
      </c>
      <c r="N102" s="60">
        <v>0</v>
      </c>
      <c r="O102" s="61">
        <v>0</v>
      </c>
      <c r="P102" s="61">
        <v>0</v>
      </c>
      <c r="Q102" s="61">
        <f t="shared" si="16"/>
        <v>0</v>
      </c>
      <c r="R102" s="62">
        <f t="shared" si="42"/>
        <v>205.9</v>
      </c>
      <c r="S102" s="59">
        <f t="shared" si="43"/>
        <v>203.9</v>
      </c>
      <c r="T102" s="62">
        <v>0</v>
      </c>
      <c r="U102" s="36"/>
    </row>
    <row r="103" spans="1:21" ht="136.5">
      <c r="A103" s="12" t="s">
        <v>122</v>
      </c>
      <c r="B103" s="59">
        <v>3447.1</v>
      </c>
      <c r="C103" s="59">
        <v>0</v>
      </c>
      <c r="D103" s="59">
        <v>0</v>
      </c>
      <c r="E103" s="59">
        <v>0</v>
      </c>
      <c r="F103" s="59">
        <v>0</v>
      </c>
      <c r="G103" s="59">
        <v>0</v>
      </c>
      <c r="H103" s="59">
        <f t="shared" si="44"/>
        <v>3447.1</v>
      </c>
      <c r="I103" s="59">
        <f t="shared" si="45"/>
        <v>0</v>
      </c>
      <c r="J103" s="59">
        <f t="shared" si="45"/>
        <v>0</v>
      </c>
      <c r="K103" s="60">
        <v>0</v>
      </c>
      <c r="L103" s="60">
        <v>0</v>
      </c>
      <c r="M103" s="60">
        <v>0</v>
      </c>
      <c r="N103" s="60">
        <v>0</v>
      </c>
      <c r="O103" s="61">
        <v>0</v>
      </c>
      <c r="P103" s="61">
        <v>0</v>
      </c>
      <c r="Q103" s="61">
        <f t="shared" si="16"/>
        <v>0</v>
      </c>
      <c r="R103" s="62">
        <f t="shared" si="42"/>
        <v>3447.1</v>
      </c>
      <c r="S103" s="59">
        <f t="shared" si="43"/>
        <v>0</v>
      </c>
      <c r="T103" s="62">
        <v>0</v>
      </c>
      <c r="U103" s="36"/>
    </row>
    <row r="104" spans="1:21" ht="136.5">
      <c r="A104" s="12" t="s">
        <v>114</v>
      </c>
      <c r="B104" s="59">
        <v>830</v>
      </c>
      <c r="C104" s="59">
        <v>0</v>
      </c>
      <c r="D104" s="59">
        <v>0</v>
      </c>
      <c r="E104" s="59">
        <v>0</v>
      </c>
      <c r="F104" s="59">
        <v>0</v>
      </c>
      <c r="G104" s="59">
        <v>0</v>
      </c>
      <c r="H104" s="59">
        <f t="shared" si="44"/>
        <v>830</v>
      </c>
      <c r="I104" s="59">
        <f>S104</f>
        <v>0</v>
      </c>
      <c r="J104" s="59">
        <f>T104</f>
        <v>0</v>
      </c>
      <c r="K104" s="60">
        <v>0</v>
      </c>
      <c r="L104" s="60">
        <v>0</v>
      </c>
      <c r="M104" s="60">
        <v>0</v>
      </c>
      <c r="N104" s="60">
        <v>0</v>
      </c>
      <c r="O104" s="61">
        <v>0</v>
      </c>
      <c r="P104" s="61">
        <v>0</v>
      </c>
      <c r="Q104" s="61">
        <f t="shared" si="16"/>
        <v>0</v>
      </c>
      <c r="R104" s="62">
        <f t="shared" si="27"/>
        <v>830</v>
      </c>
      <c r="S104" s="59">
        <f t="shared" si="33"/>
        <v>0</v>
      </c>
      <c r="T104" s="62">
        <v>0</v>
      </c>
      <c r="U104" s="20"/>
    </row>
    <row r="105" spans="1:21" ht="114">
      <c r="A105" s="8" t="s">
        <v>46</v>
      </c>
      <c r="B105" s="57">
        <f>B106+B107</f>
        <v>35983.7</v>
      </c>
      <c r="C105" s="57">
        <f aca="true" t="shared" si="46" ref="C105:Q105">C106+C107</f>
        <v>30968.9</v>
      </c>
      <c r="D105" s="57">
        <f t="shared" si="46"/>
        <v>0</v>
      </c>
      <c r="E105" s="57">
        <f t="shared" si="46"/>
        <v>6114</v>
      </c>
      <c r="F105" s="57">
        <f t="shared" si="46"/>
        <v>5572.5</v>
      </c>
      <c r="G105" s="57">
        <f t="shared" si="46"/>
        <v>0</v>
      </c>
      <c r="H105" s="57">
        <f t="shared" si="46"/>
        <v>35983.7</v>
      </c>
      <c r="I105" s="57">
        <f t="shared" si="46"/>
        <v>30968.9</v>
      </c>
      <c r="J105" s="57">
        <f t="shared" si="46"/>
        <v>0</v>
      </c>
      <c r="K105" s="57">
        <f t="shared" si="46"/>
        <v>0</v>
      </c>
      <c r="L105" s="57">
        <f t="shared" si="46"/>
        <v>0</v>
      </c>
      <c r="M105" s="57">
        <f t="shared" si="46"/>
        <v>0</v>
      </c>
      <c r="N105" s="57">
        <f t="shared" si="46"/>
        <v>0</v>
      </c>
      <c r="O105" s="58">
        <f t="shared" si="46"/>
        <v>0</v>
      </c>
      <c r="P105" s="58">
        <f t="shared" si="46"/>
        <v>0</v>
      </c>
      <c r="Q105" s="58">
        <f t="shared" si="46"/>
        <v>0</v>
      </c>
      <c r="R105" s="58">
        <f>B105+Q105</f>
        <v>35983.7</v>
      </c>
      <c r="S105" s="63">
        <f t="shared" si="33"/>
        <v>30968.9</v>
      </c>
      <c r="T105" s="58">
        <v>0</v>
      </c>
      <c r="U105" s="17"/>
    </row>
    <row r="106" spans="1:21" ht="90.75">
      <c r="A106" s="12" t="s">
        <v>72</v>
      </c>
      <c r="B106" s="59">
        <v>33817.7</v>
      </c>
      <c r="C106" s="59">
        <v>30968.9</v>
      </c>
      <c r="D106" s="59">
        <v>0</v>
      </c>
      <c r="E106" s="59">
        <v>5572.5</v>
      </c>
      <c r="F106" s="59">
        <v>5572.5</v>
      </c>
      <c r="G106" s="59">
        <v>0</v>
      </c>
      <c r="H106" s="59">
        <f aca="true" t="shared" si="47" ref="H106:J107">R106</f>
        <v>33817.7</v>
      </c>
      <c r="I106" s="59">
        <f t="shared" si="47"/>
        <v>30968.9</v>
      </c>
      <c r="J106" s="59">
        <f t="shared" si="47"/>
        <v>0</v>
      </c>
      <c r="K106" s="60">
        <v>0</v>
      </c>
      <c r="L106" s="60">
        <v>0</v>
      </c>
      <c r="M106" s="60">
        <v>0</v>
      </c>
      <c r="N106" s="60">
        <v>0</v>
      </c>
      <c r="O106" s="61">
        <v>0</v>
      </c>
      <c r="P106" s="61">
        <f>M106-G106</f>
        <v>0</v>
      </c>
      <c r="Q106" s="61">
        <f t="shared" si="16"/>
        <v>0</v>
      </c>
      <c r="R106" s="62">
        <f t="shared" si="27"/>
        <v>33817.7</v>
      </c>
      <c r="S106" s="59">
        <f t="shared" si="33"/>
        <v>30968.9</v>
      </c>
      <c r="T106" s="62">
        <v>0</v>
      </c>
      <c r="U106" s="20"/>
    </row>
    <row r="107" spans="1:21" ht="68.25">
      <c r="A107" s="12" t="s">
        <v>73</v>
      </c>
      <c r="B107" s="59">
        <v>2166</v>
      </c>
      <c r="C107" s="59">
        <v>0</v>
      </c>
      <c r="D107" s="59">
        <v>0</v>
      </c>
      <c r="E107" s="59">
        <v>541.5</v>
      </c>
      <c r="F107" s="59">
        <v>0</v>
      </c>
      <c r="G107" s="59">
        <v>0</v>
      </c>
      <c r="H107" s="59">
        <f t="shared" si="47"/>
        <v>2166</v>
      </c>
      <c r="I107" s="59">
        <f t="shared" si="47"/>
        <v>0</v>
      </c>
      <c r="J107" s="59">
        <f t="shared" si="47"/>
        <v>0</v>
      </c>
      <c r="K107" s="60">
        <v>0</v>
      </c>
      <c r="L107" s="60">
        <v>0</v>
      </c>
      <c r="M107" s="60">
        <v>0</v>
      </c>
      <c r="N107" s="60">
        <v>0</v>
      </c>
      <c r="O107" s="61">
        <v>0</v>
      </c>
      <c r="P107" s="61">
        <f>M107-G107</f>
        <v>0</v>
      </c>
      <c r="Q107" s="61">
        <f t="shared" si="16"/>
        <v>0</v>
      </c>
      <c r="R107" s="62">
        <f t="shared" si="27"/>
        <v>2166</v>
      </c>
      <c r="S107" s="59">
        <f t="shared" si="33"/>
        <v>0</v>
      </c>
      <c r="T107" s="62">
        <v>0</v>
      </c>
      <c r="U107" s="20"/>
    </row>
    <row r="108" spans="1:21" ht="22.5">
      <c r="A108" s="8" t="s">
        <v>47</v>
      </c>
      <c r="B108" s="57">
        <v>100</v>
      </c>
      <c r="C108" s="57">
        <v>0</v>
      </c>
      <c r="D108" s="57">
        <v>0</v>
      </c>
      <c r="E108" s="57">
        <v>0</v>
      </c>
      <c r="F108" s="57">
        <v>0</v>
      </c>
      <c r="G108" s="57">
        <v>0</v>
      </c>
      <c r="H108" s="57">
        <f>R108</f>
        <v>100</v>
      </c>
      <c r="I108" s="57">
        <v>0</v>
      </c>
      <c r="J108" s="57">
        <v>0</v>
      </c>
      <c r="K108" s="55">
        <v>0</v>
      </c>
      <c r="L108" s="55">
        <v>0</v>
      </c>
      <c r="M108" s="55">
        <v>0</v>
      </c>
      <c r="N108" s="55">
        <v>0</v>
      </c>
      <c r="O108" s="56">
        <v>0</v>
      </c>
      <c r="P108" s="56">
        <f>M108-G108</f>
        <v>0</v>
      </c>
      <c r="Q108" s="56">
        <f t="shared" si="16"/>
        <v>0</v>
      </c>
      <c r="R108" s="58">
        <f t="shared" si="27"/>
        <v>100</v>
      </c>
      <c r="S108" s="58">
        <v>0</v>
      </c>
      <c r="T108" s="58">
        <v>0</v>
      </c>
      <c r="U108" s="17"/>
    </row>
    <row r="109" spans="1:21" ht="22.5">
      <c r="A109" s="8" t="s">
        <v>48</v>
      </c>
      <c r="B109" s="48"/>
      <c r="C109" s="48"/>
      <c r="D109" s="48"/>
      <c r="E109" s="48"/>
      <c r="F109" s="48"/>
      <c r="G109" s="48"/>
      <c r="H109" s="48"/>
      <c r="I109" s="48"/>
      <c r="J109" s="48"/>
      <c r="K109" s="48"/>
      <c r="L109" s="48"/>
      <c r="M109" s="48"/>
      <c r="N109" s="48"/>
      <c r="O109" s="25"/>
      <c r="P109" s="25"/>
      <c r="Q109" s="25"/>
      <c r="R109" s="25"/>
      <c r="S109" s="25"/>
      <c r="T109" s="25"/>
      <c r="U109" s="17"/>
    </row>
    <row r="110" spans="1:21" ht="22.5">
      <c r="A110" s="9" t="s">
        <v>49</v>
      </c>
      <c r="B110" s="55">
        <f>B12-B39</f>
        <v>-75626.30000000005</v>
      </c>
      <c r="C110" s="55">
        <f>C12-C39</f>
        <v>-250.10000000000582</v>
      </c>
      <c r="D110" s="55"/>
      <c r="E110" s="55">
        <f>E12-E39</f>
        <v>-9216.099999999991</v>
      </c>
      <c r="F110" s="55"/>
      <c r="G110" s="55"/>
      <c r="H110" s="55">
        <f>H12-H39</f>
        <v>-83676.6000000001</v>
      </c>
      <c r="I110" s="55"/>
      <c r="J110" s="55"/>
      <c r="K110" s="80">
        <f aca="true" t="shared" si="48" ref="K110:S110">K12-K39</f>
        <v>-13627.599999999997</v>
      </c>
      <c r="L110" s="80">
        <f t="shared" si="48"/>
        <v>0</v>
      </c>
      <c r="M110" s="80">
        <f t="shared" si="48"/>
        <v>0</v>
      </c>
      <c r="N110" s="80">
        <f t="shared" si="48"/>
        <v>5577.300000000001</v>
      </c>
      <c r="O110" s="81">
        <f t="shared" si="48"/>
        <v>0</v>
      </c>
      <c r="P110" s="81">
        <f t="shared" si="48"/>
        <v>0</v>
      </c>
      <c r="Q110" s="56">
        <f t="shared" si="48"/>
        <v>-8050.299999999999</v>
      </c>
      <c r="R110" s="56">
        <f t="shared" si="48"/>
        <v>-83676.6000000001</v>
      </c>
      <c r="S110" s="56">
        <f t="shared" si="48"/>
        <v>-250.09999999999127</v>
      </c>
      <c r="T110" s="56"/>
      <c r="U110" s="19"/>
    </row>
    <row r="111" spans="1:21" ht="30" customHeight="1">
      <c r="A111" s="8" t="s">
        <v>57</v>
      </c>
      <c r="B111" s="57"/>
      <c r="C111" s="57"/>
      <c r="D111" s="57"/>
      <c r="E111" s="57"/>
      <c r="F111" s="57"/>
      <c r="G111" s="57"/>
      <c r="H111" s="57"/>
      <c r="I111" s="57"/>
      <c r="J111" s="57"/>
      <c r="K111" s="57"/>
      <c r="L111" s="57"/>
      <c r="M111" s="57"/>
      <c r="N111" s="57"/>
      <c r="O111" s="58"/>
      <c r="P111" s="58"/>
      <c r="Q111" s="58"/>
      <c r="R111" s="58"/>
      <c r="S111" s="58"/>
      <c r="T111" s="58"/>
      <c r="U111" s="17"/>
    </row>
    <row r="112" spans="1:21" ht="50.25" customHeight="1">
      <c r="A112" s="2" t="s">
        <v>50</v>
      </c>
      <c r="B112" s="53">
        <f>B123+B120+B117</f>
        <v>75626.3</v>
      </c>
      <c r="C112" s="53">
        <f aca="true" t="shared" si="49" ref="C112:Q112">C123+C120+C117</f>
        <v>250.1</v>
      </c>
      <c r="D112" s="53">
        <f t="shared" si="49"/>
        <v>0</v>
      </c>
      <c r="E112" s="53">
        <f t="shared" si="49"/>
        <v>9216.1</v>
      </c>
      <c r="F112" s="53">
        <f t="shared" si="49"/>
        <v>0</v>
      </c>
      <c r="G112" s="53">
        <f t="shared" si="49"/>
        <v>0</v>
      </c>
      <c r="H112" s="53">
        <f t="shared" si="49"/>
        <v>83676.6</v>
      </c>
      <c r="I112" s="53">
        <f t="shared" si="49"/>
        <v>0</v>
      </c>
      <c r="J112" s="53">
        <f t="shared" si="49"/>
        <v>0</v>
      </c>
      <c r="K112" s="53">
        <f t="shared" si="49"/>
        <v>13627.6</v>
      </c>
      <c r="L112" s="53">
        <f t="shared" si="49"/>
        <v>0</v>
      </c>
      <c r="M112" s="53">
        <f t="shared" si="49"/>
        <v>0</v>
      </c>
      <c r="N112" s="53">
        <f t="shared" si="49"/>
        <v>-5577.3</v>
      </c>
      <c r="O112" s="53">
        <f t="shared" si="49"/>
        <v>0</v>
      </c>
      <c r="P112" s="53">
        <f t="shared" si="49"/>
        <v>0</v>
      </c>
      <c r="Q112" s="53">
        <f t="shared" si="49"/>
        <v>8050.3</v>
      </c>
      <c r="R112" s="54">
        <f>R123+R120+R117</f>
        <v>83676.6</v>
      </c>
      <c r="S112" s="54">
        <f>S123+S120+S117</f>
        <v>250.1</v>
      </c>
      <c r="T112" s="54"/>
      <c r="U112" s="3"/>
    </row>
    <row r="113" spans="1:21" ht="22.5">
      <c r="A113" s="11" t="s">
        <v>51</v>
      </c>
      <c r="B113" s="57"/>
      <c r="C113" s="57"/>
      <c r="D113" s="57"/>
      <c r="E113" s="57"/>
      <c r="F113" s="57"/>
      <c r="G113" s="57"/>
      <c r="H113" s="57"/>
      <c r="I113" s="57"/>
      <c r="J113" s="57"/>
      <c r="K113" s="57"/>
      <c r="L113" s="57"/>
      <c r="M113" s="57"/>
      <c r="N113" s="57"/>
      <c r="O113" s="58"/>
      <c r="P113" s="58"/>
      <c r="Q113" s="58"/>
      <c r="R113" s="58"/>
      <c r="S113" s="58"/>
      <c r="T113" s="58"/>
      <c r="U113" s="17"/>
    </row>
    <row r="114" spans="1:21" ht="22.5">
      <c r="A114" s="8" t="s">
        <v>52</v>
      </c>
      <c r="B114" s="57"/>
      <c r="C114" s="57"/>
      <c r="D114" s="57"/>
      <c r="E114" s="57"/>
      <c r="F114" s="57"/>
      <c r="G114" s="57"/>
      <c r="H114" s="57"/>
      <c r="I114" s="57"/>
      <c r="J114" s="57"/>
      <c r="K114" s="57"/>
      <c r="L114" s="57"/>
      <c r="M114" s="57"/>
      <c r="N114" s="57"/>
      <c r="O114" s="58"/>
      <c r="P114" s="58"/>
      <c r="Q114" s="58"/>
      <c r="R114" s="82"/>
      <c r="S114" s="58"/>
      <c r="T114" s="58"/>
      <c r="U114" s="17"/>
    </row>
    <row r="115" spans="1:21" ht="22.5">
      <c r="A115" s="8" t="s">
        <v>53</v>
      </c>
      <c r="B115" s="57"/>
      <c r="C115" s="57"/>
      <c r="D115" s="57"/>
      <c r="E115" s="57"/>
      <c r="F115" s="57"/>
      <c r="G115" s="57"/>
      <c r="H115" s="57"/>
      <c r="I115" s="57"/>
      <c r="J115" s="57"/>
      <c r="K115" s="57"/>
      <c r="L115" s="57"/>
      <c r="M115" s="57"/>
      <c r="N115" s="57"/>
      <c r="O115" s="58"/>
      <c r="P115" s="58"/>
      <c r="Q115" s="58"/>
      <c r="R115" s="82"/>
      <c r="S115" s="58"/>
      <c r="T115" s="58"/>
      <c r="U115" s="17"/>
    </row>
    <row r="116" spans="1:21" ht="22.5">
      <c r="A116" s="11" t="s">
        <v>54</v>
      </c>
      <c r="B116" s="57"/>
      <c r="C116" s="57"/>
      <c r="D116" s="57"/>
      <c r="E116" s="57"/>
      <c r="F116" s="57"/>
      <c r="G116" s="57"/>
      <c r="H116" s="57"/>
      <c r="I116" s="57"/>
      <c r="J116" s="57"/>
      <c r="K116" s="57"/>
      <c r="L116" s="57"/>
      <c r="M116" s="57"/>
      <c r="N116" s="57"/>
      <c r="O116" s="58"/>
      <c r="P116" s="58"/>
      <c r="Q116" s="58"/>
      <c r="R116" s="82"/>
      <c r="S116" s="58"/>
      <c r="T116" s="58"/>
      <c r="U116" s="17"/>
    </row>
    <row r="117" spans="1:21" ht="22.5">
      <c r="A117" s="8" t="s">
        <v>52</v>
      </c>
      <c r="B117" s="57">
        <v>15000</v>
      </c>
      <c r="C117" s="57"/>
      <c r="D117" s="57"/>
      <c r="E117" s="57"/>
      <c r="F117" s="57"/>
      <c r="G117" s="57"/>
      <c r="H117" s="57">
        <v>15000</v>
      </c>
      <c r="I117" s="57"/>
      <c r="J117" s="57"/>
      <c r="K117" s="57"/>
      <c r="L117" s="57"/>
      <c r="M117" s="57"/>
      <c r="N117" s="57"/>
      <c r="O117" s="58"/>
      <c r="P117" s="58"/>
      <c r="Q117" s="58"/>
      <c r="R117" s="82">
        <v>15000</v>
      </c>
      <c r="S117" s="58"/>
      <c r="T117" s="58"/>
      <c r="U117" s="17"/>
    </row>
    <row r="118" spans="1:21" ht="22.5">
      <c r="A118" s="8" t="s">
        <v>53</v>
      </c>
      <c r="B118" s="57"/>
      <c r="C118" s="57"/>
      <c r="D118" s="57"/>
      <c r="E118" s="57"/>
      <c r="F118" s="57"/>
      <c r="G118" s="57"/>
      <c r="H118" s="57"/>
      <c r="I118" s="57"/>
      <c r="J118" s="57"/>
      <c r="K118" s="57"/>
      <c r="L118" s="57"/>
      <c r="M118" s="57"/>
      <c r="N118" s="57"/>
      <c r="O118" s="58"/>
      <c r="P118" s="58"/>
      <c r="Q118" s="58"/>
      <c r="R118" s="82"/>
      <c r="S118" s="58"/>
      <c r="T118" s="58"/>
      <c r="U118" s="17"/>
    </row>
    <row r="119" spans="1:21" ht="46.5" customHeight="1">
      <c r="A119" s="8" t="s">
        <v>55</v>
      </c>
      <c r="B119" s="57"/>
      <c r="C119" s="57"/>
      <c r="D119" s="57"/>
      <c r="E119" s="57"/>
      <c r="F119" s="57"/>
      <c r="G119" s="57"/>
      <c r="H119" s="57"/>
      <c r="I119" s="57"/>
      <c r="J119" s="57"/>
      <c r="K119" s="57">
        <v>549442.9</v>
      </c>
      <c r="L119" s="57"/>
      <c r="M119" s="57"/>
      <c r="N119" s="57">
        <v>617619.5</v>
      </c>
      <c r="O119" s="58"/>
      <c r="P119" s="58"/>
      <c r="Q119" s="58"/>
      <c r="R119" s="82"/>
      <c r="S119" s="58"/>
      <c r="T119" s="58"/>
      <c r="U119" s="17"/>
    </row>
    <row r="120" spans="1:21" ht="22.5">
      <c r="A120" s="11" t="s">
        <v>54</v>
      </c>
      <c r="B120" s="57">
        <f>B121+B122</f>
        <v>500</v>
      </c>
      <c r="C120" s="57"/>
      <c r="D120" s="57"/>
      <c r="E120" s="57"/>
      <c r="F120" s="57"/>
      <c r="G120" s="57"/>
      <c r="H120" s="57">
        <f>R120</f>
        <v>500</v>
      </c>
      <c r="I120" s="57"/>
      <c r="J120" s="57"/>
      <c r="K120" s="57"/>
      <c r="L120" s="57"/>
      <c r="M120" s="57"/>
      <c r="N120" s="57"/>
      <c r="O120" s="82"/>
      <c r="P120" s="82"/>
      <c r="Q120" s="58"/>
      <c r="R120" s="82">
        <f>R121+R122</f>
        <v>500</v>
      </c>
      <c r="S120" s="58"/>
      <c r="T120" s="58"/>
      <c r="U120" s="17"/>
    </row>
    <row r="121" spans="1:21" ht="45">
      <c r="A121" s="35" t="s">
        <v>83</v>
      </c>
      <c r="B121" s="57">
        <v>2000</v>
      </c>
      <c r="C121" s="57"/>
      <c r="D121" s="57"/>
      <c r="E121" s="57"/>
      <c r="F121" s="57"/>
      <c r="G121" s="57"/>
      <c r="H121" s="57">
        <f>R121</f>
        <v>2000</v>
      </c>
      <c r="I121" s="57"/>
      <c r="J121" s="57"/>
      <c r="K121" s="57"/>
      <c r="L121" s="57"/>
      <c r="M121" s="57"/>
      <c r="N121" s="57"/>
      <c r="O121" s="58"/>
      <c r="P121" s="58"/>
      <c r="Q121" s="58"/>
      <c r="R121" s="82">
        <v>2000</v>
      </c>
      <c r="S121" s="58"/>
      <c r="T121" s="58"/>
      <c r="U121" s="17"/>
    </row>
    <row r="122" spans="1:21" ht="22.5">
      <c r="A122" s="35" t="s">
        <v>82</v>
      </c>
      <c r="B122" s="57">
        <v>-1500</v>
      </c>
      <c r="C122" s="57"/>
      <c r="D122" s="57"/>
      <c r="E122" s="57"/>
      <c r="F122" s="57"/>
      <c r="G122" s="57"/>
      <c r="H122" s="57">
        <f>R122</f>
        <v>-1500</v>
      </c>
      <c r="I122" s="57"/>
      <c r="J122" s="57"/>
      <c r="K122" s="57"/>
      <c r="L122" s="57"/>
      <c r="M122" s="57"/>
      <c r="N122" s="57">
        <v>0</v>
      </c>
      <c r="O122" s="58"/>
      <c r="P122" s="58"/>
      <c r="Q122" s="58"/>
      <c r="R122" s="82">
        <v>-1500</v>
      </c>
      <c r="S122" s="58"/>
      <c r="T122" s="58"/>
      <c r="U122" s="17"/>
    </row>
    <row r="123" spans="1:21" ht="22.5">
      <c r="A123" s="8" t="s">
        <v>56</v>
      </c>
      <c r="B123" s="57">
        <v>60126.3</v>
      </c>
      <c r="C123" s="57">
        <v>250.1</v>
      </c>
      <c r="D123" s="57"/>
      <c r="E123" s="57">
        <v>9216.1</v>
      </c>
      <c r="F123" s="57"/>
      <c r="G123" s="57"/>
      <c r="H123" s="57">
        <v>68176.6</v>
      </c>
      <c r="I123" s="57"/>
      <c r="J123" s="57"/>
      <c r="K123" s="57">
        <v>13627.6</v>
      </c>
      <c r="L123" s="57"/>
      <c r="M123" s="57"/>
      <c r="N123" s="57">
        <v>-5577.3</v>
      </c>
      <c r="O123" s="58"/>
      <c r="P123" s="58">
        <v>0</v>
      </c>
      <c r="Q123" s="58">
        <v>8050.3</v>
      </c>
      <c r="R123" s="82">
        <v>68176.6</v>
      </c>
      <c r="S123" s="58">
        <v>250.1</v>
      </c>
      <c r="T123" s="58"/>
      <c r="U123" s="17"/>
    </row>
    <row r="124" spans="1:19" ht="14.25">
      <c r="A124" s="23"/>
      <c r="B124" s="40"/>
      <c r="C124" s="40"/>
      <c r="D124" s="40"/>
      <c r="E124" s="40"/>
      <c r="F124" s="40"/>
      <c r="G124" s="40"/>
      <c r="Q124" s="14" t="s">
        <v>115</v>
      </c>
      <c r="S124" s="14" t="s">
        <v>115</v>
      </c>
    </row>
    <row r="125" spans="1:7" ht="14.25">
      <c r="A125" s="23"/>
      <c r="B125" s="40"/>
      <c r="C125" s="40"/>
      <c r="D125" s="40"/>
      <c r="E125" s="40"/>
      <c r="F125" s="40"/>
      <c r="G125" s="40"/>
    </row>
  </sheetData>
  <sheetProtection/>
  <autoFilter ref="A10:X124"/>
  <mergeCells count="11">
    <mergeCell ref="A9:A10"/>
    <mergeCell ref="H9:J9"/>
    <mergeCell ref="U9:U10"/>
    <mergeCell ref="A2:U2"/>
    <mergeCell ref="A3:U3"/>
    <mergeCell ref="A4:U4"/>
    <mergeCell ref="A6:U6"/>
    <mergeCell ref="B9:D9"/>
    <mergeCell ref="E9:G9"/>
    <mergeCell ref="K9:Q9"/>
    <mergeCell ref="R9:T9"/>
  </mergeCells>
  <printOptions/>
  <pageMargins left="0" right="0" top="0" bottom="0" header="0.31496062992125984" footer="0.31496062992125984"/>
  <pageSetup fitToHeight="0" fitToWidth="1" horizontalDpi="600" verticalDpi="600" orientation="landscape"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Лена</cp:lastModifiedBy>
  <cp:lastPrinted>2023-04-10T10:52:17Z</cp:lastPrinted>
  <dcterms:created xsi:type="dcterms:W3CDTF">2022-03-03T08:02:38Z</dcterms:created>
  <dcterms:modified xsi:type="dcterms:W3CDTF">2023-04-12T10:38:58Z</dcterms:modified>
  <cp:category/>
  <cp:version/>
  <cp:contentType/>
  <cp:contentStatus/>
</cp:coreProperties>
</file>