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<sst xmlns="http://schemas.openxmlformats.org/spreadsheetml/2006/main" count="137" uniqueCount="133">
  <si>
    <t>тыс.руб.</t>
  </si>
  <si>
    <t>Наименование</t>
  </si>
  <si>
    <t>Налоговые доходы</t>
  </si>
  <si>
    <t>Налог на вменённый доход для отдельных видов деятельности</t>
  </si>
  <si>
    <t>Единый сельскохозяйственный налог</t>
  </si>
  <si>
    <t>Неналоговые доходы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</si>
  <si>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</si>
  <si>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право заключения договора на установку и эксплуатацию рекламных конструкций</t>
  </si>
  <si>
    <t>Плата за установку и эксплуатацию рекламных конструкций</t>
  </si>
  <si>
    <t>Плата за размещение и эксплуатацию нестационарных торговых объектов на территории мр Кинельский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</si>
  <si>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</si>
  <si>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</si>
  <si>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</si>
  <si>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В том числе:</t>
  </si>
  <si>
    <t>Дотации бюджетам субъектов РФ и муниципальных  образований</t>
  </si>
  <si>
    <t>Дотации  бюджетам муниципальных районов на выравнивание бюджетной обеспеченности</t>
  </si>
  <si>
    <t>Субвенции на выплату единовременного пособия при передаче ребенка на воспитание в семью</t>
  </si>
  <si>
    <t>Субвенции на исполнение отдельных государственных полномочий Самарской области в сфере охраны труда</t>
  </si>
  <si>
    <t>Субвенции на исполнение отдельных государственных полномочий Самарской области по созданию и организации деятельности административных комиссий  муниципальных районов Самарской области</t>
  </si>
  <si>
    <t>Субвенции на исполнение государственных полномочий Самарской области по осуществлению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</si>
  <si>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Субвенции на исполнение отдельных государственных полномочий Самарской области в сфере архивного дела</t>
  </si>
  <si>
    <t>Субвенции на исполнение отдельных государственных полномочий Самарской области в сфере охраны окружающей среды</t>
  </si>
  <si>
    <t>Субвенции для исполнения органами госполномочий на поддержку с/х производства.</t>
  </si>
  <si>
    <t xml:space="preserve">Субвенции на исполнение отдельных государственных полномочий Самарской области в сфере градостроительной деятельности на территории Самарской области </t>
  </si>
  <si>
    <t>Субвенции на исполнение переданных государственных полномочий по обеспечению жилыми помещениями отдельных категорий граждан</t>
  </si>
  <si>
    <t>Субвенции на предоставление дотаций поселениям</t>
  </si>
  <si>
    <t>Иные межбюджетные трансферты</t>
  </si>
  <si>
    <t>Межбюджетные трансферты, передаваемые бюджетам МР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</si>
  <si>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</si>
  <si>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2020 год</t>
  </si>
  <si>
    <t>Акцизы</t>
  </si>
  <si>
    <t>Субвенции на исполнение отдельных государственных полномочий Самарской области по осуществлению денежных выплат на вознаграждение, причитающееся приемному родителю, патронажному воспитателю</t>
  </si>
  <si>
    <t>КБК</t>
  </si>
  <si>
    <t>100 10300 01 0000 110</t>
  </si>
  <si>
    <t>111 09045 05 0002 120</t>
  </si>
  <si>
    <t>117 00000 00 0000 180</t>
  </si>
  <si>
    <t xml:space="preserve">Налог на доходы физических лиц                 </t>
  </si>
  <si>
    <t>Приложение 1</t>
  </si>
  <si>
    <t>Субвенции бюджетам муниципальных районов на развитие молочного скотоводства</t>
  </si>
  <si>
    <t>2021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</si>
  <si>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</si>
  <si>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</si>
  <si>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</si>
  <si>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</si>
  <si>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Прочие неналоговые доходы бюджетов муниципальных районов</t>
  </si>
  <si>
    <t xml:space="preserve">к пояснительной записке к 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                                           </t>
  </si>
  <si>
    <t>2022 год</t>
  </si>
  <si>
    <t>2019 год</t>
  </si>
  <si>
    <t>114 06025 05 0000 430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</si>
  <si>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 автономных учреждений)</t>
  </si>
  <si>
    <t>Разница     (2020-2019)</t>
  </si>
  <si>
    <t>207 05030 05 0000 150</t>
  </si>
  <si>
    <t>Прочие безвозмездные поступления в бюджеты муниципальных районов</t>
  </si>
  <si>
    <t>219 00000 05 00000 150</t>
  </si>
  <si>
    <t>Возвраит остатков субсидий, субвенций и иных межбюджетных трансфертов, имеющих целевое назначеие, прошлых лет из бюджетов муниципальных районов</t>
  </si>
  <si>
    <t>Субсидии бюджетам муниципальных районов на формирование земельных участков для многодетных семей</t>
  </si>
  <si>
    <t>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попечительства, а также реализации мероприятий по заключению договоров с управляющими имуществом граждан в случаях, предусмотренных Гражданским кодексом РФ</t>
  </si>
  <si>
    <t>Налог, взимаемый в связи с применением упрощенной системы налогообложения</t>
  </si>
  <si>
    <t>ШТРАФЫ, САНКЦИИ, ВОЗМЕЩЕНИЕ УЩЕРБА</t>
  </si>
  <si>
    <t>Реестр</t>
  </si>
  <si>
    <t xml:space="preserve">доходов бюджета муниципального района </t>
  </si>
  <si>
    <t>Субвенции на исполнение государственных полномочий Самарской области по предоставлению единовременной социальной выплаты на ремонт нуждающегося в ремонте жилого помещения, принадлежащего лицу из числа детей сирот и детей, оставшихся без попечения родителей, на праве единоличной собственности и находящегося на территории Самарской области</t>
  </si>
  <si>
    <t>Субвенции на исполнение отдельных государственных полномочий по обеспечению отдыха и оздоровления детей</t>
  </si>
  <si>
    <t>Субсидии по предоставлению социальных выплат на строительство (приобретение) жилья нраждан, проживающим на сельских территориях на 2020-2022 годы</t>
  </si>
  <si>
    <t>Субсидии по строительтву жилого помещения (жилого дома), предоставляемого гражданам Российской Федерации, проживающим на сельских территориях, по договору найма жилого помещения на 2020-2022 годы</t>
  </si>
  <si>
    <t>Субсидии бюджетам муниципальных районов на реализацию мероприятий по благоустройству сельских территорий на 2020-2022 годы</t>
  </si>
  <si>
    <t>Субсидии по организации и проведению мероприятий с несовершеннолетними в период каникул и свободное от учебы время на 2020-2022 годы</t>
  </si>
  <si>
    <t>Субсидии бюджетам муниципальных районов на обеспечение мероприятий по переселению граждан из аварийного жилищного фонда на территории Самарской области на 2020-2022 годы</t>
  </si>
  <si>
    <t>Субсидий местным бюджетам на обустройство и приспособление (в том числе приобретение подъемных устройств, ремонтныеи др.) приоритетных муниципальных объектов физической культурыи спорта с целью обеспечения их доступности для инвалидов на 2020-2022 года</t>
  </si>
  <si>
    <t>Субсидии местным бюджетам для софинансирования расходных обязательств по предоставлению социальных выплат ветеранам Великой Отечественной войны 1941 – 1945 годов, вдовам инвалидов и участников Великой Отечественной войны 1941 – 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проведение мероприятий, направленных на улучшение условий их проживания</t>
  </si>
  <si>
    <t>Распределение на 2020 год субсидий местным бюджетам для софинансирования расходных обязательств на проведение мероприятий по приобретению мусоросборников, предназначенных для складирования твердых коммунальных отходов</t>
  </si>
  <si>
    <t>Субсидии по проведению работ по уничтожению карантинных сорняков на территории сельских поселений на 2020 – 2022 годы</t>
  </si>
  <si>
    <r>
      <t xml:space="preserve">Субсидии бюджетам муниципальных районов </t>
    </r>
    <r>
      <rPr>
        <sz val="12"/>
        <color indexed="8"/>
        <rFont val="Times New Roman"/>
        <family val="1"/>
      </rPr>
      <t>на предоставление молодым семьям социальных выплат на приобретение жилья,  на реализацию мероприятий по обеспечению жильем молодых семей</t>
    </r>
  </si>
  <si>
    <t>Налог, взимаемый в связи с применением патентной системы налогообложения</t>
  </si>
  <si>
    <t xml:space="preserve">Государственная пошлина 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</si>
  <si>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</si>
  <si>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</si>
  <si>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</si>
  <si>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</si>
  <si>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</si>
  <si>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</si>
  <si>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</si>
  <si>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</si>
  <si>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000 100 00000 00 0000 000</t>
  </si>
  <si>
    <t>000 101 02000 01 0000 110</t>
  </si>
  <si>
    <t>000 105 01010 01 0000 110</t>
  </si>
  <si>
    <t>000 105 02010 01 0000 110</t>
  </si>
  <si>
    <t>000 105 03010 01 0000 110</t>
  </si>
  <si>
    <t>000 105 04020 02 0000 110</t>
  </si>
  <si>
    <t>000 108 00000 01 0000 110</t>
  </si>
  <si>
    <t>000 110 00000 00 0000 000</t>
  </si>
  <si>
    <t>000 111 03050 05 0000 120</t>
  </si>
  <si>
    <t>000 111 05000 00 0000 120</t>
  </si>
  <si>
    <t>000 111 05013 05 0000 120</t>
  </si>
  <si>
    <t>000 111 05313 05 0000 120</t>
  </si>
  <si>
    <t>000 111 05035 05 0000 120</t>
  </si>
  <si>
    <t>000 111 09045 05 0000 120</t>
  </si>
  <si>
    <t>000 111 09045 05 0003 120</t>
  </si>
  <si>
    <t>000 112 01000 01 0000 120</t>
  </si>
  <si>
    <t>000 113 00000 05 0000 130</t>
  </si>
  <si>
    <t>000 114 06000 05 0000 000</t>
  </si>
  <si>
    <t>000 114 02052 05 0000 410</t>
  </si>
  <si>
    <t>000 114 06013 05 0000 430</t>
  </si>
  <si>
    <t>000 116 00000 00 0000 140</t>
  </si>
  <si>
    <t>000 202 00000 00 0000 000</t>
  </si>
  <si>
    <t>000 202 10000 05 0000 150</t>
  </si>
  <si>
    <t>000 202 15001 05 0000 150</t>
  </si>
  <si>
    <t>000 202 15002 05 0000 150</t>
  </si>
  <si>
    <t>000 202 20000 00 0000 150</t>
  </si>
  <si>
    <t>000 202 25497 05 0000 150</t>
  </si>
  <si>
    <t>000 202 29999 05 0000 151</t>
  </si>
  <si>
    <t>000 202 25567 05 0000 150</t>
  </si>
  <si>
    <t>000 200 00000 00 0000 000</t>
  </si>
  <si>
    <t>БЕЗВОЗМЕЗДНЫЕ ПОСТУПЛЕНИЯ</t>
  </si>
  <si>
    <t>000 202 40014 05 0000 150</t>
  </si>
  <si>
    <t>000 202 40000 00 0000 150</t>
  </si>
  <si>
    <t>000 202 39999 05 0000 150</t>
  </si>
  <si>
    <t>000 202 39999 05 0000 151</t>
  </si>
  <si>
    <t>000 202 30027 05 0000 151</t>
  </si>
  <si>
    <t>000 202 30024 05 0000 151</t>
  </si>
  <si>
    <t>000 202 30000 00 0000 150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</si>
  <si>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</si>
  <si>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000 202 35176 05 0000 150</t>
  </si>
  <si>
    <t>Субсидии бюджетам муниципальных районов по строительству жилого помещения (жилого дома), предоставляемого гражданам РФ, проживающим на сельских территориях, по договорам найма жилого помещения на 2020-2022 годы</t>
  </si>
  <si>
    <t>Субсидии бюджтам муниципальных образований на обустройство и приспособление муниципальным учреждениям культуры с целью их доступности для инвалидов в рамках реализации мероприятий государственной программы Самарской области "Доступная среда в Самарской области" на 2014-2025 годы</t>
  </si>
  <si>
    <t>Субсидии бюджетам муниципальных районов на реализацию проектов комплексного развития сельских территорий в рамках ведомственной целевой программы "Современный облик сельских территорий" государственной пронраммы РФ "Комплексное развитие сельских территорий" на 2020 год</t>
  </si>
  <si>
    <t>Субвенции на исполнение отдельных госполномочий СО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</si>
  <si>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000 202 30024 05 000 150</t>
  </si>
  <si>
    <t>000 202 35082 05 0000 150</t>
  </si>
  <si>
    <t>Субвенции на исполнение отдельных государственных полномочий Самарской области по обеспечению жилыми помещениями граждан, проработавших в тылу в период ВОВ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</si>
  <si>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</si>
  <si>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000 202 35120 05 0000 150</t>
  </si>
  <si>
    <t>Субсидии по проведению каитального ремонта находящихся в муниципальной собственности зданий, занимаемых государственными и муниципальными образовательными учреждениями, а также по благоустройству прилегающей территории на 2020-2022 годы.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</si>
</sst>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/>
    </xf>
    <xf numFmtId="172" fontId="1" fillId="0" borderId="0" xfId="0" applyNumberFormat="1" applyFont="1" applyFill="1" applyAlignment="1">
      <alignment horizontal="right"/>
    </xf>
    <xf numFmtId="172" fontId="1" fillId="33" borderId="11" xfId="0" applyNumberFormat="1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 wrapText="1"/>
    </xf>
    <xf numFmtId="2" fontId="2" fillId="33" borderId="0" xfId="0" applyNumberFormat="1" applyFont="1" applyFill="1" applyAlignment="1">
      <alignment horizontal="justify" vertical="center" wrapText="1"/>
    </xf>
    <xf numFmtId="0" fontId="2" fillId="33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172" fontId="4" fillId="0" borderId="10" xfId="0" applyNumberFormat="1" applyFont="1" applyFill="1" applyBorder="1" applyAlignment="1">
      <alignment vertical="center" wrapText="1"/>
    </xf>
    <xf numFmtId="172" fontId="3" fillId="33" borderId="11" xfId="0" applyNumberFormat="1" applyFont="1" applyFill="1" applyBorder="1" applyAlignment="1">
      <alignment horizontal="right" vertical="center"/>
    </xf>
    <xf numFmtId="172" fontId="3" fillId="0" borderId="10" xfId="0" applyNumberFormat="1" applyFont="1" applyFill="1" applyBorder="1" applyAlignment="1">
      <alignment vertical="center" wrapText="1"/>
    </xf>
    <xf numFmtId="172" fontId="4" fillId="33" borderId="11" xfId="0" applyNumberFormat="1" applyFont="1" applyFill="1" applyBorder="1" applyAlignment="1">
      <alignment vertical="center" wrapText="1"/>
    </xf>
    <xf numFmtId="172" fontId="4" fillId="33" borderId="11" xfId="0" applyNumberFormat="1" applyFont="1" applyFill="1" applyBorder="1" applyAlignment="1">
      <alignment horizontal="right" vertical="center" wrapText="1"/>
    </xf>
    <xf numFmtId="172" fontId="4" fillId="33" borderId="10" xfId="0" applyNumberFormat="1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vertical="center" wrapText="1"/>
    </xf>
    <xf numFmtId="172" fontId="11" fillId="0" borderId="10" xfId="0" applyNumberFormat="1" applyFont="1" applyFill="1" applyBorder="1" applyAlignment="1">
      <alignment vertical="center" wrapText="1"/>
    </xf>
    <xf numFmtId="172" fontId="10" fillId="33" borderId="11" xfId="0" applyNumberFormat="1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172" fontId="7" fillId="0" borderId="11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 horizontal="justify" vertical="center" wrapText="1"/>
    </xf>
    <xf numFmtId="172" fontId="2" fillId="0" borderId="1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72" fontId="4" fillId="0" borderId="10" xfId="0" applyNumberFormat="1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12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33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justify" vertical="center" wrapText="1"/>
    </xf>
    <xf numFmtId="0" fontId="2" fillId="33" borderId="11" xfId="0" applyNumberFormat="1" applyFont="1" applyFill="1" applyBorder="1" applyAlignment="1">
      <alignment horizontal="justify" vertical="center" wrapText="1"/>
    </xf>
    <xf numFmtId="172" fontId="4" fillId="33" borderId="1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172" fontId="0" fillId="0" borderId="0" xfId="0" applyNumberFormat="1" applyAlignment="1">
      <alignment/>
    </xf>
    <xf numFmtId="172" fontId="4" fillId="33" borderId="0" xfId="0" applyNumberFormat="1" applyFont="1" applyFill="1" applyBorder="1" applyAlignment="1">
      <alignment horizontal="right" vertical="center"/>
    </xf>
    <xf numFmtId="173" fontId="4" fillId="33" borderId="11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/>
    </xf>
    <xf numFmtId="0" fontId="48" fillId="33" borderId="11" xfId="0" applyFont="1" applyFill="1" applyBorder="1" applyAlignment="1">
      <alignment vertical="center" wrapText="1"/>
    </xf>
    <xf numFmtId="172" fontId="7" fillId="0" borderId="12" xfId="0" applyNumberFormat="1" applyFont="1" applyFill="1" applyBorder="1" applyAlignment="1">
      <alignment vertical="center" wrapText="1"/>
    </xf>
    <xf numFmtId="172" fontId="2" fillId="0" borderId="13" xfId="0" applyNumberFormat="1" applyFont="1" applyFill="1" applyBorder="1" applyAlignment="1">
      <alignment vertical="center" wrapText="1"/>
    </xf>
    <xf numFmtId="173" fontId="4" fillId="33" borderId="0" xfId="0" applyNumberFormat="1" applyFont="1" applyFill="1" applyBorder="1" applyAlignment="1">
      <alignment horizontal="right" vertical="center"/>
    </xf>
    <xf numFmtId="49" fontId="5" fillId="33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justify" vertical="center" wrapText="1"/>
    </xf>
    <xf numFmtId="49" fontId="2" fillId="33" borderId="11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 horizontal="justify" vertical="center" wrapText="1"/>
    </xf>
    <xf numFmtId="49" fontId="2" fillId="33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172" fontId="3" fillId="0" borderId="11" xfId="0" applyNumberFormat="1" applyFont="1" applyFill="1" applyBorder="1" applyAlignment="1">
      <alignment vertical="center" wrapText="1"/>
    </xf>
    <xf numFmtId="173" fontId="7" fillId="0" borderId="0" xfId="0" applyNumberFormat="1" applyFont="1" applyFill="1" applyAlignment="1">
      <alignment/>
    </xf>
    <xf numFmtId="172" fontId="7" fillId="33" borderId="11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 horizontal="right" vertical="center"/>
    </xf>
    <xf numFmtId="172" fontId="4" fillId="33" borderId="16" xfId="0" applyNumberFormat="1" applyFont="1" applyFill="1" applyBorder="1" applyAlignment="1">
      <alignment horizontal="right" vertical="center"/>
    </xf>
    <xf numFmtId="172" fontId="3" fillId="33" borderId="16" xfId="0" applyNumberFormat="1" applyFont="1" applyFill="1" applyBorder="1" applyAlignment="1">
      <alignment horizontal="right" vertical="center"/>
    </xf>
    <xf numFmtId="172" fontId="2" fillId="0" borderId="0" xfId="0" applyNumberFormat="1" applyFont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="90" zoomScaleNormal="90" zoomScalePageLayoutView="0" workbookViewId="0" topLeftCell="A1">
      <selection activeCell="A19" sqref="A19"/>
    </sheetView>
  </sheetViews>
  <sheetFormatPr defaultColWidth="9.00390625" defaultRowHeight="12.75"/>
  <cols>
    <col min="1" max="1" width="26.125" style="12" customWidth="1"/>
    <col min="2" max="2" width="70.75390625" style="12" customWidth="1"/>
    <col min="3" max="3" width="15.25390625" style="12" hidden="1" customWidth="1"/>
    <col min="4" max="4" width="19.00390625" style="12" customWidth="1"/>
    <col min="5" max="5" width="19.00390625" style="12" hidden="1" customWidth="1"/>
    <col min="6" max="7" width="19.00390625" style="12" customWidth="1"/>
    <col min="8" max="8" width="7.75390625" style="0" customWidth="1"/>
    <col min="9" max="9" width="19.00390625" style="0" hidden="1" customWidth="1"/>
    <col min="10" max="10" width="14.375" style="0" hidden="1" customWidth="1"/>
    <col min="11" max="12" width="13.375" style="0" hidden="1" customWidth="1"/>
    <col min="13" max="24" width="0" style="0" hidden="1" customWidth="1"/>
  </cols>
  <sheetData>
    <row r="1" spans="6:7" ht="15.75">
      <c r="F1" s="77" t="s">
        <v>37</v>
      </c>
      <c r="G1" s="77"/>
    </row>
    <row r="2" spans="6:7" ht="108" customHeight="1">
      <c r="F2" s="77" t="s">
        <v>45</v>
      </c>
      <c r="G2" s="77"/>
    </row>
    <row r="3" spans="1:7" ht="21" customHeight="1">
      <c r="A3" s="78" t="s">
        <v>59</v>
      </c>
      <c r="B3" s="78"/>
      <c r="C3" s="78"/>
      <c r="D3" s="78"/>
      <c r="E3" s="78"/>
      <c r="F3" s="78"/>
      <c r="G3" s="78"/>
    </row>
    <row r="4" spans="1:7" ht="20.25">
      <c r="A4" s="78" t="s">
        <v>60</v>
      </c>
      <c r="B4" s="78"/>
      <c r="C4" s="78"/>
      <c r="D4" s="78"/>
      <c r="E4" s="78"/>
      <c r="F4" s="78"/>
      <c r="G4" s="78"/>
    </row>
    <row r="5" spans="1:7" ht="20.25">
      <c r="A5" s="79"/>
      <c r="B5" s="79"/>
      <c r="C5" s="79"/>
      <c r="D5" s="79"/>
      <c r="E5" s="79"/>
      <c r="F5" s="79"/>
      <c r="G5" s="79"/>
    </row>
    <row r="6" spans="2:7" ht="15.75" hidden="1">
      <c r="B6" s="44"/>
      <c r="C6" s="5"/>
      <c r="D6" s="3"/>
      <c r="E6" s="3"/>
      <c r="F6" s="3"/>
      <c r="G6" s="4"/>
    </row>
    <row r="7" spans="2:7" ht="15.75">
      <c r="B7" s="6"/>
      <c r="C7" s="6"/>
      <c r="F7" s="3"/>
      <c r="G7" s="13" t="s">
        <v>0</v>
      </c>
    </row>
    <row r="8" spans="1:7" ht="31.5">
      <c r="A8" s="7" t="s">
        <v>32</v>
      </c>
      <c r="B8" s="8" t="s">
        <v>1</v>
      </c>
      <c r="C8" s="8" t="s">
        <v>47</v>
      </c>
      <c r="D8" s="14" t="s">
        <v>29</v>
      </c>
      <c r="E8" s="14" t="s">
        <v>50</v>
      </c>
      <c r="F8" s="14" t="s">
        <v>39</v>
      </c>
      <c r="G8" s="14" t="s">
        <v>46</v>
      </c>
    </row>
    <row r="9" spans="1:9" ht="18.75">
      <c r="A9" s="54" t="s">
        <v>83</v>
      </c>
      <c r="B9" s="9" t="s">
        <v>2</v>
      </c>
      <c r="C9" s="15">
        <f>C10+C11+C12+C13+C14+C15+C16</f>
        <v>135437.94</v>
      </c>
      <c r="D9" s="21">
        <f>D10+D11+D12+D13+D14+D15+D16</f>
        <v>136880.69999999998</v>
      </c>
      <c r="E9" s="21">
        <f>D9-C9</f>
        <v>1442.7599999999802</v>
      </c>
      <c r="F9" s="21">
        <f>F10+F11+F12+F13+F14+F15+F16</f>
        <v>152840.59999999998</v>
      </c>
      <c r="G9" s="21">
        <f>G10+G11+G12+G13+G14+G15+G16</f>
        <v>161439.40000000002</v>
      </c>
      <c r="I9" s="45"/>
    </row>
    <row r="10" spans="1:7" ht="18.75">
      <c r="A10" s="55" t="s">
        <v>84</v>
      </c>
      <c r="B10" s="1" t="s">
        <v>36</v>
      </c>
      <c r="C10" s="20">
        <v>121329</v>
      </c>
      <c r="D10" s="43">
        <v>121575</v>
      </c>
      <c r="E10" s="21">
        <f aca="true" t="shared" si="0" ref="E10:E86">D10-C10</f>
        <v>246</v>
      </c>
      <c r="F10" s="43">
        <v>128869.5</v>
      </c>
      <c r="G10" s="43">
        <v>136601.7</v>
      </c>
    </row>
    <row r="11" spans="1:7" ht="18.75" hidden="1">
      <c r="A11" s="55" t="s">
        <v>33</v>
      </c>
      <c r="B11" s="1" t="s">
        <v>30</v>
      </c>
      <c r="C11" s="20"/>
      <c r="D11" s="43">
        <v>0</v>
      </c>
      <c r="E11" s="21">
        <f t="shared" si="0"/>
        <v>0</v>
      </c>
      <c r="F11" s="43">
        <v>0</v>
      </c>
      <c r="G11" s="43">
        <v>0</v>
      </c>
    </row>
    <row r="12" spans="1:7" ht="31.5">
      <c r="A12" s="55" t="s">
        <v>85</v>
      </c>
      <c r="B12" s="33" t="s">
        <v>57</v>
      </c>
      <c r="C12" s="20">
        <v>3744</v>
      </c>
      <c r="D12" s="43">
        <v>4925.7</v>
      </c>
      <c r="E12" s="21">
        <f t="shared" si="0"/>
        <v>1181.6999999999998</v>
      </c>
      <c r="F12" s="43">
        <v>17367</v>
      </c>
      <c r="G12" s="43">
        <v>18009.6</v>
      </c>
    </row>
    <row r="13" spans="1:7" ht="18.75">
      <c r="A13" s="55" t="s">
        <v>86</v>
      </c>
      <c r="B13" s="1" t="s">
        <v>3</v>
      </c>
      <c r="C13" s="20">
        <v>3640</v>
      </c>
      <c r="D13" s="43">
        <v>3992.5</v>
      </c>
      <c r="E13" s="21">
        <f t="shared" si="0"/>
        <v>352.5</v>
      </c>
      <c r="F13" s="43">
        <v>0</v>
      </c>
      <c r="G13" s="43">
        <v>0</v>
      </c>
    </row>
    <row r="14" spans="1:7" ht="18.75">
      <c r="A14" s="55" t="s">
        <v>87</v>
      </c>
      <c r="B14" s="1" t="s">
        <v>4</v>
      </c>
      <c r="C14" s="20">
        <v>3217.54</v>
      </c>
      <c r="D14" s="43">
        <v>3369.2</v>
      </c>
      <c r="E14" s="21">
        <f t="shared" si="0"/>
        <v>151.65999999999985</v>
      </c>
      <c r="F14" s="43">
        <v>3493.9</v>
      </c>
      <c r="G14" s="43">
        <v>3623.2</v>
      </c>
    </row>
    <row r="15" spans="1:7" ht="31.5">
      <c r="A15" s="55" t="s">
        <v>88</v>
      </c>
      <c r="B15" s="1" t="s">
        <v>73</v>
      </c>
      <c r="C15" s="20">
        <v>179.4</v>
      </c>
      <c r="D15" s="43">
        <v>186</v>
      </c>
      <c r="E15" s="21">
        <f t="shared" si="0"/>
        <v>6.599999999999994</v>
      </c>
      <c r="F15" s="43">
        <v>192.9</v>
      </c>
      <c r="G15" s="43">
        <v>200.1</v>
      </c>
    </row>
    <row r="16" spans="1:7" ht="18.75">
      <c r="A16" s="55" t="s">
        <v>89</v>
      </c>
      <c r="B16" s="1" t="s">
        <v>74</v>
      </c>
      <c r="C16" s="20">
        <v>3328</v>
      </c>
      <c r="D16" s="43">
        <v>2832.3</v>
      </c>
      <c r="E16" s="21">
        <f t="shared" si="0"/>
        <v>-495.6999999999998</v>
      </c>
      <c r="F16" s="43">
        <v>2917.3</v>
      </c>
      <c r="G16" s="43">
        <v>3004.8</v>
      </c>
    </row>
    <row r="17" spans="1:7" ht="18.75">
      <c r="A17" s="54" t="s">
        <v>90</v>
      </c>
      <c r="B17" s="9" t="s">
        <v>5</v>
      </c>
      <c r="C17" s="21">
        <f>C18+C19+C23+C27+C28+C29+C33+C34+C35</f>
        <v>67457.646</v>
      </c>
      <c r="D17" s="21">
        <f>D18+D19+D23+D27+D28+D29+D33+D34+D35</f>
        <v>44860.299</v>
      </c>
      <c r="E17" s="21">
        <f t="shared" si="0"/>
        <v>-22597.346999999994</v>
      </c>
      <c r="F17" s="21">
        <f>F18+F19+F23+F27+F28+F29+F33+F34</f>
        <v>44732.524999999994</v>
      </c>
      <c r="G17" s="21">
        <f>G18+G19+G23+G27+G28+G29+G33+G34</f>
        <v>52514.705</v>
      </c>
    </row>
    <row r="18" spans="1:7" ht="31.5">
      <c r="A18" s="55" t="s">
        <v>91</v>
      </c>
      <c r="B18" s="11" t="s">
        <v>75</v>
      </c>
      <c r="C18" s="22">
        <v>35</v>
      </c>
      <c r="D18" s="21">
        <v>20</v>
      </c>
      <c r="E18" s="21">
        <f t="shared" si="0"/>
        <v>-15</v>
      </c>
      <c r="F18" s="21">
        <v>20</v>
      </c>
      <c r="G18" s="21">
        <v>20</v>
      </c>
    </row>
    <row r="19" spans="1:7" ht="78.75">
      <c r="A19" s="55" t="s">
        <v>92</v>
      </c>
      <c r="B19" s="38" t="s">
        <v>41</v>
      </c>
      <c r="C19" s="21">
        <f>C20+C21+C22</f>
        <v>23875.805</v>
      </c>
      <c r="D19" s="21">
        <f>D20+D21+D22</f>
        <v>22006.034</v>
      </c>
      <c r="E19" s="21">
        <f t="shared" si="0"/>
        <v>-1869.7710000000006</v>
      </c>
      <c r="F19" s="21">
        <f>F20+F21+F22</f>
        <v>22752.665</v>
      </c>
      <c r="G19" s="21">
        <f>G20+G21+G22</f>
        <v>23526.922</v>
      </c>
    </row>
    <row r="20" spans="1:7" ht="88.5" customHeight="1">
      <c r="A20" s="56" t="s">
        <v>93</v>
      </c>
      <c r="B20" s="42" t="s">
        <v>40</v>
      </c>
      <c r="C20" s="23">
        <v>22854</v>
      </c>
      <c r="D20" s="43">
        <v>20179.229</v>
      </c>
      <c r="E20" s="21">
        <f t="shared" si="0"/>
        <v>-2674.7710000000006</v>
      </c>
      <c r="F20" s="43">
        <v>20925.86</v>
      </c>
      <c r="G20" s="43">
        <v>21700.117</v>
      </c>
    </row>
    <row r="21" spans="1:7" ht="120.75" customHeight="1">
      <c r="A21" s="56" t="s">
        <v>94</v>
      </c>
      <c r="B21" s="17" t="s">
        <v>76</v>
      </c>
      <c r="C21" s="24">
        <v>20.5</v>
      </c>
      <c r="D21" s="43">
        <v>33.376</v>
      </c>
      <c r="E21" s="21">
        <f t="shared" si="0"/>
        <v>12.875999999999998</v>
      </c>
      <c r="F21" s="43">
        <v>33.376</v>
      </c>
      <c r="G21" s="43">
        <v>33.376</v>
      </c>
    </row>
    <row r="22" spans="1:7" ht="70.5" customHeight="1">
      <c r="A22" s="56" t="s">
        <v>95</v>
      </c>
      <c r="B22" s="18" t="s">
        <v>42</v>
      </c>
      <c r="C22" s="25">
        <v>1001.305</v>
      </c>
      <c r="D22" s="43">
        <v>1793.429</v>
      </c>
      <c r="E22" s="21">
        <f t="shared" si="0"/>
        <v>792.1240000000001</v>
      </c>
      <c r="F22" s="43">
        <v>1793.429</v>
      </c>
      <c r="G22" s="43">
        <v>1793.429</v>
      </c>
    </row>
    <row r="23" spans="1:7" ht="78.75">
      <c r="A23" s="54" t="s">
        <v>96</v>
      </c>
      <c r="B23" s="39" t="s">
        <v>6</v>
      </c>
      <c r="C23" s="15">
        <f>C25+C26</f>
        <v>127.4</v>
      </c>
      <c r="D23" s="21">
        <f>D25+D26</f>
        <v>60</v>
      </c>
      <c r="E23" s="21">
        <f t="shared" si="0"/>
        <v>-67.4</v>
      </c>
      <c r="F23" s="21">
        <f>F25+F26</f>
        <v>61.8</v>
      </c>
      <c r="G23" s="21">
        <f>G25+G26</f>
        <v>63.564</v>
      </c>
    </row>
    <row r="24" spans="1:7" ht="31.5" hidden="1">
      <c r="A24" s="55"/>
      <c r="B24" s="1" t="s">
        <v>7</v>
      </c>
      <c r="C24" s="26"/>
      <c r="D24" s="43">
        <v>0</v>
      </c>
      <c r="E24" s="21">
        <f t="shared" si="0"/>
        <v>0</v>
      </c>
      <c r="F24" s="43">
        <v>0</v>
      </c>
      <c r="G24" s="43">
        <v>0</v>
      </c>
    </row>
    <row r="25" spans="1:7" ht="18.75" hidden="1">
      <c r="A25" s="55" t="s">
        <v>34</v>
      </c>
      <c r="B25" s="2" t="s">
        <v>8</v>
      </c>
      <c r="C25" s="27">
        <v>72</v>
      </c>
      <c r="D25" s="43">
        <v>0</v>
      </c>
      <c r="E25" s="21">
        <f t="shared" si="0"/>
        <v>-72</v>
      </c>
      <c r="F25" s="43">
        <v>0</v>
      </c>
      <c r="G25" s="43">
        <v>0</v>
      </c>
    </row>
    <row r="26" spans="1:7" ht="31.5">
      <c r="A26" s="55" t="s">
        <v>97</v>
      </c>
      <c r="B26" s="41" t="s">
        <v>9</v>
      </c>
      <c r="C26" s="27">
        <v>55.4</v>
      </c>
      <c r="D26" s="43">
        <v>60</v>
      </c>
      <c r="E26" s="21">
        <f t="shared" si="0"/>
        <v>4.600000000000001</v>
      </c>
      <c r="F26" s="43">
        <v>61.8</v>
      </c>
      <c r="G26" s="43">
        <v>63.564</v>
      </c>
    </row>
    <row r="27" spans="1:7" ht="18.75">
      <c r="A27" s="54" t="s">
        <v>98</v>
      </c>
      <c r="B27" s="9" t="s">
        <v>10</v>
      </c>
      <c r="C27" s="22">
        <v>18120</v>
      </c>
      <c r="D27" s="21">
        <v>20516.14</v>
      </c>
      <c r="E27" s="21">
        <f t="shared" si="0"/>
        <v>2396.1399999999994</v>
      </c>
      <c r="F27" s="21">
        <v>20175.11</v>
      </c>
      <c r="G27" s="21">
        <v>27123.08</v>
      </c>
    </row>
    <row r="28" spans="1:7" ht="31.5">
      <c r="A28" s="54" t="s">
        <v>99</v>
      </c>
      <c r="B28" s="16" t="s">
        <v>11</v>
      </c>
      <c r="C28" s="28">
        <v>1408.301</v>
      </c>
      <c r="D28" s="21">
        <v>400</v>
      </c>
      <c r="E28" s="21">
        <f t="shared" si="0"/>
        <v>-1008.3009999999999</v>
      </c>
      <c r="F28" s="21">
        <v>450</v>
      </c>
      <c r="G28" s="21">
        <v>500</v>
      </c>
    </row>
    <row r="29" spans="1:7" ht="18.75">
      <c r="A29" s="54" t="s">
        <v>100</v>
      </c>
      <c r="B29" s="9" t="s">
        <v>12</v>
      </c>
      <c r="C29" s="21">
        <f>C30+C31+C32</f>
        <v>10570</v>
      </c>
      <c r="D29" s="21">
        <f>D30+D31+D32</f>
        <v>1593.125</v>
      </c>
      <c r="E29" s="21">
        <f t="shared" si="0"/>
        <v>-8976.875</v>
      </c>
      <c r="F29" s="21">
        <f>F30+F31</f>
        <v>1000</v>
      </c>
      <c r="G29" s="21">
        <f>G30+G31</f>
        <v>1000</v>
      </c>
    </row>
    <row r="30" spans="1:7" ht="78.75">
      <c r="A30" s="55" t="s">
        <v>101</v>
      </c>
      <c r="B30" s="40" t="s">
        <v>77</v>
      </c>
      <c r="C30" s="25">
        <v>270</v>
      </c>
      <c r="D30" s="43">
        <v>170</v>
      </c>
      <c r="E30" s="21">
        <f t="shared" si="0"/>
        <v>-100</v>
      </c>
      <c r="F30" s="43">
        <v>0</v>
      </c>
      <c r="G30" s="43">
        <v>0</v>
      </c>
    </row>
    <row r="31" spans="1:7" ht="53.25" customHeight="1">
      <c r="A31" s="55" t="s">
        <v>102</v>
      </c>
      <c r="B31" s="11" t="s">
        <v>43</v>
      </c>
      <c r="C31" s="20">
        <v>10300</v>
      </c>
      <c r="D31" s="43">
        <v>1423.125</v>
      </c>
      <c r="E31" s="21">
        <f t="shared" si="0"/>
        <v>-8876.875</v>
      </c>
      <c r="F31" s="43">
        <v>1000</v>
      </c>
      <c r="G31" s="43">
        <v>1000</v>
      </c>
    </row>
    <row r="32" spans="1:7" ht="63" customHeight="1" hidden="1">
      <c r="A32" s="57" t="s">
        <v>48</v>
      </c>
      <c r="B32" s="35" t="s">
        <v>49</v>
      </c>
      <c r="C32" s="34"/>
      <c r="D32" s="43">
        <v>0</v>
      </c>
      <c r="E32" s="21">
        <f t="shared" si="0"/>
        <v>0</v>
      </c>
      <c r="F32" s="43"/>
      <c r="G32" s="43"/>
    </row>
    <row r="33" spans="1:7" ht="18.75">
      <c r="A33" s="55" t="s">
        <v>103</v>
      </c>
      <c r="B33" s="36" t="s">
        <v>58</v>
      </c>
      <c r="C33" s="22">
        <v>13300</v>
      </c>
      <c r="D33" s="21">
        <v>265</v>
      </c>
      <c r="E33" s="21">
        <f t="shared" si="0"/>
        <v>-13035</v>
      </c>
      <c r="F33" s="21">
        <v>272.95</v>
      </c>
      <c r="G33" s="21">
        <v>281.139</v>
      </c>
    </row>
    <row r="34" spans="1:7" ht="18.75" hidden="1">
      <c r="A34" s="55" t="s">
        <v>35</v>
      </c>
      <c r="B34" s="1" t="s">
        <v>44</v>
      </c>
      <c r="C34" s="29"/>
      <c r="D34" s="21">
        <v>0</v>
      </c>
      <c r="E34" s="21">
        <f t="shared" si="0"/>
        <v>0</v>
      </c>
      <c r="F34" s="21">
        <v>0</v>
      </c>
      <c r="G34" s="21">
        <v>0</v>
      </c>
    </row>
    <row r="35" spans="1:7" ht="18.75" hidden="1">
      <c r="A35" s="55" t="s">
        <v>35</v>
      </c>
      <c r="B35" s="1" t="s">
        <v>44</v>
      </c>
      <c r="C35" s="22">
        <v>21.14</v>
      </c>
      <c r="D35" s="21">
        <v>0</v>
      </c>
      <c r="E35" s="21">
        <f t="shared" si="0"/>
        <v>-21.14</v>
      </c>
      <c r="F35" s="21">
        <v>0</v>
      </c>
      <c r="G35" s="21">
        <v>0</v>
      </c>
    </row>
    <row r="36" spans="1:7" ht="18.75">
      <c r="A36" s="54" t="s">
        <v>83</v>
      </c>
      <c r="B36" s="9" t="s">
        <v>78</v>
      </c>
      <c r="C36" s="15">
        <f>C9+C17</f>
        <v>202895.586</v>
      </c>
      <c r="D36" s="21">
        <f>D9+D17</f>
        <v>181740.99899999998</v>
      </c>
      <c r="E36" s="21">
        <f t="shared" si="0"/>
        <v>-21154.58700000003</v>
      </c>
      <c r="F36" s="21">
        <f>F9+F17</f>
        <v>197573.12499999997</v>
      </c>
      <c r="G36" s="21">
        <f>G9+G17</f>
        <v>213954.10500000004</v>
      </c>
    </row>
    <row r="37" spans="1:7" ht="23.25" customHeight="1">
      <c r="A37" s="54" t="s">
        <v>112</v>
      </c>
      <c r="B37" s="10" t="s">
        <v>113</v>
      </c>
      <c r="C37" s="15">
        <f>C40+C43+C45+C61+C82+C84+C85</f>
        <v>371532.74</v>
      </c>
      <c r="D37" s="21">
        <f>D40+D43+D61+D82+D84</f>
        <v>174532.354</v>
      </c>
      <c r="E37" s="21">
        <f t="shared" si="0"/>
        <v>-197000.386</v>
      </c>
      <c r="F37" s="21">
        <f>F40+F43+F61+F82+F84</f>
        <v>87684</v>
      </c>
      <c r="G37" s="21">
        <f>G40+G43+G61+G82+G84</f>
        <v>27363</v>
      </c>
    </row>
    <row r="38" spans="1:7" ht="30.75" customHeight="1">
      <c r="A38" s="54" t="s">
        <v>104</v>
      </c>
      <c r="B38" s="10" t="s">
        <v>79</v>
      </c>
      <c r="C38" s="26"/>
      <c r="D38" s="21">
        <f>D40+D43+D61</f>
        <v>156236.229</v>
      </c>
      <c r="E38" s="21">
        <f>E40+E43+E61</f>
        <v>78009.329</v>
      </c>
      <c r="F38" s="21">
        <f>F40+F43+F61</f>
        <v>87684</v>
      </c>
      <c r="G38" s="21">
        <f>G40+G43+G61</f>
        <v>27363</v>
      </c>
    </row>
    <row r="39" spans="1:7" ht="17.25" customHeight="1">
      <c r="A39" s="55"/>
      <c r="B39" s="9" t="s">
        <v>13</v>
      </c>
      <c r="C39" s="26"/>
      <c r="D39" s="43"/>
      <c r="E39" s="21"/>
      <c r="F39" s="21"/>
      <c r="G39" s="43"/>
    </row>
    <row r="40" spans="1:10" ht="27" customHeight="1">
      <c r="A40" s="54" t="s">
        <v>105</v>
      </c>
      <c r="B40" s="9" t="s">
        <v>14</v>
      </c>
      <c r="C40" s="15">
        <f>C41+C42</f>
        <v>63941</v>
      </c>
      <c r="D40" s="21">
        <f>D41+D42</f>
        <v>83901</v>
      </c>
      <c r="E40" s="21">
        <f t="shared" si="0"/>
        <v>19960</v>
      </c>
      <c r="F40" s="21">
        <f>F41</f>
        <v>20916</v>
      </c>
      <c r="G40" s="21">
        <f>G41</f>
        <v>0</v>
      </c>
      <c r="I40" s="45"/>
      <c r="J40" s="45"/>
    </row>
    <row r="41" spans="1:10" ht="31.5">
      <c r="A41" s="55" t="s">
        <v>106</v>
      </c>
      <c r="B41" s="11" t="s">
        <v>15</v>
      </c>
      <c r="C41" s="20">
        <v>58048</v>
      </c>
      <c r="D41" s="43">
        <v>20916</v>
      </c>
      <c r="E41" s="21">
        <f t="shared" si="0"/>
        <v>-37132</v>
      </c>
      <c r="F41" s="43">
        <v>20916</v>
      </c>
      <c r="G41" s="43">
        <v>0</v>
      </c>
      <c r="I41" s="45"/>
      <c r="J41" s="45"/>
    </row>
    <row r="42" spans="1:7" ht="31.5">
      <c r="A42" s="55" t="s">
        <v>107</v>
      </c>
      <c r="B42" s="11" t="s">
        <v>80</v>
      </c>
      <c r="C42" s="20">
        <v>5893</v>
      </c>
      <c r="D42" s="43">
        <v>62985</v>
      </c>
      <c r="E42" s="21">
        <f>D42-C42</f>
        <v>57092</v>
      </c>
      <c r="F42" s="43">
        <v>0</v>
      </c>
      <c r="G42" s="43">
        <v>0</v>
      </c>
    </row>
    <row r="43" spans="1:7" ht="31.5" customHeight="1">
      <c r="A43" s="54" t="s">
        <v>108</v>
      </c>
      <c r="B43" s="9" t="s">
        <v>81</v>
      </c>
      <c r="C43" s="22">
        <v>126862.18</v>
      </c>
      <c r="D43" s="21">
        <f>D44+D45+D46+D47+D48+D49+D50+D51+D52+D53+D54+D55+D56+D57+D58+D59+D60</f>
        <v>22676.213</v>
      </c>
      <c r="E43" s="21">
        <f>E44+E45+E46+E47+E48+E49+E50+E51+E52+E53+E54+E55+E56+E57+E58+E59+E60</f>
        <v>9191.313</v>
      </c>
      <c r="F43" s="21">
        <f>F44+F45+F46+F47+F48+F49+F50+F51+F52+F53+F54+F55+F56+F57+F58+F59+F60</f>
        <v>56765</v>
      </c>
      <c r="G43" s="21">
        <f>G44+G45+G46+G47+G48+G49+G50+G51+G52+G53+G54+G55+G56+G57+G58+G59+G60</f>
        <v>17360</v>
      </c>
    </row>
    <row r="44" spans="1:11" ht="53.25" customHeight="1">
      <c r="A44" s="58" t="s">
        <v>109</v>
      </c>
      <c r="B44" s="59" t="s">
        <v>72</v>
      </c>
      <c r="C44" s="30"/>
      <c r="D44" s="43">
        <v>5668</v>
      </c>
      <c r="E44" s="21"/>
      <c r="F44" s="43">
        <v>5668</v>
      </c>
      <c r="G44" s="43">
        <v>5668</v>
      </c>
      <c r="I44" s="47"/>
      <c r="J44" s="47"/>
      <c r="K44" s="47"/>
    </row>
    <row r="45" spans="1:11" ht="39" customHeight="1">
      <c r="A45" s="58" t="s">
        <v>111</v>
      </c>
      <c r="B45" s="60" t="s">
        <v>65</v>
      </c>
      <c r="C45" s="22"/>
      <c r="D45" s="43">
        <v>3262</v>
      </c>
      <c r="E45" s="43"/>
      <c r="F45" s="43">
        <v>3193</v>
      </c>
      <c r="G45" s="43">
        <v>5029</v>
      </c>
      <c r="I45" s="47">
        <v>3262</v>
      </c>
      <c r="J45" s="47">
        <v>3193</v>
      </c>
      <c r="K45" s="47">
        <v>5029</v>
      </c>
    </row>
    <row r="46" spans="1:11" ht="79.5" customHeight="1">
      <c r="A46" s="58"/>
      <c r="B46" s="42" t="s">
        <v>125</v>
      </c>
      <c r="C46" s="22"/>
      <c r="D46" s="43">
        <v>4624.9</v>
      </c>
      <c r="E46" s="43"/>
      <c r="F46" s="43">
        <v>0</v>
      </c>
      <c r="G46" s="43">
        <v>0</v>
      </c>
      <c r="I46" s="52"/>
      <c r="J46" s="52"/>
      <c r="K46" s="52"/>
    </row>
    <row r="47" spans="1:11" ht="79.5" customHeight="1" hidden="1">
      <c r="A47" s="58"/>
      <c r="B47" s="42"/>
      <c r="C47" s="71"/>
      <c r="D47" s="73"/>
      <c r="E47" s="73"/>
      <c r="F47" s="73"/>
      <c r="G47" s="73"/>
      <c r="I47" s="52"/>
      <c r="J47" s="52"/>
      <c r="K47" s="52"/>
    </row>
    <row r="48" spans="1:11" ht="61.5" customHeight="1">
      <c r="A48" s="58"/>
      <c r="B48" s="61" t="s">
        <v>123</v>
      </c>
      <c r="C48" s="22"/>
      <c r="D48" s="43">
        <v>890</v>
      </c>
      <c r="E48" s="43"/>
      <c r="F48" s="43">
        <v>497</v>
      </c>
      <c r="G48" s="43">
        <v>2255</v>
      </c>
      <c r="I48" s="52"/>
      <c r="J48" s="52"/>
      <c r="K48" s="52"/>
    </row>
    <row r="49" spans="1:7" ht="31.5">
      <c r="A49" s="56" t="s">
        <v>110</v>
      </c>
      <c r="B49" s="37" t="s">
        <v>55</v>
      </c>
      <c r="C49" s="30"/>
      <c r="D49" s="43">
        <v>255.313</v>
      </c>
      <c r="E49" s="21">
        <f>D49-C49</f>
        <v>255.313</v>
      </c>
      <c r="F49" s="43">
        <v>0</v>
      </c>
      <c r="G49" s="43">
        <v>0</v>
      </c>
    </row>
    <row r="50" spans="1:7" ht="59.25" customHeight="1">
      <c r="A50" s="56"/>
      <c r="B50" s="60" t="s">
        <v>64</v>
      </c>
      <c r="C50" s="30"/>
      <c r="D50" s="43">
        <v>191</v>
      </c>
      <c r="E50" s="21">
        <f>D50-C50</f>
        <v>191</v>
      </c>
      <c r="F50" s="43">
        <v>174</v>
      </c>
      <c r="G50" s="43">
        <v>812</v>
      </c>
    </row>
    <row r="51" spans="1:7" ht="47.25">
      <c r="A51" s="56"/>
      <c r="B51" s="37" t="s">
        <v>66</v>
      </c>
      <c r="C51" s="30"/>
      <c r="D51" s="43">
        <v>368</v>
      </c>
      <c r="E51" s="21"/>
      <c r="F51" s="43">
        <v>368</v>
      </c>
      <c r="G51" s="43">
        <v>368</v>
      </c>
    </row>
    <row r="52" spans="1:7" ht="47.25">
      <c r="A52" s="56"/>
      <c r="B52" s="59" t="s">
        <v>63</v>
      </c>
      <c r="C52" s="32"/>
      <c r="D52" s="43">
        <v>325</v>
      </c>
      <c r="E52" s="21">
        <f t="shared" si="0"/>
        <v>325</v>
      </c>
      <c r="F52" s="43">
        <v>1505</v>
      </c>
      <c r="G52" s="43">
        <v>1103</v>
      </c>
    </row>
    <row r="53" spans="1:7" ht="31.5">
      <c r="A53" s="56"/>
      <c r="B53" s="18" t="s">
        <v>55</v>
      </c>
      <c r="C53" s="26"/>
      <c r="D53" s="43">
        <v>268</v>
      </c>
      <c r="E53" s="21">
        <f t="shared" si="0"/>
        <v>268</v>
      </c>
      <c r="F53" s="43">
        <v>0</v>
      </c>
      <c r="G53" s="43">
        <v>0</v>
      </c>
    </row>
    <row r="54" spans="1:7" ht="129" customHeight="1">
      <c r="A54" s="56"/>
      <c r="B54" s="42" t="s">
        <v>69</v>
      </c>
      <c r="C54" s="26"/>
      <c r="D54" s="43">
        <v>2244</v>
      </c>
      <c r="E54" s="21">
        <f t="shared" si="0"/>
        <v>2244</v>
      </c>
      <c r="F54" s="43">
        <v>0</v>
      </c>
      <c r="G54" s="43">
        <v>0</v>
      </c>
    </row>
    <row r="55" spans="1:7" ht="31.5">
      <c r="A55" s="56"/>
      <c r="B55" s="60" t="s">
        <v>71</v>
      </c>
      <c r="C55" s="26"/>
      <c r="D55" s="43">
        <v>2125</v>
      </c>
      <c r="E55" s="21">
        <f t="shared" si="0"/>
        <v>2125</v>
      </c>
      <c r="F55" s="43">
        <v>2125</v>
      </c>
      <c r="G55" s="43">
        <v>2125</v>
      </c>
    </row>
    <row r="56" spans="1:7" ht="63">
      <c r="A56" s="56"/>
      <c r="B56" s="60" t="s">
        <v>70</v>
      </c>
      <c r="C56" s="26"/>
      <c r="D56" s="43">
        <v>2455</v>
      </c>
      <c r="E56" s="21">
        <f t="shared" si="0"/>
        <v>2455</v>
      </c>
      <c r="F56" s="43">
        <v>0</v>
      </c>
      <c r="G56" s="43">
        <v>0</v>
      </c>
    </row>
    <row r="57" spans="1:11" ht="65.25" customHeight="1" hidden="1">
      <c r="A57" s="56"/>
      <c r="B57" s="60" t="s">
        <v>68</v>
      </c>
      <c r="C57" s="32"/>
      <c r="D57" s="43">
        <v>0</v>
      </c>
      <c r="E57" s="73"/>
      <c r="F57" s="73"/>
      <c r="G57" s="73"/>
      <c r="I57" s="47">
        <v>521</v>
      </c>
      <c r="J57" s="47">
        <v>521</v>
      </c>
      <c r="K57" s="47">
        <v>0</v>
      </c>
    </row>
    <row r="58" spans="1:11" ht="74.25" customHeight="1" hidden="1">
      <c r="A58" s="56"/>
      <c r="B58" s="59" t="s">
        <v>124</v>
      </c>
      <c r="C58" s="32"/>
      <c r="D58" s="43">
        <v>0</v>
      </c>
      <c r="E58" s="73"/>
      <c r="F58" s="73"/>
      <c r="G58" s="73"/>
      <c r="J58" s="47">
        <v>285</v>
      </c>
      <c r="K58" s="47">
        <v>195</v>
      </c>
    </row>
    <row r="59" spans="1:10" ht="47.25" hidden="1">
      <c r="A59" s="56"/>
      <c r="B59" s="60" t="s">
        <v>67</v>
      </c>
      <c r="C59" s="32"/>
      <c r="D59" s="43"/>
      <c r="E59" s="21">
        <f>J59-C59</f>
        <v>1328</v>
      </c>
      <c r="F59" s="43">
        <v>0</v>
      </c>
      <c r="G59" s="43">
        <v>0</v>
      </c>
      <c r="J59" s="47">
        <v>1328</v>
      </c>
    </row>
    <row r="60" spans="1:10" ht="63.75" customHeight="1">
      <c r="A60" s="56"/>
      <c r="B60" s="61" t="s">
        <v>132</v>
      </c>
      <c r="C60" s="32"/>
      <c r="D60" s="43">
        <v>0</v>
      </c>
      <c r="E60" s="21"/>
      <c r="F60" s="43">
        <v>43235</v>
      </c>
      <c r="G60" s="43">
        <v>0</v>
      </c>
      <c r="J60" s="52"/>
    </row>
    <row r="61" spans="1:7" ht="22.5" customHeight="1">
      <c r="A61" s="62" t="s">
        <v>120</v>
      </c>
      <c r="B61" s="63" t="s">
        <v>82</v>
      </c>
      <c r="C61" s="21">
        <v>63277.05</v>
      </c>
      <c r="D61" s="21">
        <f>D62+D63+D64+D65+D66+D67+D68+D69+D70+D71+D72+D73+D74+D75+D76+D77+D78+D79+D80+D81</f>
        <v>49659.016</v>
      </c>
      <c r="E61" s="21">
        <f>E62+E63+E64+E65+E66+E67+E68+E69+E70+E71+E72+E73+E74+E75+E76+E77+E78+E79+E80+E81</f>
        <v>48858.016</v>
      </c>
      <c r="F61" s="21">
        <f>F62+F63+F64+F65+F66+F67+F68+F69+F70+F71+F72+F73+F74+F75+F76+F77+F78+F79+F80+F81</f>
        <v>10003</v>
      </c>
      <c r="G61" s="21">
        <f>G62+G63+G64+G65+G66+G67+G68+G69+G70+G71+G72+G73+G74+G75+G76+G77+G78+G79+G80+G81</f>
        <v>10003</v>
      </c>
    </row>
    <row r="62" spans="1:7" ht="60.75" customHeight="1">
      <c r="A62" s="56" t="s">
        <v>131</v>
      </c>
      <c r="B62" s="37" t="s">
        <v>130</v>
      </c>
      <c r="C62" s="26"/>
      <c r="D62" s="43">
        <v>12</v>
      </c>
      <c r="E62" s="21">
        <f t="shared" si="0"/>
        <v>12</v>
      </c>
      <c r="F62" s="43">
        <v>0</v>
      </c>
      <c r="G62" s="43">
        <v>0</v>
      </c>
    </row>
    <row r="63" spans="1:7" ht="31.5" hidden="1">
      <c r="A63" s="64"/>
      <c r="B63" s="37" t="s">
        <v>16</v>
      </c>
      <c r="C63" s="26"/>
      <c r="D63" s="43">
        <v>0</v>
      </c>
      <c r="E63" s="21">
        <f t="shared" si="0"/>
        <v>0</v>
      </c>
      <c r="F63" s="43">
        <v>0</v>
      </c>
      <c r="G63" s="43">
        <v>0</v>
      </c>
    </row>
    <row r="64" spans="1:7" ht="31.5">
      <c r="A64" s="64" t="s">
        <v>119</v>
      </c>
      <c r="B64" s="37" t="s">
        <v>17</v>
      </c>
      <c r="C64" s="26"/>
      <c r="D64" s="43">
        <v>491.498</v>
      </c>
      <c r="E64" s="21">
        <f t="shared" si="0"/>
        <v>491.498</v>
      </c>
      <c r="F64" s="43">
        <v>0</v>
      </c>
      <c r="G64" s="43">
        <v>0</v>
      </c>
    </row>
    <row r="65" spans="1:7" ht="63">
      <c r="A65" s="65"/>
      <c r="B65" s="37" t="s">
        <v>18</v>
      </c>
      <c r="C65" s="26"/>
      <c r="D65" s="43">
        <v>680</v>
      </c>
      <c r="E65" s="21">
        <f t="shared" si="0"/>
        <v>680</v>
      </c>
      <c r="F65" s="43">
        <v>0</v>
      </c>
      <c r="G65" s="43">
        <v>0</v>
      </c>
    </row>
    <row r="66" spans="1:7" ht="63">
      <c r="A66" s="65"/>
      <c r="B66" s="37" t="s">
        <v>19</v>
      </c>
      <c r="C66" s="26"/>
      <c r="D66" s="43">
        <v>2529</v>
      </c>
      <c r="E66" s="21">
        <f t="shared" si="0"/>
        <v>2529</v>
      </c>
      <c r="F66" s="43">
        <v>0</v>
      </c>
      <c r="G66" s="43">
        <v>0</v>
      </c>
    </row>
    <row r="67" spans="1:7" ht="31.5">
      <c r="A67" s="65"/>
      <c r="B67" s="37" t="s">
        <v>20</v>
      </c>
      <c r="C67" s="26"/>
      <c r="D67" s="43">
        <v>206</v>
      </c>
      <c r="E67" s="21">
        <f t="shared" si="0"/>
        <v>206</v>
      </c>
      <c r="F67" s="74">
        <v>0</v>
      </c>
      <c r="G67" s="43">
        <v>0</v>
      </c>
    </row>
    <row r="68" spans="1:7" ht="31.5">
      <c r="A68" s="65"/>
      <c r="B68" s="37" t="s">
        <v>21</v>
      </c>
      <c r="C68" s="26"/>
      <c r="D68" s="43">
        <v>525.267</v>
      </c>
      <c r="E68" s="21">
        <f t="shared" si="0"/>
        <v>525.267</v>
      </c>
      <c r="F68" s="43">
        <v>0</v>
      </c>
      <c r="G68" s="43">
        <v>0</v>
      </c>
    </row>
    <row r="69" spans="1:7" ht="31.5">
      <c r="A69" s="65"/>
      <c r="B69" s="37" t="s">
        <v>22</v>
      </c>
      <c r="C69" s="26"/>
      <c r="D69" s="43">
        <v>4042.753</v>
      </c>
      <c r="E69" s="21">
        <f t="shared" si="0"/>
        <v>4042.753</v>
      </c>
      <c r="F69" s="43">
        <v>0</v>
      </c>
      <c r="G69" s="43">
        <v>0</v>
      </c>
    </row>
    <row r="70" spans="1:7" ht="114.75" customHeight="1">
      <c r="A70" s="65"/>
      <c r="B70" s="37" t="s">
        <v>56</v>
      </c>
      <c r="C70" s="26"/>
      <c r="D70" s="43">
        <v>480</v>
      </c>
      <c r="E70" s="21">
        <f t="shared" si="0"/>
        <v>480</v>
      </c>
      <c r="F70" s="43">
        <v>0</v>
      </c>
      <c r="G70" s="43">
        <v>0</v>
      </c>
    </row>
    <row r="71" spans="1:7" ht="47.25" hidden="1">
      <c r="A71" s="65"/>
      <c r="B71" s="37" t="s">
        <v>23</v>
      </c>
      <c r="C71" s="26"/>
      <c r="D71" s="43"/>
      <c r="E71" s="21">
        <f t="shared" si="0"/>
        <v>0</v>
      </c>
      <c r="F71" s="43"/>
      <c r="G71" s="43"/>
    </row>
    <row r="72" spans="1:9" ht="52.5" customHeight="1">
      <c r="A72" s="65"/>
      <c r="B72" s="40" t="s">
        <v>129</v>
      </c>
      <c r="C72" s="26"/>
      <c r="D72" s="43">
        <v>2501</v>
      </c>
      <c r="E72" s="21">
        <f t="shared" si="0"/>
        <v>2501</v>
      </c>
      <c r="F72" s="43">
        <v>0</v>
      </c>
      <c r="G72" s="43">
        <v>0</v>
      </c>
      <c r="I72" s="46">
        <v>75</v>
      </c>
    </row>
    <row r="73" spans="1:7" ht="63">
      <c r="A73" s="53" t="s">
        <v>128</v>
      </c>
      <c r="B73" s="49" t="s">
        <v>126</v>
      </c>
      <c r="C73" s="50"/>
      <c r="D73" s="43">
        <v>10003</v>
      </c>
      <c r="E73" s="21">
        <f t="shared" si="0"/>
        <v>10003</v>
      </c>
      <c r="F73" s="43">
        <v>10003</v>
      </c>
      <c r="G73" s="43">
        <v>10003</v>
      </c>
    </row>
    <row r="74" spans="1:7" ht="15.75" hidden="1">
      <c r="A74" s="66"/>
      <c r="B74" s="48"/>
      <c r="C74" s="19"/>
      <c r="D74" s="73"/>
      <c r="E74" s="73"/>
      <c r="F74" s="73"/>
      <c r="G74" s="73"/>
    </row>
    <row r="75" spans="1:7" ht="34.5" customHeight="1">
      <c r="A75" s="65" t="s">
        <v>127</v>
      </c>
      <c r="B75" s="67" t="s">
        <v>24</v>
      </c>
      <c r="C75" s="51"/>
      <c r="D75" s="75">
        <v>243</v>
      </c>
      <c r="E75" s="76">
        <f t="shared" si="0"/>
        <v>243</v>
      </c>
      <c r="F75" s="75">
        <v>0</v>
      </c>
      <c r="G75" s="75">
        <v>0</v>
      </c>
    </row>
    <row r="76" spans="1:7" ht="102" customHeight="1">
      <c r="A76" s="56"/>
      <c r="B76" s="37" t="s">
        <v>61</v>
      </c>
      <c r="C76" s="26"/>
      <c r="D76" s="43">
        <v>238</v>
      </c>
      <c r="E76" s="21">
        <f>D76-C76</f>
        <v>238</v>
      </c>
      <c r="F76" s="43">
        <v>0</v>
      </c>
      <c r="G76" s="43">
        <v>0</v>
      </c>
    </row>
    <row r="77" spans="1:7" ht="69" customHeight="1">
      <c r="A77" s="56" t="s">
        <v>118</v>
      </c>
      <c r="B77" s="37" t="s">
        <v>31</v>
      </c>
      <c r="C77" s="31"/>
      <c r="D77" s="43">
        <v>6023</v>
      </c>
      <c r="E77" s="21">
        <f t="shared" si="0"/>
        <v>6023</v>
      </c>
      <c r="F77" s="43">
        <v>0</v>
      </c>
      <c r="G77" s="43">
        <v>0</v>
      </c>
    </row>
    <row r="78" spans="1:7" ht="63" hidden="1">
      <c r="A78" s="68" t="s">
        <v>122</v>
      </c>
      <c r="B78" s="49" t="s">
        <v>121</v>
      </c>
      <c r="C78" s="26"/>
      <c r="D78" s="43">
        <v>0</v>
      </c>
      <c r="E78" s="21">
        <f>D78-C78</f>
        <v>0</v>
      </c>
      <c r="F78" s="43">
        <v>0</v>
      </c>
      <c r="G78" s="43"/>
    </row>
    <row r="79" spans="1:7" ht="31.5">
      <c r="A79" s="69" t="s">
        <v>117</v>
      </c>
      <c r="B79" s="37" t="s">
        <v>38</v>
      </c>
      <c r="C79" s="26"/>
      <c r="D79" s="43">
        <v>19120.498</v>
      </c>
      <c r="E79" s="21">
        <f t="shared" si="0"/>
        <v>19120.498</v>
      </c>
      <c r="F79" s="43">
        <v>0</v>
      </c>
      <c r="G79" s="43">
        <v>0</v>
      </c>
    </row>
    <row r="80" spans="1:7" ht="31.5">
      <c r="A80" s="56"/>
      <c r="B80" s="37" t="s">
        <v>62</v>
      </c>
      <c r="C80" s="26"/>
      <c r="D80" s="43">
        <v>1775</v>
      </c>
      <c r="E80" s="21">
        <f t="shared" si="0"/>
        <v>1775</v>
      </c>
      <c r="F80" s="43">
        <v>0</v>
      </c>
      <c r="G80" s="43">
        <v>0</v>
      </c>
    </row>
    <row r="81" spans="1:7" ht="18.75">
      <c r="A81" s="56" t="s">
        <v>116</v>
      </c>
      <c r="B81" s="37" t="s">
        <v>25</v>
      </c>
      <c r="C81" s="20">
        <v>801</v>
      </c>
      <c r="D81" s="43">
        <v>789</v>
      </c>
      <c r="E81" s="21">
        <f t="shared" si="0"/>
        <v>-12</v>
      </c>
      <c r="F81" s="43">
        <v>0</v>
      </c>
      <c r="G81" s="43">
        <v>0</v>
      </c>
    </row>
    <row r="82" spans="1:7" ht="18.75">
      <c r="A82" s="62" t="s">
        <v>115</v>
      </c>
      <c r="B82" s="70" t="s">
        <v>26</v>
      </c>
      <c r="C82" s="15">
        <v>107851.88</v>
      </c>
      <c r="D82" s="21">
        <f aca="true" t="shared" si="1" ref="D82:G83">D83</f>
        <v>18296.125</v>
      </c>
      <c r="E82" s="21">
        <f t="shared" si="0"/>
        <v>-89555.755</v>
      </c>
      <c r="F82" s="21">
        <f t="shared" si="1"/>
        <v>0</v>
      </c>
      <c r="G82" s="21">
        <f t="shared" si="1"/>
        <v>0</v>
      </c>
    </row>
    <row r="83" spans="1:7" ht="50.25" customHeight="1">
      <c r="A83" s="56" t="s">
        <v>114</v>
      </c>
      <c r="B83" s="37" t="s">
        <v>27</v>
      </c>
      <c r="C83" s="20">
        <v>97924.514</v>
      </c>
      <c r="D83" s="43">
        <v>18296.125</v>
      </c>
      <c r="E83" s="43">
        <f t="shared" si="0"/>
        <v>-79628.389</v>
      </c>
      <c r="F83" s="43">
        <f t="shared" si="1"/>
        <v>0</v>
      </c>
      <c r="G83" s="43">
        <v>0</v>
      </c>
    </row>
    <row r="84" spans="1:7" ht="31.5" hidden="1">
      <c r="A84" s="54" t="s">
        <v>51</v>
      </c>
      <c r="B84" s="9" t="s">
        <v>52</v>
      </c>
      <c r="C84" s="22">
        <v>11930</v>
      </c>
      <c r="D84" s="21">
        <v>0</v>
      </c>
      <c r="E84" s="21">
        <f t="shared" si="0"/>
        <v>-11930</v>
      </c>
      <c r="F84" s="43">
        <v>0</v>
      </c>
      <c r="G84" s="21">
        <v>0</v>
      </c>
    </row>
    <row r="85" spans="1:7" ht="47.25" hidden="1">
      <c r="A85" s="54" t="s">
        <v>53</v>
      </c>
      <c r="B85" s="9" t="s">
        <v>54</v>
      </c>
      <c r="C85" s="22">
        <v>-2329.37</v>
      </c>
      <c r="D85" s="21">
        <v>0</v>
      </c>
      <c r="E85" s="21">
        <f t="shared" si="0"/>
        <v>2329.37</v>
      </c>
      <c r="F85" s="21">
        <v>0</v>
      </c>
      <c r="G85" s="21"/>
    </row>
    <row r="86" spans="1:7" ht="18.75">
      <c r="A86" s="55"/>
      <c r="B86" s="9" t="s">
        <v>28</v>
      </c>
      <c r="C86" s="15">
        <f>C36+C37</f>
        <v>574428.326</v>
      </c>
      <c r="D86" s="21">
        <f>D36+D37</f>
        <v>356273.353</v>
      </c>
      <c r="E86" s="21">
        <f t="shared" si="0"/>
        <v>-218154.973</v>
      </c>
      <c r="F86" s="21">
        <f>F36+F37</f>
        <v>285257.125</v>
      </c>
      <c r="G86" s="21">
        <f>G36+G37</f>
        <v>241317.10500000004</v>
      </c>
    </row>
    <row r="89" ht="12.75" hidden="1"/>
    <row r="90" ht="12.75" hidden="1">
      <c r="D90">
        <v>18296125.12</v>
      </c>
    </row>
    <row r="91" ht="12.75" hidden="1"/>
    <row r="92" ht="12.75" hidden="1">
      <c r="D92" s="72">
        <v>360407.453</v>
      </c>
    </row>
    <row r="93" ht="12.75" hidden="1">
      <c r="D93" s="72">
        <v>-660</v>
      </c>
    </row>
    <row r="94" ht="12.75" hidden="1">
      <c r="D94" s="72">
        <v>4624.9</v>
      </c>
    </row>
    <row r="95" ht="12.75" hidden="1">
      <c r="D95" s="72">
        <v>3262</v>
      </c>
    </row>
    <row r="96" ht="12.75" hidden="1">
      <c r="D96" s="72">
        <v>-11361</v>
      </c>
    </row>
    <row r="97" ht="12.75" hidden="1">
      <c r="D97" s="72">
        <f>SUM(D92:D96)</f>
        <v>356273.353</v>
      </c>
    </row>
    <row r="98" ht="12.75" hidden="1"/>
    <row r="99" ht="12.75" hidden="1"/>
    <row r="100" ht="12.75" hidden="1"/>
    <row r="101" ht="12.75" hidden="1"/>
  </sheetData>
  <sheetProtection/>
  <mergeCells count="5">
    <mergeCell ref="F1:G1"/>
    <mergeCell ref="F2:G2"/>
    <mergeCell ref="A4:G4"/>
    <mergeCell ref="A5:G5"/>
    <mergeCell ref="A3:G3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Светлана Викторовна Федотова</cp:lastModifiedBy>
  <cp:lastPrinted>2019-12-12T04:16:48Z</cp:lastPrinted>
  <dcterms:created xsi:type="dcterms:W3CDTF">2016-10-06T05:03:32Z</dcterms:created>
  <dcterms:modified xsi:type="dcterms:W3CDTF">2019-12-20T06:34:05Z</dcterms:modified>
  <cp:category/>
  <cp:version/>
  <cp:contentType/>
  <cp:contentStatus/>
</cp:coreProperties>
</file>