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0128"/>
  </bookViews>
  <sheets>
    <sheet name="Приложение №4" sheetId="1" r:id="rId1"/>
    <sheet name="КС" sheetId="2" r:id="rId2"/>
  </sheets>
  <definedNames>
    <definedName name="_xlnm._FilterDatabase" localSheetId="0" hidden="1">'Приложение №4'!$A$6:$I$295</definedName>
  </definedNames>
  <calcPr calcId="125725"/>
</workbook>
</file>

<file path=xl/calcChain.xml><?xml version="1.0" encoding="utf-8"?>
<calcChain xmlns="http://schemas.openxmlformats.org/spreadsheetml/2006/main">
  <c r="I293" i="1"/>
  <c r="H293"/>
  <c r="I291"/>
  <c r="I286" s="1"/>
  <c r="H291"/>
  <c r="I289"/>
  <c r="H289"/>
  <c r="I287"/>
  <c r="H287"/>
  <c r="H286"/>
  <c r="I284"/>
  <c r="H284"/>
  <c r="I282"/>
  <c r="H282"/>
  <c r="I280"/>
  <c r="I276" s="1"/>
  <c r="H280"/>
  <c r="I277"/>
  <c r="H277"/>
  <c r="H276" s="1"/>
  <c r="I274"/>
  <c r="H274"/>
  <c r="I271"/>
  <c r="H271"/>
  <c r="I269"/>
  <c r="H269"/>
  <c r="I267"/>
  <c r="I266" s="1"/>
  <c r="H267"/>
  <c r="H266" s="1"/>
  <c r="I264"/>
  <c r="H264"/>
  <c r="I261"/>
  <c r="H261"/>
  <c r="I259"/>
  <c r="I258" s="1"/>
  <c r="H259"/>
  <c r="H258" s="1"/>
  <c r="I256"/>
  <c r="H256"/>
  <c r="I254"/>
  <c r="H254"/>
  <c r="H248" s="1"/>
  <c r="I251"/>
  <c r="H251"/>
  <c r="I249"/>
  <c r="H249"/>
  <c r="I248"/>
  <c r="I246"/>
  <c r="H246"/>
  <c r="H245" s="1"/>
  <c r="I245"/>
  <c r="I243"/>
  <c r="H243"/>
  <c r="I241"/>
  <c r="H241"/>
  <c r="I239"/>
  <c r="H239"/>
  <c r="I237"/>
  <c r="I236" s="1"/>
  <c r="H237"/>
  <c r="H236" s="1"/>
  <c r="I234"/>
  <c r="I231" s="1"/>
  <c r="H234"/>
  <c r="I232"/>
  <c r="H232"/>
  <c r="H231" s="1"/>
  <c r="I228"/>
  <c r="H228"/>
  <c r="I227"/>
  <c r="H227"/>
  <c r="I225"/>
  <c r="H225"/>
  <c r="I223"/>
  <c r="H223"/>
  <c r="I221"/>
  <c r="H221"/>
  <c r="I219"/>
  <c r="I216" s="1"/>
  <c r="H219"/>
  <c r="I217"/>
  <c r="H217"/>
  <c r="H216" s="1"/>
  <c r="I214"/>
  <c r="H214"/>
  <c r="I213"/>
  <c r="H213"/>
  <c r="I211"/>
  <c r="I208" s="1"/>
  <c r="H211"/>
  <c r="I209"/>
  <c r="H209"/>
  <c r="H208" s="1"/>
  <c r="I206"/>
  <c r="H206"/>
  <c r="I204"/>
  <c r="H204"/>
  <c r="H199" s="1"/>
  <c r="I202"/>
  <c r="H202"/>
  <c r="I200"/>
  <c r="H200"/>
  <c r="I199"/>
  <c r="I197"/>
  <c r="H197"/>
  <c r="H187" s="1"/>
  <c r="I194"/>
  <c r="H194"/>
  <c r="I191"/>
  <c r="H191"/>
  <c r="I188"/>
  <c r="I187" s="1"/>
  <c r="H188"/>
  <c r="I185"/>
  <c r="I184" s="1"/>
  <c r="H185"/>
  <c r="H184" s="1"/>
  <c r="I182"/>
  <c r="I175" s="1"/>
  <c r="H182"/>
  <c r="I180"/>
  <c r="H180"/>
  <c r="H175" s="1"/>
  <c r="I178"/>
  <c r="H178"/>
  <c r="I176"/>
  <c r="H176"/>
  <c r="I173"/>
  <c r="H173"/>
  <c r="H172" s="1"/>
  <c r="I172"/>
  <c r="I170"/>
  <c r="H170"/>
  <c r="I169"/>
  <c r="H169"/>
  <c r="I167"/>
  <c r="H167"/>
  <c r="H166" s="1"/>
  <c r="I166"/>
  <c r="I160"/>
  <c r="H160"/>
  <c r="I158"/>
  <c r="I157" s="1"/>
  <c r="H158"/>
  <c r="H157"/>
  <c r="I155"/>
  <c r="H155"/>
  <c r="I153"/>
  <c r="H153"/>
  <c r="I152"/>
  <c r="H152"/>
  <c r="I150"/>
  <c r="H150"/>
  <c r="I148"/>
  <c r="I147" s="1"/>
  <c r="H148"/>
  <c r="H147" s="1"/>
  <c r="I145"/>
  <c r="I144" s="1"/>
  <c r="H145"/>
  <c r="H144"/>
  <c r="I140"/>
  <c r="H140"/>
  <c r="I137"/>
  <c r="H137"/>
  <c r="I135"/>
  <c r="H135"/>
  <c r="I133"/>
  <c r="H133"/>
  <c r="H126" s="1"/>
  <c r="I131"/>
  <c r="I126" s="1"/>
  <c r="H131"/>
  <c r="I129"/>
  <c r="H129"/>
  <c r="I127"/>
  <c r="H127"/>
  <c r="I124"/>
  <c r="I123" s="1"/>
  <c r="H124"/>
  <c r="H123" s="1"/>
  <c r="I121"/>
  <c r="I120" s="1"/>
  <c r="H121"/>
  <c r="H120"/>
  <c r="I118"/>
  <c r="I117" s="1"/>
  <c r="H118"/>
  <c r="H117" s="1"/>
  <c r="I112"/>
  <c r="H112"/>
  <c r="I110"/>
  <c r="H110"/>
  <c r="I108"/>
  <c r="I107" s="1"/>
  <c r="H108"/>
  <c r="H107" s="1"/>
  <c r="I104"/>
  <c r="I103" s="1"/>
  <c r="H104"/>
  <c r="H103"/>
  <c r="I100"/>
  <c r="H100"/>
  <c r="I99"/>
  <c r="H99"/>
  <c r="I97"/>
  <c r="H97"/>
  <c r="I95"/>
  <c r="H95"/>
  <c r="I93"/>
  <c r="H93"/>
  <c r="I91"/>
  <c r="I90" s="1"/>
  <c r="H91"/>
  <c r="H90"/>
  <c r="I88"/>
  <c r="H88"/>
  <c r="I86"/>
  <c r="H86"/>
  <c r="I83"/>
  <c r="I82" s="1"/>
  <c r="H83"/>
  <c r="H82"/>
  <c r="I80"/>
  <c r="I79" s="1"/>
  <c r="H80"/>
  <c r="H79" s="1"/>
  <c r="I77"/>
  <c r="I76" s="1"/>
  <c r="H77"/>
  <c r="H76"/>
  <c r="I74"/>
  <c r="I73" s="1"/>
  <c r="H74"/>
  <c r="H73" s="1"/>
  <c r="I68"/>
  <c r="H68"/>
  <c r="I66"/>
  <c r="H66"/>
  <c r="I64"/>
  <c r="I63" s="1"/>
  <c r="H64"/>
  <c r="H63" s="1"/>
  <c r="H62" s="1"/>
  <c r="I58"/>
  <c r="H58"/>
  <c r="H57" s="1"/>
  <c r="H53" s="1"/>
  <c r="I57"/>
  <c r="I55"/>
  <c r="H55"/>
  <c r="I54"/>
  <c r="I53" s="1"/>
  <c r="H54"/>
  <c r="I49"/>
  <c r="H49"/>
  <c r="I47"/>
  <c r="H47"/>
  <c r="I45"/>
  <c r="I44" s="1"/>
  <c r="I43" s="1"/>
  <c r="H45"/>
  <c r="H44"/>
  <c r="H43" s="1"/>
  <c r="I40"/>
  <c r="H40"/>
  <c r="I39"/>
  <c r="I38" s="1"/>
  <c r="H39"/>
  <c r="H38"/>
  <c r="I36"/>
  <c r="H36"/>
  <c r="I34"/>
  <c r="H34"/>
  <c r="I33"/>
  <c r="H33"/>
  <c r="I31"/>
  <c r="H31"/>
  <c r="H30" s="1"/>
  <c r="I30"/>
  <c r="I28"/>
  <c r="H28"/>
  <c r="I27"/>
  <c r="H27"/>
  <c r="I25"/>
  <c r="H25"/>
  <c r="H24" s="1"/>
  <c r="I24"/>
  <c r="I20"/>
  <c r="H20"/>
  <c r="I18"/>
  <c r="I15" s="1"/>
  <c r="I14" s="1"/>
  <c r="H18"/>
  <c r="I16"/>
  <c r="H16"/>
  <c r="H15" s="1"/>
  <c r="H14" s="1"/>
  <c r="H295" l="1"/>
  <c r="I62"/>
  <c r="I295" s="1"/>
  <c r="H102"/>
  <c r="I102"/>
  <c r="J188"/>
  <c r="K209" l="1"/>
  <c r="K127" s="1"/>
  <c r="J209"/>
  <c r="J127" s="1"/>
  <c r="K287"/>
  <c r="J287"/>
  <c r="K293" l="1"/>
  <c r="J293"/>
  <c r="K291"/>
  <c r="J291"/>
  <c r="K289"/>
  <c r="J289"/>
  <c r="K284"/>
  <c r="J284"/>
  <c r="K282"/>
  <c r="J282"/>
  <c r="K280"/>
  <c r="J280"/>
  <c r="K277"/>
  <c r="J277"/>
  <c r="K274"/>
  <c r="J274"/>
  <c r="K271"/>
  <c r="J271"/>
  <c r="K269"/>
  <c r="J269"/>
  <c r="K267"/>
  <c r="J267"/>
  <c r="K264"/>
  <c r="J264"/>
  <c r="K261"/>
  <c r="J261"/>
  <c r="K259"/>
  <c r="J259"/>
  <c r="K256"/>
  <c r="J256"/>
  <c r="K254"/>
  <c r="J254"/>
  <c r="K251"/>
  <c r="J251"/>
  <c r="K249"/>
  <c r="J249"/>
  <c r="K246"/>
  <c r="J246"/>
  <c r="K243"/>
  <c r="J243"/>
  <c r="K241"/>
  <c r="J241"/>
  <c r="K239"/>
  <c r="J239"/>
  <c r="K237"/>
  <c r="J237"/>
  <c r="K234"/>
  <c r="J234"/>
  <c r="K232"/>
  <c r="J232"/>
  <c r="K228"/>
  <c r="J228"/>
  <c r="K225"/>
  <c r="J225"/>
  <c r="K223"/>
  <c r="J223"/>
  <c r="K221"/>
  <c r="J221"/>
  <c r="K219"/>
  <c r="J219"/>
  <c r="K217"/>
  <c r="J217"/>
  <c r="K214"/>
  <c r="J214"/>
  <c r="K211"/>
  <c r="J211"/>
  <c r="J208" s="1"/>
  <c r="K206"/>
  <c r="J206"/>
  <c r="K204"/>
  <c r="J204"/>
  <c r="K202"/>
  <c r="J202"/>
  <c r="K200"/>
  <c r="J200"/>
  <c r="K197"/>
  <c r="J197"/>
  <c r="K194"/>
  <c r="J194"/>
  <c r="K191"/>
  <c r="J191"/>
  <c r="K188"/>
  <c r="K185"/>
  <c r="J185"/>
  <c r="K182"/>
  <c r="J182"/>
  <c r="K180"/>
  <c r="J180"/>
  <c r="K178"/>
  <c r="J178"/>
  <c r="K176"/>
  <c r="J176"/>
  <c r="K173"/>
  <c r="J173"/>
  <c r="K170"/>
  <c r="J170"/>
  <c r="K167"/>
  <c r="J167"/>
  <c r="K160"/>
  <c r="J160"/>
  <c r="K158"/>
  <c r="J158"/>
  <c r="K155"/>
  <c r="J155"/>
  <c r="K153"/>
  <c r="J153"/>
  <c r="K150"/>
  <c r="J150"/>
  <c r="K148"/>
  <c r="J148"/>
  <c r="K145"/>
  <c r="J145"/>
  <c r="K140"/>
  <c r="J140"/>
  <c r="K137"/>
  <c r="J137"/>
  <c r="K135"/>
  <c r="J135"/>
  <c r="K133"/>
  <c r="J133"/>
  <c r="K131"/>
  <c r="J131"/>
  <c r="K129"/>
  <c r="J129"/>
  <c r="K124"/>
  <c r="J124"/>
  <c r="K121"/>
  <c r="J121"/>
  <c r="K118"/>
  <c r="J118"/>
  <c r="K112"/>
  <c r="J112"/>
  <c r="K110"/>
  <c r="J110"/>
  <c r="K108"/>
  <c r="J108"/>
  <c r="K104"/>
  <c r="J104"/>
  <c r="K100"/>
  <c r="J100"/>
  <c r="K97"/>
  <c r="J97"/>
  <c r="K95"/>
  <c r="J95"/>
  <c r="K93"/>
  <c r="J93"/>
  <c r="K91"/>
  <c r="J91"/>
  <c r="K88"/>
  <c r="J88"/>
  <c r="K86"/>
  <c r="J86"/>
  <c r="K83"/>
  <c r="J83"/>
  <c r="K80"/>
  <c r="J80"/>
  <c r="K77"/>
  <c r="J77"/>
  <c r="K74"/>
  <c r="J74"/>
  <c r="K68"/>
  <c r="J68"/>
  <c r="K66"/>
  <c r="J66"/>
  <c r="K64"/>
  <c r="J64"/>
  <c r="K58"/>
  <c r="J58"/>
  <c r="K55"/>
  <c r="J55"/>
  <c r="K49"/>
  <c r="J49"/>
  <c r="K47"/>
  <c r="J47"/>
  <c r="K45"/>
  <c r="J45"/>
  <c r="K40"/>
  <c r="J40"/>
  <c r="K36"/>
  <c r="K34" s="1"/>
  <c r="J36"/>
  <c r="J34" s="1"/>
  <c r="J33" s="1"/>
  <c r="K31"/>
  <c r="J31"/>
  <c r="K28"/>
  <c r="J28"/>
  <c r="K25"/>
  <c r="J25"/>
  <c r="K20"/>
  <c r="J20"/>
  <c r="K18"/>
  <c r="J18"/>
  <c r="J187" l="1"/>
  <c r="J286"/>
  <c r="J126"/>
  <c r="K286"/>
  <c r="K276"/>
  <c r="K266"/>
  <c r="K245"/>
  <c r="J245"/>
  <c r="K236"/>
  <c r="K231"/>
  <c r="K227"/>
  <c r="J227"/>
  <c r="K216"/>
  <c r="K213"/>
  <c r="J213"/>
  <c r="K208"/>
  <c r="K184"/>
  <c r="J184"/>
  <c r="J175"/>
  <c r="K172"/>
  <c r="J172"/>
  <c r="K169"/>
  <c r="J169"/>
  <c r="K166"/>
  <c r="J166"/>
  <c r="K157"/>
  <c r="K152"/>
  <c r="J152"/>
  <c r="K147"/>
  <c r="K144"/>
  <c r="J144"/>
  <c r="K123"/>
  <c r="J123"/>
  <c r="K120"/>
  <c r="J120"/>
  <c r="K117"/>
  <c r="J117"/>
  <c r="K103"/>
  <c r="J103"/>
  <c r="K99"/>
  <c r="J99"/>
  <c r="K82"/>
  <c r="J82"/>
  <c r="K79"/>
  <c r="J79"/>
  <c r="K76"/>
  <c r="J76"/>
  <c r="K73"/>
  <c r="J73"/>
  <c r="K57"/>
  <c r="J57"/>
  <c r="K54"/>
  <c r="J54"/>
  <c r="K33"/>
  <c r="K30"/>
  <c r="J30"/>
  <c r="K27"/>
  <c r="J27"/>
  <c r="K24"/>
  <c r="J24"/>
  <c r="K16"/>
  <c r="J16"/>
  <c r="J216" l="1"/>
  <c r="J236"/>
  <c r="J266"/>
  <c r="J276"/>
  <c r="K90"/>
  <c r="K126"/>
  <c r="K175"/>
  <c r="K39"/>
  <c r="K38" s="1"/>
  <c r="J90"/>
  <c r="J63"/>
  <c r="J147"/>
  <c r="J157"/>
  <c r="J199"/>
  <c r="J231"/>
  <c r="K187"/>
  <c r="K63"/>
  <c r="K199"/>
  <c r="K44"/>
  <c r="K43" s="1"/>
  <c r="K107"/>
  <c r="K248"/>
  <c r="K258"/>
  <c r="J39"/>
  <c r="J38" s="1"/>
  <c r="J44"/>
  <c r="J43" s="1"/>
  <c r="J107"/>
  <c r="J248"/>
  <c r="J258"/>
  <c r="K53"/>
  <c r="J53"/>
  <c r="K15"/>
  <c r="K14" s="1"/>
  <c r="J15"/>
  <c r="J14" s="1"/>
  <c r="J62" l="1"/>
  <c r="K62"/>
  <c r="J102"/>
  <c r="K102"/>
  <c r="J295" l="1"/>
  <c r="K295"/>
  <c r="G14" i="2" l="1"/>
  <c r="F14"/>
  <c r="F13" l="1"/>
  <c r="F17" s="1"/>
  <c r="G13"/>
  <c r="G17" s="1"/>
  <c r="F11" l="1"/>
  <c r="F15" s="1"/>
  <c r="F12"/>
  <c r="F16" s="1"/>
  <c r="G11"/>
  <c r="G15" s="1"/>
  <c r="G12"/>
  <c r="G16" s="1"/>
  <c r="E14" l="1"/>
  <c r="D14"/>
  <c r="E13" l="1"/>
  <c r="E17" s="1"/>
  <c r="D13"/>
  <c r="D17" s="1"/>
  <c r="E12" l="1"/>
  <c r="E16" s="1"/>
  <c r="D12"/>
  <c r="D16" s="1"/>
  <c r="D11"/>
  <c r="D15" s="1"/>
  <c r="E11" l="1"/>
  <c r="E15" s="1"/>
</calcChain>
</file>

<file path=xl/sharedStrings.xml><?xml version="1.0" encoding="utf-8"?>
<sst xmlns="http://schemas.openxmlformats.org/spreadsheetml/2006/main" count="1328" uniqueCount="216">
  <si>
    <t>Код глав-ного рас-поря-дителя бюджетных средств</t>
  </si>
  <si>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</si>
  <si>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</si>
  <si>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</si>
  <si>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</si>
  <si>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</si>
  <si>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</si>
  <si>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</si>
  <si>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</si>
  <si>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</si>
  <si>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</si>
  <si>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</si>
  <si>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</si>
  <si>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</si>
  <si>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</si>
  <si>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</si>
  <si>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</si>
  <si>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</si>
  <si>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</si>
  <si>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</si>
  <si>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</si>
  <si>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</si>
  <si>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</si>
  <si>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</si>
  <si>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</si>
  <si>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</si>
  <si>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</si>
  <si>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</si>
  <si>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</si>
  <si>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</si>
  <si>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</si>
  <si>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</si>
  <si>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</si>
  <si>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</si>
  <si>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</si>
  <si>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</si>
  <si>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</si>
  <si>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Другие вопросы в области национальной экономики</t>
  </si>
  <si>
    <t>Общее образование</t>
  </si>
  <si>
    <t>14 0 00 00000</t>
  </si>
  <si>
    <t>Администрация муниципального района Кинельский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</si>
  <si>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</si>
  <si>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</si>
  <si>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</si>
  <si>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</si>
  <si>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</si>
  <si>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</si>
  <si>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</si>
  <si>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</si>
  <si>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</si>
  <si>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</si>
  <si>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</si>
  <si>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</si>
  <si>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</si>
  <si>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</si>
  <si>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</si>
  <si>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</si>
  <si>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</si>
  <si>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</si>
  <si>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</si>
  <si>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</si>
  <si>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</si>
  <si>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</si>
  <si>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</si>
  <si>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</si>
  <si>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</si>
  <si>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</si>
  <si>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</si>
  <si>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</si>
  <si>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</si>
  <si>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</si>
  <si>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</si>
  <si>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</si>
  <si>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</si>
  <si>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</si>
  <si>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</si>
  <si>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</si>
  <si>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</si>
  <si>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</si>
  <si>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</si>
  <si>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</si>
  <si>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</si>
  <si>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</si>
  <si>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</si>
  <si>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</si>
  <si>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</si>
  <si>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</si>
  <si>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</si>
  <si>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</si>
  <si>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</si>
  <si>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</si>
  <si>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</si>
  <si>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</si>
  <si>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</si>
  <si>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</si>
  <si>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</si>
  <si>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 xml:space="preserve">    </t>
  </si>
  <si>
    <t>КВСР</t>
  </si>
  <si>
    <t>ФКР</t>
  </si>
  <si>
    <t>КВР</t>
  </si>
  <si>
    <t>КБК</t>
  </si>
  <si>
    <t>КЦСР</t>
  </si>
  <si>
    <t>Уровень
бюджета</t>
  </si>
  <si>
    <t>3 = ИТОГ</t>
  </si>
  <si>
    <t>19 0 00 00000</t>
  </si>
  <si>
    <t>23 0 00 00000</t>
  </si>
  <si>
    <t>51 0 00 00000</t>
  </si>
  <si>
    <t>54 0 00 00000</t>
  </si>
  <si>
    <t>57 0 00 00000</t>
  </si>
  <si>
    <t>34 0 00 00000</t>
  </si>
  <si>
    <t>62 0 00 00000</t>
  </si>
  <si>
    <t>460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</si>
  <si>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</si>
  <si>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</si>
  <si>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55 0 00 00000</t>
  </si>
  <si>
    <t>29 0 00 00000</t>
  </si>
  <si>
    <t>Благоустройство</t>
  </si>
  <si>
    <t>Бюджетные инвестиции</t>
  </si>
  <si>
    <t>410</t>
  </si>
  <si>
    <t>35 0 00 00000</t>
  </si>
  <si>
    <t>36 0 00 00000</t>
  </si>
  <si>
    <t>37 0 00 00000</t>
  </si>
  <si>
    <t>28 0 00 00000</t>
  </si>
  <si>
    <t>Связь и информатика</t>
  </si>
  <si>
    <t>12 0 00 00000</t>
  </si>
  <si>
    <t>360</t>
  </si>
  <si>
    <t>830</t>
  </si>
  <si>
    <t>Исполнение судебных актов</t>
  </si>
  <si>
    <t>Дорожное хозяйство (дорожные фонды)</t>
  </si>
  <si>
    <t xml:space="preserve">Молодежная политика </t>
  </si>
  <si>
    <t>Охрана семьи и детства</t>
  </si>
  <si>
    <t>Прочие межбюджетные трансферты  общего характера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</si>
  <si>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</si>
  <si>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 xml:space="preserve">Пенсионное обеспечение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</si>
  <si>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</si>
  <si>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</si>
  <si>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</si>
  <si>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>Комитет по управлению муниципальным имуществом муниципального района Кинельский Самарской области</t>
  </si>
  <si>
    <t>Муниципальное казённое учреждение "Управление по вопросам семьи и демографического развития" муниципального района Кинельский Самарской области</t>
  </si>
  <si>
    <t>Собрание представителей муниципального района Кинельский Самарской области</t>
  </si>
  <si>
    <t>Управление финансами администрации муниципального района Кинельский Самарской области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</si>
  <si>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</si>
  <si>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</si>
  <si>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</si>
  <si>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</si>
  <si>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56 0 00 00000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</si>
  <si>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</si>
  <si>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730</t>
  </si>
  <si>
    <t xml:space="preserve">Обслуживание государственного (муниципального) внутреннего долга
</t>
  </si>
  <si>
    <t xml:space="preserve"> Обслуживание муниципального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</si>
  <si>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</si>
  <si>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</si>
  <si>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</si>
  <si>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</si>
  <si>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</si>
  <si>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2</t>
  </si>
  <si>
    <t>Контрольно-счётная палата муниципального района Кинельский Самарской области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</si>
  <si>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</si>
  <si>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</si>
  <si>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</si>
  <si>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</si>
  <si>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</si>
  <si>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</si>
  <si>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</si>
  <si>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</si>
  <si>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Другие вопросы в области жилищно-коммунального хозяйства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</si>
  <si>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</si>
  <si>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</si>
  <si>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</si>
  <si>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</si>
  <si>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</si>
  <si>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в том числе за счет целевых средств вышестоящих бюджетов</t>
  </si>
  <si>
    <t>310</t>
  </si>
  <si>
    <t>Публичные нормативные социальные выплаты гражданам</t>
  </si>
  <si>
    <t>Обеспечение проведения выборов и референдумов</t>
  </si>
  <si>
    <t>86 0 00 00000</t>
  </si>
  <si>
    <t>Непрограммные направления расходов местного бюджета в области проведения выборов и референдумов</t>
  </si>
  <si>
    <t>880</t>
  </si>
  <si>
    <t>Специальные расходы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</si>
  <si>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</si>
  <si>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</si>
  <si>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</si>
  <si>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</si>
  <si>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</si>
  <si>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</si>
  <si>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</si>
  <si>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</si>
  <si>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</si>
  <si>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</si>
  <si>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</si>
  <si>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</si>
  <si>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 xml:space="preserve">Ведомственная структура расходов
бюджета муниципального  района Кинельский на 2026 год.
</t>
  </si>
  <si>
    <t>к Решению Собрания представителей муниципального района Кинельский "О бюджете муниципального района Кинельский на 2026 год и на плановый период 2027 и 2028 годов"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</si>
  <si>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</si>
  <si>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</si>
  <si>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</si>
  <si>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</si>
  <si>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</si>
  <si>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</si>
  <si>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</si>
  <si>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</si>
  <si>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"Развитие муниципальной службы в органах местного самоуправления муниципального района Кинельский Самарской области" на 2022-2028 г 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</si>
  <si>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</si>
  <si>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</si>
  <si>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</si>
  <si>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</si>
  <si>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</si>
  <si>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"Укрепление общественного здоровья населения муниципального района Кинельский на 2020-2028 годы"</t>
  </si>
  <si>
    <t>МП "Благоустройство территории муниципального района Кинельский Самарской области на 2024 -2028 годы"</t>
  </si>
  <si>
    <t>МП "Поддержка местных инициатив в муниципальном районе Кинельский Самарской области на 2021-2028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</si>
  <si>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</si>
  <si>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</si>
  <si>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</si>
  <si>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Уточненная сумма,
  тыс.  рублей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</si>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</sst>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3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7" fillId="0" borderId="0" xfId="0" applyFont="1" applyFill="1" applyAlignment="1" applyProtection="1">
      <alignment wrapText="1"/>
      <protection hidden="1"/>
    </xf>
    <xf numFmtId="0" fontId="8" fillId="0" borderId="0" xfId="0" applyFont="1" applyFill="1" applyAlignment="1" applyProtection="1">
      <alignment wrapText="1"/>
      <protection hidden="1"/>
    </xf>
    <xf numFmtId="0" fontId="7" fillId="0" borderId="0" xfId="0" applyFont="1" applyFill="1" applyProtection="1">
      <protection hidden="1"/>
    </xf>
    <xf numFmtId="0" fontId="8" fillId="0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164" fontId="3" fillId="9" borderId="1" xfId="0" applyNumberFormat="1" applyFont="1" applyFill="1" applyBorder="1" applyAlignment="1" applyProtection="1">
      <alignment horizontal="right" vertical="top" wrapText="1"/>
      <protection hidden="1"/>
    </xf>
    <xf numFmtId="0" fontId="4" fillId="0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164" fontId="4" fillId="10" borderId="1" xfId="0" applyNumberFormat="1" applyFont="1" applyFill="1" applyBorder="1" applyAlignment="1" applyProtection="1">
      <alignment horizontal="right" vertical="top" wrapText="1"/>
      <protection hidden="1"/>
    </xf>
    <xf numFmtId="0" fontId="3" fillId="5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164" fontId="3" fillId="2" borderId="1" xfId="0" applyNumberFormat="1" applyFont="1" applyFill="1" applyBorder="1" applyAlignment="1" applyProtection="1">
      <alignment horizontal="right" vertical="top" wrapText="1"/>
      <protection hidden="1"/>
    </xf>
    <xf numFmtId="164" fontId="8" fillId="0" borderId="0" xfId="0" applyNumberFormat="1" applyFont="1" applyFill="1" applyProtection="1">
      <protection hidden="1"/>
    </xf>
    <xf numFmtId="164" fontId="4" fillId="0" borderId="1" xfId="0" applyNumberFormat="1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9" borderId="1" xfId="0" applyFont="1" applyFill="1" applyBorder="1" applyAlignment="1" applyProtection="1">
      <alignment horizontal="center" vertical="top" wrapText="1"/>
      <protection locked="0"/>
    </xf>
    <xf numFmtId="0" fontId="3" fillId="9" borderId="1" xfId="0" applyFont="1" applyFill="1" applyBorder="1" applyAlignment="1" applyProtection="1">
      <alignment vertical="top" wrapText="1"/>
      <protection locked="0"/>
    </xf>
    <xf numFmtId="0" fontId="4" fillId="10" borderId="1" xfId="0" applyFont="1" applyFill="1" applyBorder="1" applyAlignment="1" applyProtection="1">
      <alignment horizontal="center" vertical="top" wrapText="1"/>
      <protection locked="0"/>
    </xf>
    <xf numFmtId="0" fontId="4" fillId="10" borderId="1" xfId="0" applyFont="1" applyFill="1" applyBorder="1" applyAlignment="1" applyProtection="1">
      <alignment vertical="top" wrapText="1"/>
      <protection locked="0"/>
    </xf>
    <xf numFmtId="49" fontId="4" fillId="10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3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11" borderId="1" xfId="0" applyFont="1" applyFill="1" applyBorder="1" applyAlignment="1" applyProtection="1">
      <alignment horizontal="center" vertical="top" wrapText="1"/>
      <protection locked="0"/>
    </xf>
    <xf numFmtId="0" fontId="4" fillId="11" borderId="1" xfId="0" applyFont="1" applyFill="1" applyBorder="1" applyAlignment="1" applyProtection="1">
      <alignment vertical="top" wrapText="1"/>
      <protection locked="0"/>
    </xf>
    <xf numFmtId="49" fontId="4" fillId="11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11" borderId="1" xfId="0" applyNumberFormat="1" applyFont="1" applyFill="1" applyBorder="1" applyAlignment="1" applyProtection="1">
      <alignment horizontal="right" vertical="top" wrapText="1"/>
      <protection hidden="1"/>
    </xf>
    <xf numFmtId="0" fontId="5" fillId="11" borderId="1" xfId="0" applyFont="1" applyFill="1" applyBorder="1" applyAlignment="1" applyProtection="1">
      <alignment vertical="top" wrapText="1"/>
      <protection locked="0"/>
    </xf>
    <xf numFmtId="0" fontId="4" fillId="11" borderId="1" xfId="0" applyFont="1" applyFill="1" applyBorder="1" applyAlignment="1" applyProtection="1">
      <alignment wrapText="1"/>
      <protection locked="0"/>
    </xf>
    <xf numFmtId="0" fontId="4" fillId="11" borderId="11" xfId="0" applyFont="1" applyFill="1" applyBorder="1" applyAlignment="1" applyProtection="1">
      <alignment horizontal="center" vertical="top" wrapText="1"/>
      <protection locked="0"/>
    </xf>
    <xf numFmtId="49" fontId="4" fillId="11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11" borderId="1" xfId="0" applyFont="1" applyFill="1" applyBorder="1" applyAlignment="1">
      <alignment vertical="top" wrapText="1"/>
    </xf>
    <xf numFmtId="0" fontId="4" fillId="10" borderId="2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11" borderId="1" xfId="0" applyFont="1" applyFill="1" applyBorder="1" applyAlignment="1" applyProtection="1">
      <alignment vertical="top" wrapText="1"/>
      <protection hidden="1"/>
    </xf>
    <xf numFmtId="49" fontId="4" fillId="11" borderId="1" xfId="0" applyNumberFormat="1" applyFont="1" applyFill="1" applyBorder="1" applyAlignment="1" applyProtection="1">
      <alignment horizontal="center" vertical="top" wrapText="1"/>
      <protection hidden="1"/>
    </xf>
    <xf numFmtId="0" fontId="4" fillId="10" borderId="1" xfId="0" applyFont="1" applyFill="1" applyBorder="1" applyAlignment="1" applyProtection="1">
      <alignment vertical="top" wrapText="1"/>
      <protection hidden="1"/>
    </xf>
    <xf numFmtId="0" fontId="4" fillId="10" borderId="0" xfId="0" applyFont="1" applyFill="1"/>
    <xf numFmtId="0" fontId="9" fillId="0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vertical="center" wrapText="1"/>
      <protection hidden="1"/>
    </xf>
    <xf numFmtId="0" fontId="9" fillId="0" borderId="0" xfId="0" applyFont="1" applyFill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9"/>
  <sheetViews>
    <sheetView tabSelected="1" topLeftCell="B1" zoomScale="75" zoomScaleNormal="75" workbookViewId="0">
      <selection activeCell="J226" sqref="J226"/>
    </sheetView>
  </sheetViews>
  <sheetFormatPr defaultColWidth="9.109375" defaultRowHeight="13.8"/>
  <cols>
    <col min="1" max="1" width="5" style="12" hidden="1" customWidth="1"/>
    <col min="2" max="2" width="8.6640625" style="13" customWidth="1"/>
    <col min="3" max="3" width="50" style="13" customWidth="1"/>
    <col min="4" max="4" width="5.44140625" style="13" customWidth="1"/>
    <col min="5" max="5" width="4.44140625" style="13" customWidth="1"/>
    <col min="6" max="6" width="15.5546875" style="13" customWidth="1"/>
    <col min="7" max="7" width="5.109375" style="13" customWidth="1"/>
    <col min="8" max="8" width="12.44140625" style="13" customWidth="1"/>
    <col min="9" max="9" width="14.5546875" style="13" customWidth="1"/>
    <col min="10" max="10" width="12.44140625" style="13" customWidth="1"/>
    <col min="11" max="11" width="14.5546875" style="13" customWidth="1"/>
    <col min="12" max="16384" width="9.109375" style="13"/>
  </cols>
  <sheetData>
    <row r="1" spans="1:11" s="11" customFormat="1" ht="34.5" customHeight="1">
      <c r="A1" s="10"/>
      <c r="H1" s="59"/>
      <c r="I1" s="59"/>
      <c r="J1" s="59" t="s">
        <v>155</v>
      </c>
      <c r="K1" s="59"/>
    </row>
    <row r="2" spans="1:11" ht="117.6" customHeight="1">
      <c r="F2" s="58"/>
      <c r="G2" s="58"/>
      <c r="H2" s="69" t="s">
        <v>192</v>
      </c>
      <c r="I2" s="69"/>
      <c r="J2" s="69"/>
      <c r="K2" s="69"/>
    </row>
    <row r="3" spans="1:11" ht="18.600000000000001" customHeight="1">
      <c r="F3" s="56"/>
      <c r="G3" s="56"/>
      <c r="H3" s="56"/>
      <c r="I3" s="56"/>
      <c r="J3" s="57"/>
      <c r="K3" s="57"/>
    </row>
    <row r="4" spans="1:11" s="12" customFormat="1" ht="34.5" customHeight="1">
      <c r="B4" s="70" t="s">
        <v>191</v>
      </c>
      <c r="C4" s="70"/>
      <c r="D4" s="70"/>
      <c r="E4" s="70"/>
      <c r="F4" s="70"/>
      <c r="G4" s="70"/>
      <c r="H4" s="70"/>
      <c r="I4" s="70"/>
      <c r="J4" s="70"/>
      <c r="K4" s="70"/>
    </row>
    <row r="6" spans="1:11" ht="15" customHeight="1">
      <c r="B6" s="66" t="s">
        <v>0</v>
      </c>
      <c r="C6" s="71" t="s">
        <v>1</v>
      </c>
      <c r="D6" s="71" t="s">
        <v>2</v>
      </c>
      <c r="E6" s="71" t="s">
        <v>3</v>
      </c>
      <c r="F6" s="71" t="s">
        <v>4</v>
      </c>
      <c r="G6" s="71" t="s">
        <v>5</v>
      </c>
      <c r="H6" s="72" t="s">
        <v>94</v>
      </c>
      <c r="I6" s="73"/>
      <c r="J6" s="60" t="s">
        <v>213</v>
      </c>
      <c r="K6" s="61"/>
    </row>
    <row r="7" spans="1:11">
      <c r="B7" s="67"/>
      <c r="C7" s="71"/>
      <c r="D7" s="71"/>
      <c r="E7" s="71"/>
      <c r="F7" s="71"/>
      <c r="G7" s="71"/>
      <c r="H7" s="74"/>
      <c r="I7" s="75"/>
      <c r="J7" s="62"/>
      <c r="K7" s="63"/>
    </row>
    <row r="8" spans="1:11">
      <c r="B8" s="67"/>
      <c r="C8" s="71"/>
      <c r="D8" s="71"/>
      <c r="E8" s="71"/>
      <c r="F8" s="71"/>
      <c r="G8" s="71"/>
      <c r="H8" s="74"/>
      <c r="I8" s="75"/>
      <c r="J8" s="62"/>
      <c r="K8" s="63"/>
    </row>
    <row r="9" spans="1:11">
      <c r="B9" s="67"/>
      <c r="C9" s="71"/>
      <c r="D9" s="71"/>
      <c r="E9" s="71"/>
      <c r="F9" s="71"/>
      <c r="G9" s="71"/>
      <c r="H9" s="76"/>
      <c r="I9" s="77"/>
      <c r="J9" s="64"/>
      <c r="K9" s="65"/>
    </row>
    <row r="10" spans="1:11" ht="15" customHeight="1">
      <c r="B10" s="67"/>
      <c r="C10" s="71"/>
      <c r="D10" s="71"/>
      <c r="E10" s="71"/>
      <c r="F10" s="71"/>
      <c r="G10" s="71"/>
      <c r="H10" s="66" t="s">
        <v>6</v>
      </c>
      <c r="I10" s="66" t="s">
        <v>171</v>
      </c>
      <c r="J10" s="66" t="s">
        <v>6</v>
      </c>
      <c r="K10" s="66" t="s">
        <v>171</v>
      </c>
    </row>
    <row r="11" spans="1:11">
      <c r="B11" s="67"/>
      <c r="C11" s="71"/>
      <c r="D11" s="71"/>
      <c r="E11" s="71"/>
      <c r="F11" s="71"/>
      <c r="G11" s="71"/>
      <c r="H11" s="67"/>
      <c r="I11" s="67"/>
      <c r="J11" s="67"/>
      <c r="K11" s="67"/>
    </row>
    <row r="12" spans="1:11">
      <c r="B12" s="67"/>
      <c r="C12" s="71"/>
      <c r="D12" s="71"/>
      <c r="E12" s="71"/>
      <c r="F12" s="71"/>
      <c r="G12" s="71"/>
      <c r="H12" s="67"/>
      <c r="I12" s="67"/>
      <c r="J12" s="67"/>
      <c r="K12" s="67"/>
    </row>
    <row r="13" spans="1:11" ht="40.799999999999997" customHeight="1">
      <c r="B13" s="68"/>
      <c r="C13" s="71"/>
      <c r="D13" s="71"/>
      <c r="E13" s="71"/>
      <c r="F13" s="71"/>
      <c r="G13" s="71"/>
      <c r="H13" s="68"/>
      <c r="I13" s="68"/>
      <c r="J13" s="68"/>
      <c r="K13" s="68"/>
    </row>
    <row r="14" spans="1:11" s="16" customFormat="1" ht="46.8">
      <c r="A14" s="14">
        <v>0</v>
      </c>
      <c r="B14" s="26">
        <v>920</v>
      </c>
      <c r="C14" s="27" t="s">
        <v>140</v>
      </c>
      <c r="D14" s="26"/>
      <c r="E14" s="26"/>
      <c r="F14" s="26" t="s">
        <v>7</v>
      </c>
      <c r="G14" s="26"/>
      <c r="H14" s="15">
        <f>SUMIFS(H15:H1049,$B15:$B1049,$B15)/3</f>
        <v>90775.499999999985</v>
      </c>
      <c r="I14" s="15">
        <f>SUMIFS(I15:I1049,$B15:$B1049,$B15)/3</f>
        <v>2091</v>
      </c>
      <c r="J14" s="15">
        <f>SUMIFS(J15:J1049,$B15:$B1049,$B15)/3</f>
        <v>90775.499999999985</v>
      </c>
      <c r="K14" s="15">
        <f>SUMIFS(K15:K1049,$B15:$B1049,$B15)/3</f>
        <v>2091</v>
      </c>
    </row>
    <row r="15" spans="1:11" s="16" customFormat="1" ht="46.8">
      <c r="A15" s="17">
        <v>1</v>
      </c>
      <c r="B15" s="28">
        <v>920</v>
      </c>
      <c r="C15" s="48" t="s">
        <v>8</v>
      </c>
      <c r="D15" s="30" t="s">
        <v>67</v>
      </c>
      <c r="E15" s="30" t="s">
        <v>68</v>
      </c>
      <c r="F15" s="30" t="s">
        <v>7</v>
      </c>
      <c r="G15" s="30" t="s">
        <v>96</v>
      </c>
      <c r="H15" s="18">
        <f>SUMIFS(H16:H1044,$B16:$B1044,$B16,$D16:$D1044,$D16,$E16:$E1044,$E16)/2</f>
        <v>21937.7</v>
      </c>
      <c r="I15" s="18">
        <f>SUMIFS(I16:I1044,$B16:$B1044,$B16,$D16:$D1044,$D16,$E16:$E1044,$E16)/2</f>
        <v>0</v>
      </c>
      <c r="J15" s="18">
        <f>SUMIFS(J16:J1044,$B16:$B1044,$B16,$D16:$D1044,$D16,$E16:$E1044,$E16)/2</f>
        <v>21937.7</v>
      </c>
      <c r="K15" s="18">
        <f>SUMIFS(K16:K1044,$B16:$B1044,$B16,$D16:$D1044,$D16,$E16:$E1044,$E16)/2</f>
        <v>0</v>
      </c>
    </row>
    <row r="16" spans="1:11" s="16" customFormat="1" ht="62.4">
      <c r="A16" s="19">
        <v>2</v>
      </c>
      <c r="B16" s="43">
        <v>920</v>
      </c>
      <c r="C16" s="47" t="s">
        <v>214</v>
      </c>
      <c r="D16" s="44" t="s">
        <v>67</v>
      </c>
      <c r="E16" s="39" t="s">
        <v>68</v>
      </c>
      <c r="F16" s="39" t="s">
        <v>15</v>
      </c>
      <c r="G16" s="39" t="s">
        <v>69</v>
      </c>
      <c r="H16" s="40">
        <f>SUMIFS(H17:H1044,$B17:$B1044,$B16,$D17:$D1044,$D17,$E17:$E1044,$E17,$F17:$F1044,$F17)</f>
        <v>70</v>
      </c>
      <c r="I16" s="40">
        <f>SUMIFS(I17:I1044,$B17:$B1044,$B16,$D17:$D1044,$D17,$E17:$E1044,$E17,$F17:$F1044,$F17)</f>
        <v>0</v>
      </c>
      <c r="J16" s="40">
        <f>SUMIFS(J17:J1044,$B17:$B1044,$B16,$D17:$D1044,$D17,$E17:$E1044,$E17,$F17:$F1044,$F17)</f>
        <v>70</v>
      </c>
      <c r="K16" s="40">
        <f>SUMIFS(K17:K1044,$B17:$B1044,$B16,$D17:$D1044,$D17,$E17:$E1044,$E17,$F17:$F1044,$F17)</f>
        <v>0</v>
      </c>
    </row>
    <row r="17" spans="1:11" s="16" customFormat="1" ht="46.8">
      <c r="A17" s="20">
        <v>3</v>
      </c>
      <c r="B17" s="31">
        <v>920</v>
      </c>
      <c r="C17" s="46" t="s">
        <v>12</v>
      </c>
      <c r="D17" s="33" t="s">
        <v>67</v>
      </c>
      <c r="E17" s="33" t="s">
        <v>68</v>
      </c>
      <c r="F17" s="33" t="s">
        <v>15</v>
      </c>
      <c r="G17" s="33" t="s">
        <v>71</v>
      </c>
      <c r="H17" s="24">
        <v>70</v>
      </c>
      <c r="I17" s="24"/>
      <c r="J17" s="24">
        <v>70</v>
      </c>
      <c r="K17" s="24"/>
    </row>
    <row r="18" spans="1:11" s="16" customFormat="1" ht="62.4">
      <c r="A18" s="19">
        <v>2</v>
      </c>
      <c r="B18" s="43">
        <v>920</v>
      </c>
      <c r="C18" s="47" t="s">
        <v>201</v>
      </c>
      <c r="D18" s="44" t="s">
        <v>67</v>
      </c>
      <c r="E18" s="39" t="s">
        <v>68</v>
      </c>
      <c r="F18" s="39" t="s">
        <v>42</v>
      </c>
      <c r="G18" s="39" t="s">
        <v>69</v>
      </c>
      <c r="H18" s="40">
        <f>SUMIFS(H19:H1046,$B19:$B1046,$B18,$D19:$D1046,$D19,$E19:$E1046,$E19,$F19:$F1046,$F19)</f>
        <v>31.5</v>
      </c>
      <c r="I18" s="40">
        <f>SUMIFS(I19:I1046,$B19:$B1046,$B18,$D19:$D1046,$D19,$E19:$E1046,$E19,$F19:$F1046,$F19)</f>
        <v>0</v>
      </c>
      <c r="J18" s="40">
        <f>SUMIFS(J19:J1046,$B19:$B1046,$B18,$D19:$D1046,$D19,$E19:$E1046,$E19,$F19:$F1046,$F19)</f>
        <v>31.5</v>
      </c>
      <c r="K18" s="40">
        <f>SUMIFS(K19:K1046,$B19:$B1046,$B18,$D19:$D1046,$D19,$E19:$E1046,$E19,$F19:$F1046,$F19)</f>
        <v>0</v>
      </c>
    </row>
    <row r="19" spans="1:11" s="16" customFormat="1" ht="46.8">
      <c r="A19" s="20">
        <v>3</v>
      </c>
      <c r="B19" s="31">
        <v>920</v>
      </c>
      <c r="C19" s="46" t="s">
        <v>12</v>
      </c>
      <c r="D19" s="33" t="s">
        <v>67</v>
      </c>
      <c r="E19" s="33" t="s">
        <v>68</v>
      </c>
      <c r="F19" s="33" t="s">
        <v>42</v>
      </c>
      <c r="G19" s="33" t="s">
        <v>71</v>
      </c>
      <c r="H19" s="24">
        <v>31.5</v>
      </c>
      <c r="I19" s="24"/>
      <c r="J19" s="24">
        <v>31.5</v>
      </c>
      <c r="K19" s="24"/>
    </row>
    <row r="20" spans="1:11" s="16" customFormat="1" ht="62.4">
      <c r="A20" s="19">
        <v>2</v>
      </c>
      <c r="B20" s="37">
        <v>920</v>
      </c>
      <c r="C20" s="38" t="s">
        <v>9</v>
      </c>
      <c r="D20" s="39" t="s">
        <v>67</v>
      </c>
      <c r="E20" s="39" t="s">
        <v>68</v>
      </c>
      <c r="F20" s="39" t="s">
        <v>106</v>
      </c>
      <c r="G20" s="39" t="s">
        <v>69</v>
      </c>
      <c r="H20" s="40">
        <f>SUMIFS(H21:H1048,$B21:$B1048,$B20,$D21:$D1048,$D21,$E21:$E1048,$E21,$F21:$F1048,$F21)</f>
        <v>21836.2</v>
      </c>
      <c r="I20" s="40">
        <f>SUMIFS(I21:I1048,$B21:$B1048,$B20,$D21:$D1048,$D21,$E21:$E1048,$E21,$F21:$F1048,$F21)</f>
        <v>0</v>
      </c>
      <c r="J20" s="40">
        <f>SUMIFS(J21:J1048,$B21:$B1048,$B20,$D21:$D1048,$D21,$E21:$E1048,$E21,$F21:$F1048,$F21)</f>
        <v>21836.2</v>
      </c>
      <c r="K20" s="40">
        <f>SUMIFS(K21:K1048,$B21:$B1048,$B20,$D21:$D1048,$D21,$E21:$E1048,$E21,$F21:$F1048,$F21)</f>
        <v>0</v>
      </c>
    </row>
    <row r="21" spans="1:11" s="16" customFormat="1" ht="38.4" customHeight="1">
      <c r="A21" s="20">
        <v>3</v>
      </c>
      <c r="B21" s="31">
        <v>920</v>
      </c>
      <c r="C21" s="32" t="s">
        <v>11</v>
      </c>
      <c r="D21" s="33" t="s">
        <v>67</v>
      </c>
      <c r="E21" s="33" t="s">
        <v>68</v>
      </c>
      <c r="F21" s="33" t="s">
        <v>106</v>
      </c>
      <c r="G21" s="33" t="s">
        <v>70</v>
      </c>
      <c r="H21" s="24">
        <v>21461.8</v>
      </c>
      <c r="I21" s="24"/>
      <c r="J21" s="24">
        <v>21461.8</v>
      </c>
      <c r="K21" s="24"/>
    </row>
    <row r="22" spans="1:11" s="16" customFormat="1" ht="46.8">
      <c r="A22" s="20">
        <v>3</v>
      </c>
      <c r="B22" s="31">
        <v>920</v>
      </c>
      <c r="C22" s="32" t="s">
        <v>12</v>
      </c>
      <c r="D22" s="33" t="s">
        <v>67</v>
      </c>
      <c r="E22" s="33" t="s">
        <v>68</v>
      </c>
      <c r="F22" s="33" t="s">
        <v>106</v>
      </c>
      <c r="G22" s="33" t="s">
        <v>71</v>
      </c>
      <c r="H22" s="24">
        <v>374.4</v>
      </c>
      <c r="I22" s="24"/>
      <c r="J22" s="24">
        <v>374.4</v>
      </c>
      <c r="K22" s="24"/>
    </row>
    <row r="23" spans="1:11" s="16" customFormat="1" ht="15.6">
      <c r="A23" s="20">
        <v>3</v>
      </c>
      <c r="B23" s="31">
        <v>920</v>
      </c>
      <c r="C23" s="32" t="s">
        <v>13</v>
      </c>
      <c r="D23" s="33" t="s">
        <v>67</v>
      </c>
      <c r="E23" s="33" t="s">
        <v>68</v>
      </c>
      <c r="F23" s="33" t="s">
        <v>106</v>
      </c>
      <c r="G23" s="33" t="s">
        <v>72</v>
      </c>
      <c r="H23" s="24"/>
      <c r="I23" s="24"/>
      <c r="J23" s="24"/>
      <c r="K23" s="24"/>
    </row>
    <row r="24" spans="1:11" s="16" customFormat="1" ht="15" customHeight="1">
      <c r="A24" s="17">
        <v>1</v>
      </c>
      <c r="B24" s="28">
        <v>920</v>
      </c>
      <c r="C24" s="29" t="s">
        <v>14</v>
      </c>
      <c r="D24" s="30" t="s">
        <v>67</v>
      </c>
      <c r="E24" s="30" t="s">
        <v>73</v>
      </c>
      <c r="F24" s="30"/>
      <c r="G24" s="30"/>
      <c r="H24" s="18">
        <f>SUMIFS(H25:H1053,$B25:$B1053,$B25,$D25:$D1053,$D25,$E25:$E1053,$E25)/2</f>
        <v>0</v>
      </c>
      <c r="I24" s="18">
        <f>SUMIFS(I25:I1053,$B25:$B1053,$B25,$D25:$D1053,$D25,$E25:$E1053,$E25)/2</f>
        <v>0</v>
      </c>
      <c r="J24" s="18">
        <f>SUMIFS(J25:J1053,$B25:$B1053,$B25,$D25:$D1053,$D25,$E25:$E1053,$E25)/2</f>
        <v>0</v>
      </c>
      <c r="K24" s="18">
        <f>SUMIFS(K25:K1053,$B25:$B1053,$B25,$D25:$D1053,$D25,$E25:$E1053,$E25)/2</f>
        <v>0</v>
      </c>
    </row>
    <row r="25" spans="1:11" s="16" customFormat="1" ht="46.8">
      <c r="A25" s="19">
        <v>2</v>
      </c>
      <c r="B25" s="37">
        <v>920</v>
      </c>
      <c r="C25" s="38" t="s">
        <v>35</v>
      </c>
      <c r="D25" s="39" t="s">
        <v>67</v>
      </c>
      <c r="E25" s="39" t="s">
        <v>73</v>
      </c>
      <c r="F25" s="39" t="s">
        <v>108</v>
      </c>
      <c r="G25" s="39" t="s">
        <v>69</v>
      </c>
      <c r="H25" s="40">
        <f>SUMIFS(H26:H1053,$B26:$B1053,$B25,$D26:$D1053,$D26,$E26:$E1053,$E26,$F26:$F1053,$F26)</f>
        <v>0</v>
      </c>
      <c r="I25" s="40">
        <f>SUMIFS(I26:I1053,$B26:$B1053,$B25,$D26:$D1053,$D26,$E26:$E1053,$E26,$F26:$F1053,$F26)</f>
        <v>0</v>
      </c>
      <c r="J25" s="40">
        <f>SUMIFS(J26:J1053,$B26:$B1053,$B25,$D26:$D1053,$D26,$E26:$E1053,$E26,$F26:$F1053,$F26)</f>
        <v>0</v>
      </c>
      <c r="K25" s="40">
        <f>SUMIFS(K26:K1053,$B26:$B1053,$B25,$D26:$D1053,$D26,$E26:$E1053,$E26,$F26:$F1053,$F26)</f>
        <v>0</v>
      </c>
    </row>
    <row r="26" spans="1:11" s="16" customFormat="1" ht="15.6">
      <c r="A26" s="20">
        <v>3</v>
      </c>
      <c r="B26" s="31">
        <v>920</v>
      </c>
      <c r="C26" s="32" t="s">
        <v>127</v>
      </c>
      <c r="D26" s="33" t="s">
        <v>67</v>
      </c>
      <c r="E26" s="33" t="s">
        <v>73</v>
      </c>
      <c r="F26" s="33" t="s">
        <v>108</v>
      </c>
      <c r="G26" s="33" t="s">
        <v>126</v>
      </c>
      <c r="H26" s="24"/>
      <c r="I26" s="24"/>
      <c r="J26" s="24"/>
      <c r="K26" s="24"/>
    </row>
    <row r="27" spans="1:11" s="16" customFormat="1" ht="30" customHeight="1">
      <c r="A27" s="17">
        <v>1</v>
      </c>
      <c r="B27" s="28">
        <v>920</v>
      </c>
      <c r="C27" s="29" t="s">
        <v>148</v>
      </c>
      <c r="D27" s="30" t="s">
        <v>73</v>
      </c>
      <c r="E27" s="30" t="s">
        <v>67</v>
      </c>
      <c r="F27" s="30"/>
      <c r="G27" s="30"/>
      <c r="H27" s="18">
        <f>SUMIFS(H28:H1056,$B28:$B1056,$B28,$D28:$D1056,$D28,$E28:$E1056,$E28)/2</f>
        <v>1050</v>
      </c>
      <c r="I27" s="18">
        <f>SUMIFS(I28:I1056,$B28:$B1056,$B28,$D28:$D1056,$D28,$E28:$E1056,$E28)/2</f>
        <v>0</v>
      </c>
      <c r="J27" s="18">
        <f>SUMIFS(J28:J1056,$B28:$B1056,$B28,$D28:$D1056,$D28,$E28:$E1056,$E28)/2</f>
        <v>1050</v>
      </c>
      <c r="K27" s="18">
        <f>SUMIFS(K28:K1056,$B28:$B1056,$B28,$D28:$D1056,$D28,$E28:$E1056,$E28)/2</f>
        <v>0</v>
      </c>
    </row>
    <row r="28" spans="1:11" s="16" customFormat="1" ht="46.8">
      <c r="A28" s="19">
        <v>2</v>
      </c>
      <c r="B28" s="37">
        <v>920</v>
      </c>
      <c r="C28" s="38" t="s">
        <v>146</v>
      </c>
      <c r="D28" s="39" t="s">
        <v>73</v>
      </c>
      <c r="E28" s="39" t="s">
        <v>67</v>
      </c>
      <c r="F28" s="39" t="s">
        <v>145</v>
      </c>
      <c r="G28" s="39" t="s">
        <v>69</v>
      </c>
      <c r="H28" s="40">
        <f>SUMIFS(H29:H1056,$B29:$B1056,$B28,$D29:$D1056,$D29,$E29:$E1056,$E29,$F29:$F1056,$F29)</f>
        <v>1050</v>
      </c>
      <c r="I28" s="40">
        <f>SUMIFS(I29:I1056,$B29:$B1056,$B28,$D29:$D1056,$D29,$E29:$E1056,$E29,$F29:$F1056,$F29)</f>
        <v>0</v>
      </c>
      <c r="J28" s="40">
        <f>SUMIFS(J29:J1056,$B29:$B1056,$B28,$D29:$D1056,$D29,$E29:$E1056,$E29,$F29:$F1056,$F29)</f>
        <v>1050</v>
      </c>
      <c r="K28" s="40">
        <f>SUMIFS(K29:K1056,$B29:$B1056,$B28,$D29:$D1056,$D29,$E29:$E1056,$E29,$F29:$F1056,$F29)</f>
        <v>0</v>
      </c>
    </row>
    <row r="29" spans="1:11" s="16" customFormat="1" ht="21.6" customHeight="1">
      <c r="A29" s="20">
        <v>3</v>
      </c>
      <c r="B29" s="31">
        <v>920</v>
      </c>
      <c r="C29" s="32" t="s">
        <v>149</v>
      </c>
      <c r="D29" s="33" t="s">
        <v>73</v>
      </c>
      <c r="E29" s="33" t="s">
        <v>67</v>
      </c>
      <c r="F29" s="33" t="s">
        <v>145</v>
      </c>
      <c r="G29" s="33" t="s">
        <v>147</v>
      </c>
      <c r="H29" s="24">
        <v>1050</v>
      </c>
      <c r="I29" s="24"/>
      <c r="J29" s="24">
        <v>1050</v>
      </c>
      <c r="K29" s="24"/>
    </row>
    <row r="30" spans="1:11" s="16" customFormat="1" ht="52.95" customHeight="1">
      <c r="A30" s="17">
        <v>1</v>
      </c>
      <c r="B30" s="28">
        <v>920</v>
      </c>
      <c r="C30" s="29" t="s">
        <v>16</v>
      </c>
      <c r="D30" s="30" t="s">
        <v>74</v>
      </c>
      <c r="E30" s="30" t="s">
        <v>67</v>
      </c>
      <c r="F30" s="30" t="s">
        <v>7</v>
      </c>
      <c r="G30" s="30" t="s">
        <v>69</v>
      </c>
      <c r="H30" s="18">
        <f>SUMIFS(H31:H1059,$B31:$B1059,$B31,$D31:$D1059,$D31,$E31:$E1059,$E31)/2</f>
        <v>21900</v>
      </c>
      <c r="I30" s="18">
        <f>SUMIFS(I31:I1059,$B31:$B1059,$B31,$D31:$D1059,$D31,$E31:$E1059,$E31)/2</f>
        <v>2091</v>
      </c>
      <c r="J30" s="18">
        <f>SUMIFS(J31:J1059,$B31:$B1059,$B31,$D31:$D1059,$D31,$E31:$E1059,$E31)/2</f>
        <v>21900</v>
      </c>
      <c r="K30" s="18">
        <f>SUMIFS(K31:K1059,$B31:$B1059,$B31,$D31:$D1059,$D31,$E31:$E1059,$E31)/2</f>
        <v>2091</v>
      </c>
    </row>
    <row r="31" spans="1:11" s="16" customFormat="1" ht="31.2">
      <c r="A31" s="19">
        <v>2</v>
      </c>
      <c r="B31" s="37">
        <v>920</v>
      </c>
      <c r="C31" s="38" t="s">
        <v>17</v>
      </c>
      <c r="D31" s="39" t="s">
        <v>74</v>
      </c>
      <c r="E31" s="39" t="s">
        <v>67</v>
      </c>
      <c r="F31" s="39" t="s">
        <v>107</v>
      </c>
      <c r="G31" s="39" t="s">
        <v>69</v>
      </c>
      <c r="H31" s="40">
        <f>SUMIFS(H32:H1059,$B32:$B1059,$B31,$D32:$D1059,$D32,$E32:$E1059,$E32,$F32:$F1059,$F32)</f>
        <v>21900</v>
      </c>
      <c r="I31" s="40">
        <f>SUMIFS(I32:I1059,$B32:$B1059,$B31,$D32:$D1059,$D32,$E32:$E1059,$E32,$F32:$F1059,$F32)</f>
        <v>2091</v>
      </c>
      <c r="J31" s="40">
        <f>SUMIFS(J32:J1059,$B32:$B1059,$B31,$D32:$D1059,$D32,$E32:$E1059,$E32,$F32:$F1059,$F32)</f>
        <v>21900</v>
      </c>
      <c r="K31" s="40">
        <f>SUMIFS(K32:K1059,$B32:$B1059,$B31,$D32:$D1059,$D32,$E32:$E1059,$E32,$F32:$F1059,$F32)</f>
        <v>2091</v>
      </c>
    </row>
    <row r="32" spans="1:11" s="16" customFormat="1" ht="15.6">
      <c r="A32" s="20">
        <v>3</v>
      </c>
      <c r="B32" s="31">
        <v>920</v>
      </c>
      <c r="C32" s="32" t="s">
        <v>18</v>
      </c>
      <c r="D32" s="33" t="s">
        <v>74</v>
      </c>
      <c r="E32" s="33" t="s">
        <v>67</v>
      </c>
      <c r="F32" s="33" t="s">
        <v>107</v>
      </c>
      <c r="G32" s="33" t="s">
        <v>75</v>
      </c>
      <c r="H32" s="24">
        <v>21900</v>
      </c>
      <c r="I32" s="24">
        <v>2091</v>
      </c>
      <c r="J32" s="24">
        <v>21900</v>
      </c>
      <c r="K32" s="24">
        <v>2091</v>
      </c>
    </row>
    <row r="33" spans="1:11" s="16" customFormat="1" ht="31.2">
      <c r="A33" s="17">
        <v>1</v>
      </c>
      <c r="B33" s="28">
        <v>920</v>
      </c>
      <c r="C33" s="54" t="s">
        <v>131</v>
      </c>
      <c r="D33" s="30" t="s">
        <v>74</v>
      </c>
      <c r="E33" s="30" t="s">
        <v>76</v>
      </c>
      <c r="F33" s="30"/>
      <c r="G33" s="30"/>
      <c r="H33" s="18">
        <f>SUMIFS(H34:H1062,$B34:$B1062,$B34,$D34:$D1062,$D34,$E34:$E1062,$E34)/2</f>
        <v>45887.8</v>
      </c>
      <c r="I33" s="18">
        <f>SUMIFS(I36:I1062,$B36:$B1062,$B36,$D36:$D1062,$D36,$E36:$E1062,$E36)/2</f>
        <v>0</v>
      </c>
      <c r="J33" s="18">
        <f>SUMIFS(J34:J1062,$B34:$B1062,$B34,$D34:$D1062,$D34,$E34:$E1062,$E34)/2</f>
        <v>45887.8</v>
      </c>
      <c r="K33" s="18">
        <f>SUMIFS(K36:K1062,$B36:$B1062,$B36,$D36:$D1062,$D36,$E36:$E1062,$E36)/2</f>
        <v>0</v>
      </c>
    </row>
    <row r="34" spans="1:11" s="16" customFormat="1" ht="46.8">
      <c r="A34" s="19">
        <v>2</v>
      </c>
      <c r="B34" s="37">
        <v>920</v>
      </c>
      <c r="C34" s="38" t="s">
        <v>198</v>
      </c>
      <c r="D34" s="39" t="s">
        <v>74</v>
      </c>
      <c r="E34" s="39" t="s">
        <v>76</v>
      </c>
      <c r="F34" s="39" t="s">
        <v>154</v>
      </c>
      <c r="G34" s="39" t="s">
        <v>69</v>
      </c>
      <c r="H34" s="40">
        <f>SUMIFS(H35:H1063,$B35:$B1063,$B34,$D35:$D1063,$D35,$E35:$E1063,$E35,$F35:$F1063,$F35)</f>
        <v>3179.5</v>
      </c>
      <c r="I34" s="40">
        <f>SUMIFS(I35:I1063,$B35:$B1063,$B34,$D35:$D1063,$D35,$E35:$E1063,$E35,$F35:$F1063,$F35)</f>
        <v>0</v>
      </c>
      <c r="J34" s="40">
        <f>SUMIFS(J35:J1063,$B35:$B1063,$B34,$D35:$D1063,$D35,$E35:$E1063,$E35,$F35:$F1063,$F35)</f>
        <v>3179.5</v>
      </c>
      <c r="K34" s="40">
        <f>SUMIFS(K35:K1063,$B35:$B1063,$B34,$D35:$D1063,$D35,$E35:$E1063,$E35,$F35:$F1063,$F35)</f>
        <v>0</v>
      </c>
    </row>
    <row r="35" spans="1:11" s="16" customFormat="1" ht="15.6">
      <c r="A35" s="20">
        <v>3</v>
      </c>
      <c r="B35" s="31">
        <v>920</v>
      </c>
      <c r="C35" s="32" t="s">
        <v>19</v>
      </c>
      <c r="D35" s="33" t="s">
        <v>74</v>
      </c>
      <c r="E35" s="33" t="s">
        <v>76</v>
      </c>
      <c r="F35" s="33" t="s">
        <v>154</v>
      </c>
      <c r="G35" s="33" t="s">
        <v>77</v>
      </c>
      <c r="H35" s="24">
        <v>3179.5</v>
      </c>
      <c r="I35" s="24"/>
      <c r="J35" s="24">
        <v>3179.5</v>
      </c>
      <c r="K35" s="24"/>
    </row>
    <row r="36" spans="1:11" s="16" customFormat="1" ht="31.2">
      <c r="A36" s="19">
        <v>2</v>
      </c>
      <c r="B36" s="37">
        <v>920</v>
      </c>
      <c r="C36" s="38" t="s">
        <v>17</v>
      </c>
      <c r="D36" s="39" t="s">
        <v>74</v>
      </c>
      <c r="E36" s="39" t="s">
        <v>76</v>
      </c>
      <c r="F36" s="39" t="s">
        <v>107</v>
      </c>
      <c r="G36" s="39"/>
      <c r="H36" s="40">
        <f>SUMIFS(H37:H1062,$B37:$B1062,$B36,$D37:$D1062,$D37,$E37:$E1062,$E37,$F37:$F1062,$F37)</f>
        <v>42708.3</v>
      </c>
      <c r="I36" s="40">
        <f>SUMIFS(I37:I1062,$B37:$B1062,$B36,$D37:$D1062,$D37,$E37:$E1062,$E37,$F37:$F1062,$F37)</f>
        <v>0</v>
      </c>
      <c r="J36" s="40">
        <f>SUMIFS(J37:J1062,$B37:$B1062,$B36,$D37:$D1062,$D37,$E37:$E1062,$E37,$F37:$F1062,$F37)</f>
        <v>42708.3</v>
      </c>
      <c r="K36" s="40">
        <f>SUMIFS(K37:K1062,$B37:$B1062,$B36,$D37:$D1062,$D37,$E37:$E1062,$E37,$F37:$F1062,$F37)</f>
        <v>0</v>
      </c>
    </row>
    <row r="37" spans="1:11" s="16" customFormat="1" ht="15.6">
      <c r="A37" s="20">
        <v>3</v>
      </c>
      <c r="B37" s="31">
        <v>920</v>
      </c>
      <c r="C37" s="32" t="s">
        <v>19</v>
      </c>
      <c r="D37" s="33" t="s">
        <v>74</v>
      </c>
      <c r="E37" s="33" t="s">
        <v>76</v>
      </c>
      <c r="F37" s="33" t="s">
        <v>107</v>
      </c>
      <c r="G37" s="33" t="s">
        <v>77</v>
      </c>
      <c r="H37" s="24">
        <v>42708.3</v>
      </c>
      <c r="I37" s="24"/>
      <c r="J37" s="24">
        <v>42708.3</v>
      </c>
      <c r="K37" s="24"/>
    </row>
    <row r="38" spans="1:11" s="16" customFormat="1" ht="31.2">
      <c r="A38" s="14">
        <v>0</v>
      </c>
      <c r="B38" s="26">
        <v>933</v>
      </c>
      <c r="C38" s="27" t="s">
        <v>139</v>
      </c>
      <c r="D38" s="34" t="s">
        <v>69</v>
      </c>
      <c r="E38" s="34" t="s">
        <v>69</v>
      </c>
      <c r="F38" s="34" t="s">
        <v>7</v>
      </c>
      <c r="G38" s="34" t="s">
        <v>69</v>
      </c>
      <c r="H38" s="15">
        <f>SUMIFS(H39:H1073,$B39:$B1073,$B39)/3</f>
        <v>926.79999999999984</v>
      </c>
      <c r="I38" s="15">
        <f>SUMIFS(I39:I1073,$B39:$B1073,$B39)/3</f>
        <v>0</v>
      </c>
      <c r="J38" s="15">
        <f>SUMIFS(J39:J1073,$B39:$B1073,$B39)/3</f>
        <v>926.79999999999984</v>
      </c>
      <c r="K38" s="15">
        <f>SUMIFS(K39:K1073,$B39:$B1073,$B39)/3</f>
        <v>0</v>
      </c>
    </row>
    <row r="39" spans="1:11" s="16" customFormat="1" ht="70.95" customHeight="1">
      <c r="A39" s="17">
        <v>1</v>
      </c>
      <c r="B39" s="28">
        <v>933</v>
      </c>
      <c r="C39" s="29" t="s">
        <v>20</v>
      </c>
      <c r="D39" s="30" t="s">
        <v>67</v>
      </c>
      <c r="E39" s="30" t="s">
        <v>76</v>
      </c>
      <c r="F39" s="30" t="s">
        <v>7</v>
      </c>
      <c r="G39" s="30" t="s">
        <v>69</v>
      </c>
      <c r="H39" s="18">
        <f>SUMIFS(H40:H1066,$B40:$B1066,$B40,$D40:$D1066,$D40,$E40:$E1066,$E40)/2</f>
        <v>926.8</v>
      </c>
      <c r="I39" s="18">
        <f>SUMIFS(I40:I1066,$B40:$B1066,$B40,$D40:$D1066,$D40,$E40:$E1066,$E40)/2</f>
        <v>0</v>
      </c>
      <c r="J39" s="18">
        <f>SUMIFS(J40:J1066,$B40:$B1066,$B40,$D40:$D1066,$D40,$E40:$E1066,$E40)/2</f>
        <v>926.8</v>
      </c>
      <c r="K39" s="18">
        <f>SUMIFS(K40:K1066,$B40:$B1066,$B40,$D40:$D1066,$D40,$E40:$E1066,$E40)/2</f>
        <v>0</v>
      </c>
    </row>
    <row r="40" spans="1:11" s="16" customFormat="1" ht="62.4">
      <c r="A40" s="19">
        <v>2</v>
      </c>
      <c r="B40" s="37">
        <v>933</v>
      </c>
      <c r="C40" s="38" t="s">
        <v>9</v>
      </c>
      <c r="D40" s="39" t="s">
        <v>67</v>
      </c>
      <c r="E40" s="39" t="s">
        <v>76</v>
      </c>
      <c r="F40" s="39" t="s">
        <v>106</v>
      </c>
      <c r="G40" s="39" t="s">
        <v>69</v>
      </c>
      <c r="H40" s="40">
        <f>SUMIFS(H41:H1066,$B41:$B1066,$B40,$D41:$D1066,$D41,$E41:$E1066,$E41,$F41:$F1066,$F41)</f>
        <v>926.8</v>
      </c>
      <c r="I40" s="40">
        <f>SUMIFS(I41:I1066,$B41:$B1066,$B40,$D41:$D1066,$D41,$E41:$E1066,$E41,$F41:$F1066,$F41)</f>
        <v>0</v>
      </c>
      <c r="J40" s="40">
        <f>SUMIFS(J41:J1066,$B41:$B1066,$B40,$D41:$D1066,$D41,$E41:$E1066,$E41,$F41:$F1066,$F41)</f>
        <v>926.8</v>
      </c>
      <c r="K40" s="40">
        <f>SUMIFS(K41:K1066,$B41:$B1066,$B40,$D41:$D1066,$D41,$E41:$E1066,$E41,$F41:$F1066,$F41)</f>
        <v>0</v>
      </c>
    </row>
    <row r="41" spans="1:11" s="16" customFormat="1" ht="35.4" customHeight="1">
      <c r="A41" s="20">
        <v>3</v>
      </c>
      <c r="B41" s="31">
        <v>933</v>
      </c>
      <c r="C41" s="32" t="s">
        <v>11</v>
      </c>
      <c r="D41" s="33" t="s">
        <v>67</v>
      </c>
      <c r="E41" s="33" t="s">
        <v>76</v>
      </c>
      <c r="F41" s="33" t="s">
        <v>106</v>
      </c>
      <c r="G41" s="33" t="s">
        <v>70</v>
      </c>
      <c r="H41" s="24">
        <v>698.3</v>
      </c>
      <c r="I41" s="24"/>
      <c r="J41" s="24">
        <v>698.3</v>
      </c>
      <c r="K41" s="24"/>
    </row>
    <row r="42" spans="1:11" s="16" customFormat="1" ht="46.8">
      <c r="A42" s="20">
        <v>3</v>
      </c>
      <c r="B42" s="31">
        <v>933</v>
      </c>
      <c r="C42" s="32" t="s">
        <v>12</v>
      </c>
      <c r="D42" s="33" t="s">
        <v>67</v>
      </c>
      <c r="E42" s="33" t="s">
        <v>76</v>
      </c>
      <c r="F42" s="33" t="s">
        <v>106</v>
      </c>
      <c r="G42" s="33" t="s">
        <v>71</v>
      </c>
      <c r="H42" s="24">
        <v>228.5</v>
      </c>
      <c r="I42" s="24"/>
      <c r="J42" s="24">
        <v>228.5</v>
      </c>
      <c r="K42" s="24"/>
    </row>
    <row r="43" spans="1:11" s="16" customFormat="1" ht="31.2">
      <c r="A43" s="14">
        <v>0</v>
      </c>
      <c r="B43" s="26">
        <v>934</v>
      </c>
      <c r="C43" s="27" t="s">
        <v>156</v>
      </c>
      <c r="D43" s="34" t="s">
        <v>69</v>
      </c>
      <c r="E43" s="34" t="s">
        <v>69</v>
      </c>
      <c r="F43" s="34" t="s">
        <v>7</v>
      </c>
      <c r="G43" s="34" t="s">
        <v>69</v>
      </c>
      <c r="H43" s="15">
        <f>SUMIFS(H44:H1080,$B44:$B1080,$B44)/3</f>
        <v>4565.0000000000009</v>
      </c>
      <c r="I43" s="15">
        <f>SUMIFS(I44:I1080,$B44:$B1080,$B44)/3</f>
        <v>0</v>
      </c>
      <c r="J43" s="15">
        <f>SUMIFS(J44:J1080,$B44:$B1080,$B44)/3</f>
        <v>4565.0000000000009</v>
      </c>
      <c r="K43" s="15">
        <f>SUMIFS(K44:K1080,$B44:$B1080,$B44)/3</f>
        <v>0</v>
      </c>
    </row>
    <row r="44" spans="1:11" s="16" customFormat="1" ht="46.8">
      <c r="A44" s="17">
        <v>1</v>
      </c>
      <c r="B44" s="28">
        <v>934</v>
      </c>
      <c r="C44" s="29" t="s">
        <v>8</v>
      </c>
      <c r="D44" s="30" t="s">
        <v>67</v>
      </c>
      <c r="E44" s="30" t="s">
        <v>68</v>
      </c>
      <c r="F44" s="30" t="s">
        <v>7</v>
      </c>
      <c r="G44" s="30" t="s">
        <v>69</v>
      </c>
      <c r="H44" s="18">
        <f>SUMIFS(H45:H1071,$B45:$B1071,$B45,$D45:$D1071,$D45,$E45:$E1071,$E45)/2</f>
        <v>4565.0000000000009</v>
      </c>
      <c r="I44" s="18">
        <f>SUMIFS(I45:I1071,$B45:$B1071,$B45,$D45:$D1071,$D45,$E45:$E1071,$E45)/2</f>
        <v>0</v>
      </c>
      <c r="J44" s="18">
        <f>SUMIFS(J45:J1071,$B45:$B1071,$B45,$D45:$D1071,$D45,$E45:$E1071,$E45)/2</f>
        <v>4565.0000000000009</v>
      </c>
      <c r="K44" s="18">
        <f>SUMIFS(K45:K1071,$B45:$B1071,$B45,$D45:$D1071,$D45,$E45:$E1071,$E45)/2</f>
        <v>0</v>
      </c>
    </row>
    <row r="45" spans="1:11" s="16" customFormat="1" ht="62.4">
      <c r="A45" s="19">
        <v>2</v>
      </c>
      <c r="B45" s="37">
        <v>934</v>
      </c>
      <c r="C45" s="47" t="s">
        <v>214</v>
      </c>
      <c r="D45" s="39" t="s">
        <v>67</v>
      </c>
      <c r="E45" s="39" t="s">
        <v>68</v>
      </c>
      <c r="F45" s="39" t="s">
        <v>15</v>
      </c>
      <c r="G45" s="39" t="s">
        <v>69</v>
      </c>
      <c r="H45" s="40">
        <f>SUMIFS(H46:H1071,$B46:$B1071,$B45,$D46:$D1071,$D46,$E46:$E1071,$E46,$F46:$F1071,$F46)</f>
        <v>0</v>
      </c>
      <c r="I45" s="40">
        <f>SUMIFS(I46:I1071,$B46:$B1071,$B45,$D46:$D1071,$D46,$E46:$E1071,$E46,$F46:$F1071,$F46)</f>
        <v>0</v>
      </c>
      <c r="J45" s="40">
        <f>SUMIFS(J46:J1071,$B46:$B1071,$B45,$D46:$D1071,$D46,$E46:$E1071,$E46,$F46:$F1071,$F46)</f>
        <v>0</v>
      </c>
      <c r="K45" s="40">
        <f>SUMIFS(K46:K1071,$B46:$B1071,$B45,$D46:$D1071,$D46,$E46:$E1071,$E46,$F46:$F1071,$F46)</f>
        <v>0</v>
      </c>
    </row>
    <row r="46" spans="1:11" s="16" customFormat="1" ht="51.6" customHeight="1">
      <c r="A46" s="20">
        <v>3</v>
      </c>
      <c r="B46" s="31">
        <v>934</v>
      </c>
      <c r="C46" s="32" t="s">
        <v>12</v>
      </c>
      <c r="D46" s="33" t="s">
        <v>67</v>
      </c>
      <c r="E46" s="33" t="s">
        <v>68</v>
      </c>
      <c r="F46" s="33" t="s">
        <v>15</v>
      </c>
      <c r="G46" s="33" t="s">
        <v>71</v>
      </c>
      <c r="H46" s="24"/>
      <c r="I46" s="24"/>
      <c r="J46" s="24"/>
      <c r="K46" s="24"/>
    </row>
    <row r="47" spans="1:11" s="16" customFormat="1" ht="62.4">
      <c r="A47" s="19">
        <v>2</v>
      </c>
      <c r="B47" s="37">
        <v>934</v>
      </c>
      <c r="C47" s="47" t="s">
        <v>201</v>
      </c>
      <c r="D47" s="39" t="s">
        <v>67</v>
      </c>
      <c r="E47" s="39" t="s">
        <v>68</v>
      </c>
      <c r="F47" s="39" t="s">
        <v>42</v>
      </c>
      <c r="G47" s="39" t="s">
        <v>69</v>
      </c>
      <c r="H47" s="40">
        <f>SUMIFS(H48:H1073,$B48:$B1073,$B47,$D48:$D1073,$D48,$E48:$E1073,$E48,$F48:$F1073,$F48)</f>
        <v>4.5</v>
      </c>
      <c r="I47" s="40">
        <f>SUMIFS(I48:I1073,$B48:$B1073,$B47,$D48:$D1073,$D48,$E48:$E1073,$E48,$F48:$F1073,$F48)</f>
        <v>0</v>
      </c>
      <c r="J47" s="40">
        <f>SUMIFS(J48:J1073,$B48:$B1073,$B47,$D48:$D1073,$D48,$E48:$E1073,$E48,$F48:$F1073,$F48)</f>
        <v>4.5</v>
      </c>
      <c r="K47" s="40">
        <f>SUMIFS(K48:K1073,$B48:$B1073,$B47,$D48:$D1073,$D48,$E48:$E1073,$E48,$F48:$F1073,$F48)</f>
        <v>0</v>
      </c>
    </row>
    <row r="48" spans="1:11" s="16" customFormat="1" ht="51.6" customHeight="1">
      <c r="A48" s="20">
        <v>3</v>
      </c>
      <c r="B48" s="31">
        <v>934</v>
      </c>
      <c r="C48" s="32" t="s">
        <v>12</v>
      </c>
      <c r="D48" s="33" t="s">
        <v>67</v>
      </c>
      <c r="E48" s="33" t="s">
        <v>68</v>
      </c>
      <c r="F48" s="33" t="s">
        <v>42</v>
      </c>
      <c r="G48" s="33" t="s">
        <v>71</v>
      </c>
      <c r="H48" s="24">
        <v>4.5</v>
      </c>
      <c r="I48" s="24"/>
      <c r="J48" s="24">
        <v>4.5</v>
      </c>
      <c r="K48" s="24"/>
    </row>
    <row r="49" spans="1:11" s="16" customFormat="1" ht="62.4">
      <c r="A49" s="19">
        <v>2</v>
      </c>
      <c r="B49" s="37">
        <v>934</v>
      </c>
      <c r="C49" s="38" t="s">
        <v>9</v>
      </c>
      <c r="D49" s="39" t="s">
        <v>67</v>
      </c>
      <c r="E49" s="39" t="s">
        <v>68</v>
      </c>
      <c r="F49" s="39" t="s">
        <v>106</v>
      </c>
      <c r="G49" s="39" t="s">
        <v>69</v>
      </c>
      <c r="H49" s="40">
        <f>SUMIFS(H50:H1075,$B50:$B1075,$B49,$D50:$D1075,$D50,$E50:$E1075,$E50,$F50:$F1075,$F50)</f>
        <v>4560.5</v>
      </c>
      <c r="I49" s="40">
        <f>SUMIFS(I50:I1075,$B50:$B1075,$B49,$D50:$D1075,$D50,$E50:$E1075,$E50,$F50:$F1075,$F50)</f>
        <v>0</v>
      </c>
      <c r="J49" s="40">
        <f>SUMIFS(J50:J1075,$B50:$B1075,$B49,$D50:$D1075,$D50,$E50:$E1075,$E50,$F50:$F1075,$F50)</f>
        <v>4560.5</v>
      </c>
      <c r="K49" s="40">
        <f>SUMIFS(K50:K1075,$B50:$B1075,$B49,$D50:$D1075,$D50,$E50:$E1075,$E50,$F50:$F1075,$F50)</f>
        <v>0</v>
      </c>
    </row>
    <row r="50" spans="1:11" s="16" customFormat="1" ht="31.2">
      <c r="A50" s="20">
        <v>3</v>
      </c>
      <c r="B50" s="31">
        <v>934</v>
      </c>
      <c r="C50" s="32" t="s">
        <v>11</v>
      </c>
      <c r="D50" s="33" t="s">
        <v>67</v>
      </c>
      <c r="E50" s="33" t="s">
        <v>68</v>
      </c>
      <c r="F50" s="33" t="s">
        <v>106</v>
      </c>
      <c r="G50" s="33" t="s">
        <v>70</v>
      </c>
      <c r="H50" s="24">
        <v>4467.6000000000004</v>
      </c>
      <c r="I50" s="24"/>
      <c r="J50" s="24">
        <v>4467.6000000000004</v>
      </c>
      <c r="K50" s="24"/>
    </row>
    <row r="51" spans="1:11" s="16" customFormat="1" ht="46.8">
      <c r="A51" s="20">
        <v>3</v>
      </c>
      <c r="B51" s="31">
        <v>934</v>
      </c>
      <c r="C51" s="32" t="s">
        <v>12</v>
      </c>
      <c r="D51" s="33" t="s">
        <v>67</v>
      </c>
      <c r="E51" s="33" t="s">
        <v>68</v>
      </c>
      <c r="F51" s="33" t="s">
        <v>106</v>
      </c>
      <c r="G51" s="33" t="s">
        <v>71</v>
      </c>
      <c r="H51" s="24">
        <v>85.7</v>
      </c>
      <c r="I51" s="24"/>
      <c r="J51" s="24">
        <v>85.7</v>
      </c>
      <c r="K51" s="24"/>
    </row>
    <row r="52" spans="1:11" s="16" customFormat="1" ht="33.6" customHeight="1">
      <c r="A52" s="20">
        <v>3</v>
      </c>
      <c r="B52" s="31">
        <v>934</v>
      </c>
      <c r="C52" s="32" t="s">
        <v>21</v>
      </c>
      <c r="D52" s="33" t="s">
        <v>67</v>
      </c>
      <c r="E52" s="33" t="s">
        <v>68</v>
      </c>
      <c r="F52" s="33" t="s">
        <v>106</v>
      </c>
      <c r="G52" s="33" t="s">
        <v>78</v>
      </c>
      <c r="H52" s="24">
        <v>7.2</v>
      </c>
      <c r="I52" s="24"/>
      <c r="J52" s="24">
        <v>7.2</v>
      </c>
      <c r="K52" s="24"/>
    </row>
    <row r="53" spans="1:11" s="16" customFormat="1" ht="78" customHeight="1">
      <c r="A53" s="14">
        <v>0</v>
      </c>
      <c r="B53" s="26">
        <v>943</v>
      </c>
      <c r="C53" s="27" t="s">
        <v>138</v>
      </c>
      <c r="D53" s="34"/>
      <c r="E53" s="34"/>
      <c r="F53" s="34"/>
      <c r="G53" s="34"/>
      <c r="H53" s="15">
        <f>SUMIFS(H54:H1122,$B54:$B1122,$B54)/3</f>
        <v>11814.4</v>
      </c>
      <c r="I53" s="15">
        <f>SUMIFS(I54:I1122,$B54:$B1122,$B54)/3</f>
        <v>11814.4</v>
      </c>
      <c r="J53" s="15">
        <f>SUMIFS(J54:J1122,$B54:$B1122,$B54)/3</f>
        <v>11814.4</v>
      </c>
      <c r="K53" s="15">
        <f>SUMIFS(K54:K1122,$B54:$B1122,$B54)/3</f>
        <v>11814.4</v>
      </c>
    </row>
    <row r="54" spans="1:11" s="16" customFormat="1" ht="15.6">
      <c r="A54" s="17">
        <v>1</v>
      </c>
      <c r="B54" s="28">
        <v>943</v>
      </c>
      <c r="C54" s="29" t="s">
        <v>130</v>
      </c>
      <c r="D54" s="30" t="s">
        <v>82</v>
      </c>
      <c r="E54" s="30" t="s">
        <v>84</v>
      </c>
      <c r="F54" s="30" t="s">
        <v>7</v>
      </c>
      <c r="G54" s="30" t="s">
        <v>69</v>
      </c>
      <c r="H54" s="18">
        <f>SUMIFS(H55:H1080,$B55:$B1080,$B55,$D55:$D1080,$D55,$E55:$E1080,$E55)/2</f>
        <v>7139.9</v>
      </c>
      <c r="I54" s="18">
        <f>SUMIFS(I55:I1080,$B55:$B1080,$B55,$D55:$D1080,$D55,$E55:$E1080,$E55)/2</f>
        <v>7139.9</v>
      </c>
      <c r="J54" s="18">
        <f>SUMIFS(J55:J1080,$B55:$B1080,$B55,$D55:$D1080,$D55,$E55:$E1080,$E55)/2</f>
        <v>7139.9</v>
      </c>
      <c r="K54" s="18">
        <f>SUMIFS(K55:K1080,$B55:$B1080,$B55,$D55:$D1080,$D55,$E55:$E1080,$E55)/2</f>
        <v>7139.9</v>
      </c>
    </row>
    <row r="55" spans="1:11" s="16" customFormat="1" ht="62.4">
      <c r="A55" s="19">
        <v>2</v>
      </c>
      <c r="B55" s="37">
        <v>943</v>
      </c>
      <c r="C55" s="38" t="s">
        <v>179</v>
      </c>
      <c r="D55" s="39" t="s">
        <v>82</v>
      </c>
      <c r="E55" s="39" t="s">
        <v>84</v>
      </c>
      <c r="F55" s="39" t="s">
        <v>10</v>
      </c>
      <c r="G55" s="39"/>
      <c r="H55" s="40">
        <f>SUMIFS(H56:H1080,$B56:$B1080,$B55,$D56:$D1080,$D56,$E56:$E1080,$E56,$F56:$F1080,$F56)</f>
        <v>7139.9</v>
      </c>
      <c r="I55" s="40">
        <f>SUMIFS(I56:I1080,$B56:$B1080,$B55,$D56:$D1080,$D56,$E56:$E1080,$E56,$F56:$F1080,$F56)</f>
        <v>7139.9</v>
      </c>
      <c r="J55" s="40">
        <f>SUMIFS(J56:J1080,$B56:$B1080,$B55,$D56:$D1080,$D56,$E56:$E1080,$E56,$F56:$F1080,$F56)</f>
        <v>7139.9</v>
      </c>
      <c r="K55" s="40">
        <f>SUMIFS(K56:K1080,$B56:$B1080,$B55,$D56:$D1080,$D56,$E56:$E1080,$E56,$F56:$F1080,$F56)</f>
        <v>7139.9</v>
      </c>
    </row>
    <row r="56" spans="1:11" s="16" customFormat="1" ht="33.6" customHeight="1">
      <c r="A56" s="20">
        <v>3</v>
      </c>
      <c r="B56" s="31">
        <v>943</v>
      </c>
      <c r="C56" s="32" t="s">
        <v>21</v>
      </c>
      <c r="D56" s="33" t="s">
        <v>82</v>
      </c>
      <c r="E56" s="33" t="s">
        <v>84</v>
      </c>
      <c r="F56" s="33" t="s">
        <v>10</v>
      </c>
      <c r="G56" s="33" t="s">
        <v>78</v>
      </c>
      <c r="H56" s="24">
        <v>7139.9</v>
      </c>
      <c r="I56" s="24">
        <v>7139.9</v>
      </c>
      <c r="J56" s="24">
        <v>7139.9</v>
      </c>
      <c r="K56" s="24">
        <v>7139.9</v>
      </c>
    </row>
    <row r="57" spans="1:11" s="16" customFormat="1" ht="15.6">
      <c r="A57" s="17">
        <v>1</v>
      </c>
      <c r="B57" s="28">
        <v>943</v>
      </c>
      <c r="C57" s="29" t="s">
        <v>27</v>
      </c>
      <c r="D57" s="30" t="s">
        <v>82</v>
      </c>
      <c r="E57" s="30" t="s">
        <v>68</v>
      </c>
      <c r="F57" s="30"/>
      <c r="G57" s="30"/>
      <c r="H57" s="18">
        <f>SUMIFS(H58:H1083,$B58:$B1083,$B58,$D58:$D1083,$D58,$E58:$E1083,$E58)/2</f>
        <v>4674.5</v>
      </c>
      <c r="I57" s="18">
        <f>SUMIFS(I58:I1083,$B58:$B1083,$B58,$D58:$D1083,$D58,$E58:$E1083,$E58)/2</f>
        <v>4674.5</v>
      </c>
      <c r="J57" s="18">
        <f>SUMIFS(J58:J1083,$B58:$B1083,$B58,$D58:$D1083,$D58,$E58:$E1083,$E58)/2</f>
        <v>4674.5</v>
      </c>
      <c r="K57" s="18">
        <f>SUMIFS(K58:K1083,$B58:$B1083,$B58,$D58:$D1083,$D58,$E58:$E1083,$E58)/2</f>
        <v>4674.5</v>
      </c>
    </row>
    <row r="58" spans="1:11" s="16" customFormat="1" ht="62.4">
      <c r="A58" s="19">
        <v>2</v>
      </c>
      <c r="B58" s="37">
        <v>943</v>
      </c>
      <c r="C58" s="38" t="s">
        <v>179</v>
      </c>
      <c r="D58" s="39" t="s">
        <v>82</v>
      </c>
      <c r="E58" s="39" t="s">
        <v>68</v>
      </c>
      <c r="F58" s="39" t="s">
        <v>10</v>
      </c>
      <c r="G58" s="39"/>
      <c r="H58" s="40">
        <f>SUMIFS(H59:H1083,$B59:$B1083,$B58,$D59:$D1083,$D59,$E59:$E1083,$E59,$F59:$F1083,$F59)</f>
        <v>4674.5</v>
      </c>
      <c r="I58" s="40">
        <f>SUMIFS(I59:I1083,$B59:$B1083,$B58,$D59:$D1083,$D59,$E59:$E1083,$E59,$F59:$F1083,$F59)</f>
        <v>4674.5</v>
      </c>
      <c r="J58" s="40">
        <f>SUMIFS(J59:J1083,$B59:$B1083,$B58,$D59:$D1083,$D59,$E59:$E1083,$E59,$F59:$F1083,$F59)</f>
        <v>4674.5</v>
      </c>
      <c r="K58" s="40">
        <f>SUMIFS(K59:K1083,$B59:$B1083,$B58,$D59:$D1083,$D59,$E59:$E1083,$E59,$F59:$F1083,$F59)</f>
        <v>4674.5</v>
      </c>
    </row>
    <row r="59" spans="1:11" s="16" customFormat="1" ht="31.2">
      <c r="A59" s="20">
        <v>3</v>
      </c>
      <c r="B59" s="31">
        <v>943</v>
      </c>
      <c r="C59" s="32" t="s">
        <v>23</v>
      </c>
      <c r="D59" s="33" t="s">
        <v>82</v>
      </c>
      <c r="E59" s="33" t="s">
        <v>68</v>
      </c>
      <c r="F59" s="33" t="s">
        <v>10</v>
      </c>
      <c r="G59" s="33" t="s">
        <v>80</v>
      </c>
      <c r="H59" s="24">
        <v>4284.3</v>
      </c>
      <c r="I59" s="24">
        <v>4284.3</v>
      </c>
      <c r="J59" s="24">
        <v>4284.3</v>
      </c>
      <c r="K59" s="24">
        <v>4284.3</v>
      </c>
    </row>
    <row r="60" spans="1:11" s="16" customFormat="1" ht="46.8">
      <c r="A60" s="20">
        <v>3</v>
      </c>
      <c r="B60" s="31">
        <v>943</v>
      </c>
      <c r="C60" s="32" t="s">
        <v>12</v>
      </c>
      <c r="D60" s="33" t="s">
        <v>82</v>
      </c>
      <c r="E60" s="33" t="s">
        <v>68</v>
      </c>
      <c r="F60" s="33" t="s">
        <v>10</v>
      </c>
      <c r="G60" s="33" t="s">
        <v>71</v>
      </c>
      <c r="H60" s="24">
        <v>390.2</v>
      </c>
      <c r="I60" s="24">
        <v>390.2</v>
      </c>
      <c r="J60" s="24">
        <v>390.2</v>
      </c>
      <c r="K60" s="24">
        <v>390.2</v>
      </c>
    </row>
    <row r="61" spans="1:11" s="16" customFormat="1" ht="15.6">
      <c r="A61" s="20">
        <v>3</v>
      </c>
      <c r="B61" s="31">
        <v>943</v>
      </c>
      <c r="C61" s="32" t="s">
        <v>13</v>
      </c>
      <c r="D61" s="33" t="s">
        <v>82</v>
      </c>
      <c r="E61" s="33" t="s">
        <v>68</v>
      </c>
      <c r="F61" s="33" t="s">
        <v>10</v>
      </c>
      <c r="G61" s="33" t="s">
        <v>72</v>
      </c>
      <c r="H61" s="24"/>
      <c r="I61" s="24"/>
      <c r="J61" s="24"/>
      <c r="K61" s="24"/>
    </row>
    <row r="62" spans="1:11" s="16" customFormat="1" ht="46.8">
      <c r="A62" s="14">
        <v>0</v>
      </c>
      <c r="B62" s="26">
        <v>950</v>
      </c>
      <c r="C62" s="27" t="s">
        <v>137</v>
      </c>
      <c r="D62" s="34"/>
      <c r="E62" s="34"/>
      <c r="F62" s="34"/>
      <c r="G62" s="34"/>
      <c r="H62" s="15">
        <f>SUMIFS(H63:H1131,$B63:$B1131,$B63)/3</f>
        <v>106888.10000000003</v>
      </c>
      <c r="I62" s="15">
        <f>SUMIFS(I63:I1131,$B63:$B1131,$B63)/3</f>
        <v>49630.299999999996</v>
      </c>
      <c r="J62" s="15">
        <f>SUMIFS(J63:J1131,$B63:$B1131,$B63)/3</f>
        <v>106884.30000000003</v>
      </c>
      <c r="K62" s="15">
        <f>SUMIFS(K63:K1131,$B63:$B1131,$B63)/3</f>
        <v>49467.69999999999</v>
      </c>
    </row>
    <row r="63" spans="1:11" s="16" customFormat="1" ht="62.4">
      <c r="A63" s="17">
        <v>1</v>
      </c>
      <c r="B63" s="28">
        <v>950</v>
      </c>
      <c r="C63" s="29" t="s">
        <v>34</v>
      </c>
      <c r="D63" s="30" t="s">
        <v>67</v>
      </c>
      <c r="E63" s="30" t="s">
        <v>84</v>
      </c>
      <c r="F63" s="30" t="s">
        <v>7</v>
      </c>
      <c r="G63" s="30" t="s">
        <v>69</v>
      </c>
      <c r="H63" s="18">
        <f>SUMIFS(H64:H1089,$B64:$B1089,$B64,$D64:$D1089,$D64,$E64:$E1089,$E64)/2</f>
        <v>16221.1</v>
      </c>
      <c r="I63" s="18">
        <f>SUMIFS(I64:I1089,$B64:$B1089,$B64,$D64:$D1089,$D64,$E64:$E1089,$E64)/2</f>
        <v>0</v>
      </c>
      <c r="J63" s="18">
        <f>SUMIFS(J64:J1089,$B64:$B1089,$B64,$D64:$D1089,$D64,$E64:$E1089,$E64)/2</f>
        <v>16221.1</v>
      </c>
      <c r="K63" s="18">
        <f>SUMIFS(K64:K1089,$B64:$B1089,$B64,$D64:$D1089,$D64,$E64:$E1089,$E64)/2</f>
        <v>0</v>
      </c>
    </row>
    <row r="64" spans="1:11" s="16" customFormat="1" ht="62.4">
      <c r="A64" s="19">
        <v>2</v>
      </c>
      <c r="B64" s="37">
        <v>950</v>
      </c>
      <c r="C64" s="47" t="s">
        <v>214</v>
      </c>
      <c r="D64" s="39" t="s">
        <v>67</v>
      </c>
      <c r="E64" s="39" t="s">
        <v>84</v>
      </c>
      <c r="F64" s="39" t="s">
        <v>15</v>
      </c>
      <c r="G64" s="39" t="s">
        <v>69</v>
      </c>
      <c r="H64" s="40">
        <f>SUMIFS(H65:H1089,$B65:$B1089,$B64,$D65:$D1089,$D65,$E65:$E1089,$E65,$F65:$F1089,$F65)</f>
        <v>701.6</v>
      </c>
      <c r="I64" s="40">
        <f>SUMIFS(I65:I1089,$B65:$B1089,$B64,$D65:$D1089,$D65,$E65:$E1089,$E65,$F65:$F1089,$F65)</f>
        <v>0</v>
      </c>
      <c r="J64" s="40">
        <f>SUMIFS(J65:J1089,$B65:$B1089,$B64,$D65:$D1089,$D65,$E65:$E1089,$E65,$F65:$F1089,$F65)</f>
        <v>701.6</v>
      </c>
      <c r="K64" s="40">
        <f>SUMIFS(K65:K1089,$B65:$B1089,$B64,$D65:$D1089,$D65,$E65:$E1089,$E65,$F65:$F1089,$F65)</f>
        <v>0</v>
      </c>
    </row>
    <row r="65" spans="1:11" s="16" customFormat="1" ht="46.8">
      <c r="A65" s="20">
        <v>3</v>
      </c>
      <c r="B65" s="31">
        <v>950</v>
      </c>
      <c r="C65" s="32" t="s">
        <v>12</v>
      </c>
      <c r="D65" s="33" t="s">
        <v>67</v>
      </c>
      <c r="E65" s="33" t="s">
        <v>84</v>
      </c>
      <c r="F65" s="33" t="s">
        <v>15</v>
      </c>
      <c r="G65" s="33" t="s">
        <v>71</v>
      </c>
      <c r="H65" s="24">
        <v>701.6</v>
      </c>
      <c r="I65" s="24"/>
      <c r="J65" s="24">
        <v>701.6</v>
      </c>
      <c r="K65" s="24"/>
    </row>
    <row r="66" spans="1:11" s="16" customFormat="1" ht="62.4">
      <c r="A66" s="19">
        <v>2</v>
      </c>
      <c r="B66" s="37">
        <v>950</v>
      </c>
      <c r="C66" s="47" t="s">
        <v>201</v>
      </c>
      <c r="D66" s="39" t="s">
        <v>67</v>
      </c>
      <c r="E66" s="39" t="s">
        <v>84</v>
      </c>
      <c r="F66" s="39" t="s">
        <v>42</v>
      </c>
      <c r="G66" s="39" t="s">
        <v>69</v>
      </c>
      <c r="H66" s="40">
        <f>SUMIFS(H67:H1091,$B67:$B1091,$B66,$D67:$D1091,$D67,$E67:$E1091,$E67,$F67:$F1091,$F67)</f>
        <v>40.5</v>
      </c>
      <c r="I66" s="40">
        <f>SUMIFS(I67:I1091,$B67:$B1091,$B66,$D67:$D1091,$D67,$E67:$E1091,$E67,$F67:$F1091,$F67)</f>
        <v>0</v>
      </c>
      <c r="J66" s="40">
        <f>SUMIFS(J67:J1091,$B67:$B1091,$B66,$D67:$D1091,$D67,$E67:$E1091,$E67,$F67:$F1091,$F67)</f>
        <v>40.5</v>
      </c>
      <c r="K66" s="40">
        <f>SUMIFS(K67:K1091,$B67:$B1091,$B66,$D67:$D1091,$D67,$E67:$E1091,$E67,$F67:$F1091,$F67)</f>
        <v>0</v>
      </c>
    </row>
    <row r="67" spans="1:11" s="16" customFormat="1" ht="46.8">
      <c r="A67" s="20">
        <v>3</v>
      </c>
      <c r="B67" s="31">
        <v>950</v>
      </c>
      <c r="C67" s="32" t="s">
        <v>12</v>
      </c>
      <c r="D67" s="33" t="s">
        <v>67</v>
      </c>
      <c r="E67" s="33" t="s">
        <v>84</v>
      </c>
      <c r="F67" s="33" t="s">
        <v>42</v>
      </c>
      <c r="G67" s="33" t="s">
        <v>71</v>
      </c>
      <c r="H67" s="24">
        <v>40.5</v>
      </c>
      <c r="I67" s="24"/>
      <c r="J67" s="24">
        <v>40.5</v>
      </c>
      <c r="K67" s="24"/>
    </row>
    <row r="68" spans="1:11" s="16" customFormat="1" ht="62.4">
      <c r="A68" s="19">
        <v>2</v>
      </c>
      <c r="B68" s="37">
        <v>950</v>
      </c>
      <c r="C68" s="38" t="s">
        <v>9</v>
      </c>
      <c r="D68" s="39" t="s">
        <v>67</v>
      </c>
      <c r="E68" s="39" t="s">
        <v>84</v>
      </c>
      <c r="F68" s="39" t="s">
        <v>106</v>
      </c>
      <c r="G68" s="39" t="s">
        <v>69</v>
      </c>
      <c r="H68" s="40">
        <f>SUMIFS(H69:H1093,$B69:$B1093,$B68,$D69:$D1093,$D69,$E69:$E1093,$E69,$F69:$F1093,$F69)</f>
        <v>15479</v>
      </c>
      <c r="I68" s="40">
        <f>SUMIFS(I69:I1093,$B69:$B1093,$B68,$D69:$D1093,$D69,$E69:$E1093,$E69,$F69:$F1093,$F69)</f>
        <v>0</v>
      </c>
      <c r="J68" s="40">
        <f>SUMIFS(J69:J1093,$B69:$B1093,$B68,$D69:$D1093,$D69,$E69:$E1093,$E69,$F69:$F1093,$F69)</f>
        <v>15479</v>
      </c>
      <c r="K68" s="40">
        <f>SUMIFS(K69:K1093,$B69:$B1093,$B68,$D69:$D1093,$D69,$E69:$E1093,$E69,$F69:$F1093,$F69)</f>
        <v>0</v>
      </c>
    </row>
    <row r="69" spans="1:11" s="16" customFormat="1" ht="31.2">
      <c r="A69" s="20">
        <v>3</v>
      </c>
      <c r="B69" s="31">
        <v>950</v>
      </c>
      <c r="C69" s="32" t="s">
        <v>11</v>
      </c>
      <c r="D69" s="33" t="s">
        <v>67</v>
      </c>
      <c r="E69" s="33" t="s">
        <v>84</v>
      </c>
      <c r="F69" s="33" t="s">
        <v>106</v>
      </c>
      <c r="G69" s="33" t="s">
        <v>70</v>
      </c>
      <c r="H69" s="24">
        <v>15009.3</v>
      </c>
      <c r="I69" s="24"/>
      <c r="J69" s="24">
        <v>15009.3</v>
      </c>
      <c r="K69" s="24"/>
    </row>
    <row r="70" spans="1:11" s="16" customFormat="1" ht="46.8">
      <c r="A70" s="20">
        <v>3</v>
      </c>
      <c r="B70" s="31">
        <v>950</v>
      </c>
      <c r="C70" s="32" t="s">
        <v>12</v>
      </c>
      <c r="D70" s="33" t="s">
        <v>67</v>
      </c>
      <c r="E70" s="33" t="s">
        <v>84</v>
      </c>
      <c r="F70" s="33" t="s">
        <v>106</v>
      </c>
      <c r="G70" s="33" t="s">
        <v>71</v>
      </c>
      <c r="H70" s="24">
        <v>468.2</v>
      </c>
      <c r="I70" s="24"/>
      <c r="J70" s="24">
        <v>468.2</v>
      </c>
      <c r="K70" s="24"/>
    </row>
    <row r="71" spans="1:11" s="16" customFormat="1" ht="15.6">
      <c r="A71" s="20">
        <v>3</v>
      </c>
      <c r="B71" s="31">
        <v>950</v>
      </c>
      <c r="C71" s="32" t="s">
        <v>127</v>
      </c>
      <c r="D71" s="33" t="s">
        <v>67</v>
      </c>
      <c r="E71" s="33" t="s">
        <v>84</v>
      </c>
      <c r="F71" s="33" t="s">
        <v>106</v>
      </c>
      <c r="G71" s="33" t="s">
        <v>126</v>
      </c>
      <c r="H71" s="24"/>
      <c r="I71" s="24"/>
      <c r="J71" s="24"/>
      <c r="K71" s="24"/>
    </row>
    <row r="72" spans="1:11" s="16" customFormat="1" ht="21" customHeight="1">
      <c r="A72" s="20">
        <v>3</v>
      </c>
      <c r="B72" s="31">
        <v>950</v>
      </c>
      <c r="C72" s="32" t="s">
        <v>13</v>
      </c>
      <c r="D72" s="33" t="s">
        <v>67</v>
      </c>
      <c r="E72" s="33" t="s">
        <v>84</v>
      </c>
      <c r="F72" s="33" t="s">
        <v>106</v>
      </c>
      <c r="G72" s="33" t="s">
        <v>72</v>
      </c>
      <c r="H72" s="24">
        <v>1.5</v>
      </c>
      <c r="I72" s="25"/>
      <c r="J72" s="24">
        <v>1.5</v>
      </c>
      <c r="K72" s="25"/>
    </row>
    <row r="73" spans="1:11" s="16" customFormat="1" ht="15" customHeight="1">
      <c r="A73" s="17">
        <v>1</v>
      </c>
      <c r="B73" s="28">
        <v>950</v>
      </c>
      <c r="C73" s="29" t="s">
        <v>14</v>
      </c>
      <c r="D73" s="30" t="s">
        <v>67</v>
      </c>
      <c r="E73" s="30" t="s">
        <v>73</v>
      </c>
      <c r="F73" s="30"/>
      <c r="G73" s="30"/>
      <c r="H73" s="18">
        <f>SUMIFS(H74:H1099,$B74:$B1099,$B74,$D74:$D1099,$D74,$E74:$E1099,$E74)/2</f>
        <v>0</v>
      </c>
      <c r="I73" s="18">
        <f>SUMIFS(I74:I1099,$B74:$B1099,$B74,$D74:$D1099,$D74,$E74:$E1099,$E74)/2</f>
        <v>0</v>
      </c>
      <c r="J73" s="18">
        <f>SUMIFS(J74:J1099,$B74:$B1099,$B74,$D74:$D1099,$D74,$E74:$E1099,$E74)/2</f>
        <v>0</v>
      </c>
      <c r="K73" s="18">
        <f>SUMIFS(K74:K1099,$B74:$B1099,$B74,$D74:$D1099,$D74,$E74:$E1099,$E74)/2</f>
        <v>0</v>
      </c>
    </row>
    <row r="74" spans="1:11" s="16" customFormat="1" ht="34.799999999999997" customHeight="1">
      <c r="A74" s="19">
        <v>2</v>
      </c>
      <c r="B74" s="37">
        <v>950</v>
      </c>
      <c r="C74" s="38" t="s">
        <v>35</v>
      </c>
      <c r="D74" s="39" t="s">
        <v>67</v>
      </c>
      <c r="E74" s="39" t="s">
        <v>73</v>
      </c>
      <c r="F74" s="39" t="s">
        <v>108</v>
      </c>
      <c r="G74" s="39" t="s">
        <v>69</v>
      </c>
      <c r="H74" s="40">
        <f>SUMIFS(H75:H1099,$B75:$B1099,$B74,$D75:$D1099,$D75,$E75:$E1099,$E75,$F75:$F1099,$F75)</f>
        <v>0</v>
      </c>
      <c r="I74" s="40">
        <f>SUMIFS(I75:I1099,$B75:$B1099,$B74,$D75:$D1099,$D75,$E75:$E1099,$E75,$F75:$F1099,$F75)</f>
        <v>0</v>
      </c>
      <c r="J74" s="40">
        <f>SUMIFS(J75:J1099,$B75:$B1099,$B74,$D75:$D1099,$D75,$E75:$E1099,$E75,$F75:$F1099,$F75)</f>
        <v>0</v>
      </c>
      <c r="K74" s="40">
        <f>SUMIFS(K75:K1099,$B75:$B1099,$B74,$D75:$D1099,$D75,$E75:$E1099,$E75,$F75:$F1099,$F75)</f>
        <v>0</v>
      </c>
    </row>
    <row r="75" spans="1:11" s="16" customFormat="1" ht="15.6">
      <c r="A75" s="20">
        <v>3</v>
      </c>
      <c r="B75" s="31">
        <v>950</v>
      </c>
      <c r="C75" s="32" t="s">
        <v>127</v>
      </c>
      <c r="D75" s="33" t="s">
        <v>67</v>
      </c>
      <c r="E75" s="33" t="s">
        <v>73</v>
      </c>
      <c r="F75" s="33" t="s">
        <v>108</v>
      </c>
      <c r="G75" s="33" t="s">
        <v>126</v>
      </c>
      <c r="H75" s="24"/>
      <c r="I75" s="24"/>
      <c r="J75" s="24"/>
      <c r="K75" s="24"/>
    </row>
    <row r="76" spans="1:11" s="16" customFormat="1" ht="58.2" customHeight="1">
      <c r="A76" s="17">
        <v>1</v>
      </c>
      <c r="B76" s="28">
        <v>950</v>
      </c>
      <c r="C76" s="29" t="s">
        <v>193</v>
      </c>
      <c r="D76" s="30" t="s">
        <v>76</v>
      </c>
      <c r="E76" s="30" t="s">
        <v>82</v>
      </c>
      <c r="F76" s="30"/>
      <c r="G76" s="30"/>
      <c r="H76" s="18">
        <f>SUMIFS(H77:H1102,$B77:$B1102,$B77,$D77:$D1102,$D77,$E77:$E1102,$E77)/2</f>
        <v>1251</v>
      </c>
      <c r="I76" s="18">
        <f>SUMIFS(I77:I1102,$B77:$B1102,$B77,$D77:$D1102,$D77,$E77:$E1102,$E77)/2</f>
        <v>0</v>
      </c>
      <c r="J76" s="18">
        <f>SUMIFS(J77:J1102,$B77:$B1102,$B77,$D77:$D1102,$D77,$E77:$E1102,$E77)/2</f>
        <v>1251</v>
      </c>
      <c r="K76" s="18">
        <f>SUMIFS(K77:K1102,$B77:$B1102,$B77,$D77:$D1102,$D77,$E77:$E1102,$E77)/2</f>
        <v>0</v>
      </c>
    </row>
    <row r="77" spans="1:11" s="16" customFormat="1" ht="69" customHeight="1">
      <c r="A77" s="19">
        <v>2</v>
      </c>
      <c r="B77" s="37">
        <v>950</v>
      </c>
      <c r="C77" s="38" t="s">
        <v>212</v>
      </c>
      <c r="D77" s="39" t="s">
        <v>76</v>
      </c>
      <c r="E77" s="39" t="s">
        <v>82</v>
      </c>
      <c r="F77" s="39" t="s">
        <v>49</v>
      </c>
      <c r="G77" s="39" t="s">
        <v>69</v>
      </c>
      <c r="H77" s="40">
        <f>SUMIFS(H78:H1102,$B78:$B1102,$B77,$D78:$D1102,$D78,$E78:$E1102,$E78,$F78:$F1102,$F78)</f>
        <v>1251</v>
      </c>
      <c r="I77" s="40">
        <f>SUMIFS(I78:I1102,$B78:$B1102,$B77,$D78:$D1102,$D78,$E78:$E1102,$E78,$F78:$F1102,$F78)</f>
        <v>0</v>
      </c>
      <c r="J77" s="40">
        <f>SUMIFS(J78:J1102,$B78:$B1102,$B77,$D78:$D1102,$D78,$E78:$E1102,$E78,$F78:$F1102,$F78)</f>
        <v>1251</v>
      </c>
      <c r="K77" s="40">
        <f>SUMIFS(K78:K1102,$B78:$B1102,$B77,$D78:$D1102,$D78,$E78:$E1102,$E78,$F78:$F1102,$F78)</f>
        <v>0</v>
      </c>
    </row>
    <row r="78" spans="1:11" s="16" customFormat="1" ht="46.8">
      <c r="A78" s="20">
        <v>3</v>
      </c>
      <c r="B78" s="31">
        <v>950</v>
      </c>
      <c r="C78" s="32" t="s">
        <v>12</v>
      </c>
      <c r="D78" s="33" t="s">
        <v>76</v>
      </c>
      <c r="E78" s="33" t="s">
        <v>82</v>
      </c>
      <c r="F78" s="33" t="s">
        <v>49</v>
      </c>
      <c r="G78" s="33" t="s">
        <v>71</v>
      </c>
      <c r="H78" s="24">
        <v>1251</v>
      </c>
      <c r="I78" s="24"/>
      <c r="J78" s="24">
        <v>1251</v>
      </c>
      <c r="K78" s="24"/>
    </row>
    <row r="79" spans="1:11" s="16" customFormat="1" ht="31.2">
      <c r="A79" s="17">
        <v>1</v>
      </c>
      <c r="B79" s="28">
        <v>950</v>
      </c>
      <c r="C79" s="29" t="s">
        <v>37</v>
      </c>
      <c r="D79" s="30" t="s">
        <v>84</v>
      </c>
      <c r="E79" s="30" t="s">
        <v>85</v>
      </c>
      <c r="F79" s="30"/>
      <c r="G79" s="30"/>
      <c r="H79" s="18">
        <f>SUMIFS(H80:H1105,$B80:$B1105,$B80,$D80:$D1105,$D80,$E80:$E1105,$E80)/2</f>
        <v>638.5</v>
      </c>
      <c r="I79" s="18">
        <f>SUMIFS(I80:I1105,$B80:$B1105,$B80,$D80:$D1105,$D80,$E80:$E1105,$E80)/2</f>
        <v>238.5</v>
      </c>
      <c r="J79" s="18">
        <f>SUMIFS(J80:J1105,$B80:$B1105,$B80,$D80:$D1105,$D80,$E80:$E1105,$E80)/2</f>
        <v>467.2</v>
      </c>
      <c r="K79" s="18">
        <f>SUMIFS(K80:K1105,$B80:$B1105,$B80,$D80:$D1105,$D80,$E80:$E1105,$E80)/2</f>
        <v>75.900000000000006</v>
      </c>
    </row>
    <row r="80" spans="1:11" s="16" customFormat="1" ht="62.4">
      <c r="A80" s="19">
        <v>2</v>
      </c>
      <c r="B80" s="37">
        <v>950</v>
      </c>
      <c r="C80" s="38" t="s">
        <v>212</v>
      </c>
      <c r="D80" s="39" t="s">
        <v>84</v>
      </c>
      <c r="E80" s="39" t="s">
        <v>85</v>
      </c>
      <c r="F80" s="39" t="s">
        <v>49</v>
      </c>
      <c r="G80" s="39"/>
      <c r="H80" s="40">
        <f>SUMIFS(H81:H1105,$B81:$B1105,$B80,$D81:$D1105,$D81,$E81:$E1105,$E81,$F81:$F1105,$F81)</f>
        <v>638.5</v>
      </c>
      <c r="I80" s="40">
        <f>SUMIFS(I81:I1105,$B81:$B1105,$B80,$D81:$D1105,$D81,$E81:$E1105,$E81,$F81:$F1105,$F81)</f>
        <v>238.5</v>
      </c>
      <c r="J80" s="40">
        <f>SUMIFS(J81:J1105,$B81:$B1105,$B80,$D81:$D1105,$D81,$E81:$E1105,$E81,$F81:$F1105,$F81)</f>
        <v>467.2</v>
      </c>
      <c r="K80" s="40">
        <f>SUMIFS(K81:K1105,$B81:$B1105,$B80,$D81:$D1105,$D81,$E81:$E1105,$E81,$F81:$F1105,$F81)</f>
        <v>75.900000000000006</v>
      </c>
    </row>
    <row r="81" spans="1:11" s="16" customFormat="1" ht="46.8">
      <c r="A81" s="20">
        <v>3</v>
      </c>
      <c r="B81" s="31">
        <v>950</v>
      </c>
      <c r="C81" s="32" t="s">
        <v>12</v>
      </c>
      <c r="D81" s="33" t="s">
        <v>84</v>
      </c>
      <c r="E81" s="33" t="s">
        <v>85</v>
      </c>
      <c r="F81" s="33" t="s">
        <v>49</v>
      </c>
      <c r="G81" s="33" t="s">
        <v>71</v>
      </c>
      <c r="H81" s="24">
        <v>638.5</v>
      </c>
      <c r="I81" s="24">
        <v>238.5</v>
      </c>
      <c r="J81" s="24">
        <v>467.2</v>
      </c>
      <c r="K81" s="24">
        <v>75.900000000000006</v>
      </c>
    </row>
    <row r="82" spans="1:11" s="16" customFormat="1" ht="15.6">
      <c r="A82" s="17">
        <v>1</v>
      </c>
      <c r="B82" s="28">
        <v>950</v>
      </c>
      <c r="C82" s="29" t="s">
        <v>57</v>
      </c>
      <c r="D82" s="30" t="s">
        <v>90</v>
      </c>
      <c r="E82" s="30" t="s">
        <v>67</v>
      </c>
      <c r="F82" s="30"/>
      <c r="G82" s="30"/>
      <c r="H82" s="18">
        <f>SUMIFS(H83:H1108,$B83:$B1108,$B83,$D83:$D1108,$D83,$E83:$E1108,$E83)/2</f>
        <v>7349.8</v>
      </c>
      <c r="I82" s="18">
        <f>SUMIFS(I83:I1108,$B83:$B1108,$B83,$D83:$D1108,$D83,$E83:$E1108,$E83)/2</f>
        <v>6450.3</v>
      </c>
      <c r="J82" s="18">
        <f>SUMIFS(J83:J1108,$B83:$B1108,$B83,$D83:$D1108,$D83,$E83:$E1108,$E83)/2</f>
        <v>7349.8</v>
      </c>
      <c r="K82" s="18">
        <f>SUMIFS(K83:K1108,$B83:$B1108,$B83,$D83:$D1108,$D83,$E83:$E1108,$E83)/2</f>
        <v>6450.3</v>
      </c>
    </row>
    <row r="83" spans="1:11" s="16" customFormat="1" ht="84.6" customHeight="1">
      <c r="A83" s="19">
        <v>2</v>
      </c>
      <c r="B83" s="37">
        <v>950</v>
      </c>
      <c r="C83" s="38" t="s">
        <v>187</v>
      </c>
      <c r="D83" s="39" t="s">
        <v>90</v>
      </c>
      <c r="E83" s="39" t="s">
        <v>67</v>
      </c>
      <c r="F83" s="39" t="s">
        <v>186</v>
      </c>
      <c r="G83" s="39"/>
      <c r="H83" s="40">
        <f>SUMIFS(H84:H1108,$B84:$B1108,$B83,$D84:$D1108,$D84,$E84:$E1108,$E84,$F84:$F1108,$F84)</f>
        <v>6789.8</v>
      </c>
      <c r="I83" s="40">
        <f>SUMIFS(I84:I1108,$B84:$B1108,$B83,$D84:$D1108,$D84,$E84:$E1108,$E84,$F84:$F1108,$F84)</f>
        <v>6450.3</v>
      </c>
      <c r="J83" s="40">
        <f>SUMIFS(J84:J1108,$B84:$B1108,$B83,$D84:$D1108,$D84,$E84:$E1108,$E84,$F84:$F1108,$F84)</f>
        <v>6789.8</v>
      </c>
      <c r="K83" s="40">
        <f>SUMIFS(K84:K1108,$B84:$B1108,$B83,$D84:$D1108,$D84,$E84:$E1108,$E84,$F84:$F1108,$F84)</f>
        <v>6450.3</v>
      </c>
    </row>
    <row r="84" spans="1:11" s="16" customFormat="1" ht="15.6">
      <c r="A84" s="20">
        <v>3</v>
      </c>
      <c r="B84" s="31">
        <v>950</v>
      </c>
      <c r="C84" s="32" t="s">
        <v>188</v>
      </c>
      <c r="D84" s="33" t="s">
        <v>90</v>
      </c>
      <c r="E84" s="33" t="s">
        <v>67</v>
      </c>
      <c r="F84" s="33" t="s">
        <v>186</v>
      </c>
      <c r="G84" s="33" t="s">
        <v>125</v>
      </c>
      <c r="H84" s="24"/>
      <c r="I84" s="24"/>
      <c r="J84" s="24"/>
      <c r="K84" s="24"/>
    </row>
    <row r="85" spans="1:11" s="16" customFormat="1" ht="15.6">
      <c r="A85" s="20">
        <v>3</v>
      </c>
      <c r="B85" s="31">
        <v>950</v>
      </c>
      <c r="C85" s="32" t="s">
        <v>117</v>
      </c>
      <c r="D85" s="33" t="s">
        <v>90</v>
      </c>
      <c r="E85" s="33" t="s">
        <v>67</v>
      </c>
      <c r="F85" s="33" t="s">
        <v>186</v>
      </c>
      <c r="G85" s="33" t="s">
        <v>118</v>
      </c>
      <c r="H85" s="24">
        <v>6789.8</v>
      </c>
      <c r="I85" s="24">
        <v>6450.3</v>
      </c>
      <c r="J85" s="24">
        <v>6789.8</v>
      </c>
      <c r="K85" s="24">
        <v>6450.3</v>
      </c>
    </row>
    <row r="86" spans="1:11" s="16" customFormat="1" ht="62.4">
      <c r="A86" s="19">
        <v>2</v>
      </c>
      <c r="B86" s="37">
        <v>950</v>
      </c>
      <c r="C86" s="38" t="s">
        <v>212</v>
      </c>
      <c r="D86" s="39" t="s">
        <v>90</v>
      </c>
      <c r="E86" s="39" t="s">
        <v>67</v>
      </c>
      <c r="F86" s="39" t="s">
        <v>49</v>
      </c>
      <c r="G86" s="39"/>
      <c r="H86" s="40">
        <f>SUMIFS(H87:H1111,$B87:$B1111,$B86,$D87:$D1111,$D87,$E87:$E1111,$E87,$F87:$F1111,$F87)</f>
        <v>530</v>
      </c>
      <c r="I86" s="40">
        <f>SUMIFS(I87:I1111,$B87:$B1111,$B86,$D87:$D1111,$D87,$E87:$E1111,$E87,$F87:$F1111,$F87)</f>
        <v>0</v>
      </c>
      <c r="J86" s="40">
        <f>SUMIFS(J87:J1111,$B87:$B1111,$B86,$D87:$D1111,$D87,$E87:$E1111,$E87,$F87:$F1111,$F87)</f>
        <v>530</v>
      </c>
      <c r="K86" s="40">
        <f>SUMIFS(K87:K1111,$B87:$B1111,$B86,$D87:$D1111,$D87,$E87:$E1111,$E87,$F87:$F1111,$F87)</f>
        <v>0</v>
      </c>
    </row>
    <row r="87" spans="1:11" s="16" customFormat="1" ht="46.8">
      <c r="A87" s="20">
        <v>3</v>
      </c>
      <c r="B87" s="31">
        <v>950</v>
      </c>
      <c r="C87" s="32" t="s">
        <v>12</v>
      </c>
      <c r="D87" s="33" t="s">
        <v>90</v>
      </c>
      <c r="E87" s="33" t="s">
        <v>67</v>
      </c>
      <c r="F87" s="33" t="s">
        <v>49</v>
      </c>
      <c r="G87" s="33" t="s">
        <v>71</v>
      </c>
      <c r="H87" s="24">
        <v>530</v>
      </c>
      <c r="I87" s="24"/>
      <c r="J87" s="24">
        <v>530</v>
      </c>
      <c r="K87" s="24"/>
    </row>
    <row r="88" spans="1:11" s="16" customFormat="1" ht="62.4">
      <c r="A88" s="19">
        <v>2</v>
      </c>
      <c r="B88" s="37">
        <v>950</v>
      </c>
      <c r="C88" s="38" t="s">
        <v>211</v>
      </c>
      <c r="D88" s="39" t="s">
        <v>90</v>
      </c>
      <c r="E88" s="39" t="s">
        <v>67</v>
      </c>
      <c r="F88" s="39" t="s">
        <v>152</v>
      </c>
      <c r="G88" s="39"/>
      <c r="H88" s="40">
        <f>SUMIFS(H89:H1113,$B89:$B1113,$B88,$D89:$D1113,$D89,$E89:$E1113,$E89,$F89:$F1113,$F89)</f>
        <v>30</v>
      </c>
      <c r="I88" s="40">
        <f>SUMIFS(I89:I1113,$B89:$B1113,$B88,$D89:$D1113,$D89,$E89:$E1113,$E89,$F89:$F1113,$F89)</f>
        <v>0</v>
      </c>
      <c r="J88" s="40">
        <f>SUMIFS(J89:J1113,$B89:$B1113,$B88,$D89:$D1113,$D89,$E89:$E1113,$E89,$F89:$F1113,$F89)</f>
        <v>30</v>
      </c>
      <c r="K88" s="40">
        <f>SUMIFS(K89:K1113,$B89:$B1113,$B88,$D89:$D1113,$D89,$E89:$E1113,$E89,$F89:$F1113,$F89)</f>
        <v>0</v>
      </c>
    </row>
    <row r="89" spans="1:11" s="16" customFormat="1" ht="46.8">
      <c r="A89" s="20">
        <v>3</v>
      </c>
      <c r="B89" s="31">
        <v>950</v>
      </c>
      <c r="C89" s="32" t="s">
        <v>12</v>
      </c>
      <c r="D89" s="33" t="s">
        <v>90</v>
      </c>
      <c r="E89" s="33" t="s">
        <v>67</v>
      </c>
      <c r="F89" s="33" t="s">
        <v>152</v>
      </c>
      <c r="G89" s="33" t="s">
        <v>71</v>
      </c>
      <c r="H89" s="24">
        <v>30</v>
      </c>
      <c r="I89" s="24"/>
      <c r="J89" s="24">
        <v>30</v>
      </c>
      <c r="K89" s="24"/>
    </row>
    <row r="90" spans="1:11" s="16" customFormat="1" ht="15.6">
      <c r="A90" s="17">
        <v>1</v>
      </c>
      <c r="B90" s="28">
        <v>950</v>
      </c>
      <c r="C90" s="29" t="s">
        <v>38</v>
      </c>
      <c r="D90" s="30" t="s">
        <v>79</v>
      </c>
      <c r="E90" s="30" t="s">
        <v>86</v>
      </c>
      <c r="F90" s="30"/>
      <c r="G90" s="30"/>
      <c r="H90" s="18">
        <f>SUMIFS(H91:H1116,$B91:$B1116,$B91,$D91:$D1116,$D91,$E91:$E1116,$E91)/2</f>
        <v>62194.8</v>
      </c>
      <c r="I90" s="18">
        <f>SUMIFS(I91:I1116,$B91:$B1116,$B91,$D91:$D1116,$D91,$E91:$E1116,$E91)/2</f>
        <v>23708.6</v>
      </c>
      <c r="J90" s="18">
        <f>SUMIFS(J91:J1116,$B91:$B1116,$B91,$D91:$D1116,$D91,$E91:$E1116,$E91)/2</f>
        <v>62362.3</v>
      </c>
      <c r="K90" s="18">
        <f>SUMIFS(K91:K1116,$B91:$B1116,$B91,$D91:$D1116,$D91,$E91:$E1116,$E91)/2</f>
        <v>23708.6</v>
      </c>
    </row>
    <row r="91" spans="1:11" s="16" customFormat="1" ht="54.6" customHeight="1">
      <c r="A91" s="19">
        <v>2</v>
      </c>
      <c r="B91" s="37">
        <v>950</v>
      </c>
      <c r="C91" s="38" t="s">
        <v>169</v>
      </c>
      <c r="D91" s="39" t="s">
        <v>79</v>
      </c>
      <c r="E91" s="39" t="s">
        <v>86</v>
      </c>
      <c r="F91" s="39" t="s">
        <v>124</v>
      </c>
      <c r="G91" s="39"/>
      <c r="H91" s="40">
        <f>SUMIFS(H92:H1116,$B92:$B1116,$B91,$D92:$D1116,$D92,$E92:$E1116,$E92,$F92:$F1116,$F92)</f>
        <v>280</v>
      </c>
      <c r="I91" s="40">
        <f>SUMIFS(I92:I1116,$B92:$B1116,$B91,$D92:$D1116,$D92,$E92:$E1116,$E92,$F92:$F1116,$F92)</f>
        <v>0</v>
      </c>
      <c r="J91" s="40">
        <f>SUMIFS(J92:J1116,$B92:$B1116,$B91,$D92:$D1116,$D92,$E92:$E1116,$E92,$F92:$F1116,$F92)</f>
        <v>280</v>
      </c>
      <c r="K91" s="40">
        <f>SUMIFS(K92:K1116,$B92:$B1116,$B91,$D92:$D1116,$D92,$E92:$E1116,$E92,$F92:$F1116,$F92)</f>
        <v>0</v>
      </c>
    </row>
    <row r="92" spans="1:11" s="16" customFormat="1" ht="46.8">
      <c r="A92" s="20">
        <v>3</v>
      </c>
      <c r="B92" s="31">
        <v>950</v>
      </c>
      <c r="C92" s="32" t="s">
        <v>12</v>
      </c>
      <c r="D92" s="33" t="s">
        <v>79</v>
      </c>
      <c r="E92" s="33" t="s">
        <v>86</v>
      </c>
      <c r="F92" s="33" t="s">
        <v>124</v>
      </c>
      <c r="G92" s="33" t="s">
        <v>71</v>
      </c>
      <c r="H92" s="24">
        <v>280</v>
      </c>
      <c r="I92" s="24"/>
      <c r="J92" s="24">
        <v>280</v>
      </c>
      <c r="K92" s="24"/>
    </row>
    <row r="93" spans="1:11" s="16" customFormat="1" ht="62.4">
      <c r="A93" s="19">
        <v>2</v>
      </c>
      <c r="B93" s="37">
        <v>950</v>
      </c>
      <c r="C93" s="41" t="s">
        <v>199</v>
      </c>
      <c r="D93" s="39" t="s">
        <v>79</v>
      </c>
      <c r="E93" s="39" t="s">
        <v>86</v>
      </c>
      <c r="F93" s="39" t="s">
        <v>39</v>
      </c>
      <c r="G93" s="39"/>
      <c r="H93" s="40">
        <f>SUMIFS(H94:H1118,$B94:$B1118,$B93,$D94:$D1118,$D94,$E94:$E1118,$E94,$F94:$F1118,$F94)</f>
        <v>24082.7</v>
      </c>
      <c r="I93" s="40">
        <f>SUMIFS(I94:I1118,$B94:$B1118,$B93,$D94:$D1118,$D94,$E94:$E1118,$E94,$F94:$F1118,$F94)</f>
        <v>23708.6</v>
      </c>
      <c r="J93" s="40">
        <f>SUMIFS(J94:J1118,$B94:$B1118,$B93,$D94:$D1118,$D94,$E94:$E1118,$E94,$F94:$F1118,$F94)</f>
        <v>24082.7</v>
      </c>
      <c r="K93" s="40">
        <f>SUMIFS(K94:K1118,$B94:$B1118,$B93,$D94:$D1118,$D94,$E94:$E1118,$E94,$F94:$F1118,$F94)</f>
        <v>23708.6</v>
      </c>
    </row>
    <row r="94" spans="1:11" s="16" customFormat="1" ht="46.8">
      <c r="A94" s="20">
        <v>3</v>
      </c>
      <c r="B94" s="31">
        <v>950</v>
      </c>
      <c r="C94" s="32" t="s">
        <v>12</v>
      </c>
      <c r="D94" s="33" t="s">
        <v>79</v>
      </c>
      <c r="E94" s="33" t="s">
        <v>86</v>
      </c>
      <c r="F94" s="33" t="s">
        <v>39</v>
      </c>
      <c r="G94" s="33" t="s">
        <v>71</v>
      </c>
      <c r="H94" s="24">
        <v>24082.7</v>
      </c>
      <c r="I94" s="24">
        <v>23708.6</v>
      </c>
      <c r="J94" s="24">
        <v>24082.7</v>
      </c>
      <c r="K94" s="24">
        <v>23708.6</v>
      </c>
    </row>
    <row r="95" spans="1:11" s="16" customFormat="1" ht="62.4">
      <c r="A95" s="19">
        <v>2</v>
      </c>
      <c r="B95" s="37">
        <v>950</v>
      </c>
      <c r="C95" s="38" t="s">
        <v>212</v>
      </c>
      <c r="D95" s="39" t="s">
        <v>79</v>
      </c>
      <c r="E95" s="39" t="s">
        <v>86</v>
      </c>
      <c r="F95" s="39" t="s">
        <v>49</v>
      </c>
      <c r="G95" s="39"/>
      <c r="H95" s="40">
        <f>SUMIFS(H96:H1120,$B96:$B1120,$B95,$D96:$D1120,$D96,$E96:$E1120,$E96,$F96:$F1120,$F96)</f>
        <v>35327.9</v>
      </c>
      <c r="I95" s="40">
        <f>SUMIFS(I96:I1120,$B96:$B1120,$B95,$D96:$D1120,$D96,$E96:$E1120,$E96,$F96:$F1120,$F96)</f>
        <v>0</v>
      </c>
      <c r="J95" s="40">
        <f>SUMIFS(J96:J1120,$B96:$B1120,$B95,$D96:$D1120,$D96,$E96:$E1120,$E96,$F96:$F1120,$F96)</f>
        <v>35495.4</v>
      </c>
      <c r="K95" s="40">
        <f>SUMIFS(K96:K1120,$B96:$B1120,$B95,$D96:$D1120,$D96,$E96:$E1120,$E96,$F96:$F1120,$F96)</f>
        <v>0</v>
      </c>
    </row>
    <row r="96" spans="1:11" s="16" customFormat="1" ht="46.8">
      <c r="A96" s="20">
        <v>3</v>
      </c>
      <c r="B96" s="31">
        <v>950</v>
      </c>
      <c r="C96" s="32" t="s">
        <v>12</v>
      </c>
      <c r="D96" s="33" t="s">
        <v>79</v>
      </c>
      <c r="E96" s="33" t="s">
        <v>86</v>
      </c>
      <c r="F96" s="33" t="s">
        <v>49</v>
      </c>
      <c r="G96" s="33" t="s">
        <v>71</v>
      </c>
      <c r="H96" s="24">
        <v>35327.9</v>
      </c>
      <c r="I96" s="24"/>
      <c r="J96" s="24">
        <v>35495.4</v>
      </c>
      <c r="K96" s="24"/>
    </row>
    <row r="97" spans="1:11" s="16" customFormat="1" ht="46.8">
      <c r="A97" s="19">
        <v>2</v>
      </c>
      <c r="B97" s="37">
        <v>950</v>
      </c>
      <c r="C97" s="38" t="s">
        <v>209</v>
      </c>
      <c r="D97" s="39" t="s">
        <v>79</v>
      </c>
      <c r="E97" s="39" t="s">
        <v>86</v>
      </c>
      <c r="F97" s="39" t="s">
        <v>150</v>
      </c>
      <c r="G97" s="39"/>
      <c r="H97" s="40">
        <f>SUMIFS(H98:H1122,$B98:$B1122,$B97,$D98:$D1122,$D98,$E98:$E1122,$E98,$F98:$F1122,$F98)</f>
        <v>2504.1999999999998</v>
      </c>
      <c r="I97" s="40">
        <f>SUMIFS(I98:I1122,$B98:$B1122,$B97,$D98:$D1122,$D98,$E98:$E1122,$E98,$F98:$F1122,$F98)</f>
        <v>0</v>
      </c>
      <c r="J97" s="40">
        <f>SUMIFS(J98:J1122,$B98:$B1122,$B97,$D98:$D1122,$D98,$E98:$E1122,$E98,$F98:$F1122,$F98)</f>
        <v>2504.1999999999998</v>
      </c>
      <c r="K97" s="40">
        <f>SUMIFS(K98:K1122,$B98:$B1122,$B97,$D98:$D1122,$D98,$E98:$E1122,$E98,$F98:$F1122,$F98)</f>
        <v>0</v>
      </c>
    </row>
    <row r="98" spans="1:11" s="16" customFormat="1" ht="46.8">
      <c r="A98" s="20">
        <v>3</v>
      </c>
      <c r="B98" s="31">
        <v>950</v>
      </c>
      <c r="C98" s="32" t="s">
        <v>12</v>
      </c>
      <c r="D98" s="33" t="s">
        <v>79</v>
      </c>
      <c r="E98" s="33" t="s">
        <v>86</v>
      </c>
      <c r="F98" s="33" t="s">
        <v>150</v>
      </c>
      <c r="G98" s="33" t="s">
        <v>71</v>
      </c>
      <c r="H98" s="24">
        <v>2504.1999999999998</v>
      </c>
      <c r="I98" s="24"/>
      <c r="J98" s="24">
        <v>2504.1999999999998</v>
      </c>
      <c r="K98" s="24"/>
    </row>
    <row r="99" spans="1:11" s="16" customFormat="1" ht="15.6">
      <c r="A99" s="17">
        <v>1</v>
      </c>
      <c r="B99" s="28">
        <v>950</v>
      </c>
      <c r="C99" s="29" t="s">
        <v>130</v>
      </c>
      <c r="D99" s="30" t="s">
        <v>82</v>
      </c>
      <c r="E99" s="30" t="s">
        <v>84</v>
      </c>
      <c r="F99" s="30"/>
      <c r="G99" s="30"/>
      <c r="H99" s="18">
        <f>SUMIFS(H100:H1125,$B100:$B1125,$B100,$D100:$D1125,$D100,$E100:$E1125,$E100)/2</f>
        <v>19232.900000000001</v>
      </c>
      <c r="I99" s="18">
        <f>SUMIFS(I100:I1125,$B100:$B1125,$B100,$D100:$D1125,$D100,$E100:$E1125,$E100)/2</f>
        <v>19232.900000000001</v>
      </c>
      <c r="J99" s="18">
        <f>SUMIFS(J100:J1125,$B100:$B1125,$B100,$D100:$D1125,$D100,$E100:$E1125,$E100)/2</f>
        <v>19232.900000000001</v>
      </c>
      <c r="K99" s="18">
        <f>SUMIFS(K100:K1125,$B100:$B1125,$B100,$D100:$D1125,$D100,$E100:$E1125,$E100)/2</f>
        <v>19232.900000000001</v>
      </c>
    </row>
    <row r="100" spans="1:11" s="16" customFormat="1" ht="85.2" customHeight="1">
      <c r="A100" s="19">
        <v>2</v>
      </c>
      <c r="B100" s="37">
        <v>950</v>
      </c>
      <c r="C100" s="38" t="s">
        <v>204</v>
      </c>
      <c r="D100" s="39" t="s">
        <v>82</v>
      </c>
      <c r="E100" s="39" t="s">
        <v>84</v>
      </c>
      <c r="F100" s="39" t="s">
        <v>119</v>
      </c>
      <c r="G100" s="39"/>
      <c r="H100" s="40">
        <f>SUMIFS(H101:H1125,$B101:$B1125,$B100,$D101:$D1125,$D101,$E101:$E1125,$E101,$F101:$F1125,$F101)</f>
        <v>19232.900000000001</v>
      </c>
      <c r="I100" s="40">
        <f>SUMIFS(I101:I1125,$B101:$B1125,$B100,$D101:$D1125,$D101,$E101:$E1125,$E101,$F101:$F1125,$F101)</f>
        <v>19232.900000000001</v>
      </c>
      <c r="J100" s="40">
        <f>SUMIFS(J101:J1125,$B101:$B1125,$B100,$D101:$D1125,$D101,$E101:$E1125,$E101,$F101:$F1125,$F101)</f>
        <v>19232.900000000001</v>
      </c>
      <c r="K100" s="40">
        <f>SUMIFS(K101:K1125,$B101:$B1125,$B100,$D101:$D1125,$D101,$E101:$E1125,$E101,$F101:$F1125,$F101)</f>
        <v>19232.900000000001</v>
      </c>
    </row>
    <row r="101" spans="1:11" s="16" customFormat="1" ht="15.6">
      <c r="A101" s="20">
        <v>3</v>
      </c>
      <c r="B101" s="31">
        <v>950</v>
      </c>
      <c r="C101" s="32" t="s">
        <v>117</v>
      </c>
      <c r="D101" s="33" t="s">
        <v>82</v>
      </c>
      <c r="E101" s="33" t="s">
        <v>84</v>
      </c>
      <c r="F101" s="33" t="s">
        <v>119</v>
      </c>
      <c r="G101" s="33" t="s">
        <v>118</v>
      </c>
      <c r="H101" s="24">
        <v>19232.900000000001</v>
      </c>
      <c r="I101" s="24">
        <v>19232.900000000001</v>
      </c>
      <c r="J101" s="24">
        <v>19232.900000000001</v>
      </c>
      <c r="K101" s="24">
        <v>19232.900000000001</v>
      </c>
    </row>
    <row r="102" spans="1:11" s="16" customFormat="1" ht="31.2">
      <c r="A102" s="14">
        <v>0</v>
      </c>
      <c r="B102" s="26">
        <v>955</v>
      </c>
      <c r="C102" s="27" t="s">
        <v>40</v>
      </c>
      <c r="D102" s="34" t="s">
        <v>69</v>
      </c>
      <c r="E102" s="34" t="s">
        <v>69</v>
      </c>
      <c r="F102" s="34" t="s">
        <v>7</v>
      </c>
      <c r="G102" s="34" t="s">
        <v>69</v>
      </c>
      <c r="H102" s="15">
        <f>SUMIFS(H103:H1174,$B103:$B1174,$B103)/3</f>
        <v>1085221.4000000001</v>
      </c>
      <c r="I102" s="15">
        <f>SUMIFS(I103:I1174,$B103:$B1174,$B103)/3</f>
        <v>426416.30000000005</v>
      </c>
      <c r="J102" s="15">
        <f>SUMIFS(J103:J1174,$B103:$B1174,$B103)/3</f>
        <v>1084214.6999999997</v>
      </c>
      <c r="K102" s="15">
        <f>SUMIFS(K103:K1174,$B103:$B1174,$B103)/3</f>
        <v>425568.39999999997</v>
      </c>
    </row>
    <row r="103" spans="1:11" s="16" customFormat="1" ht="46.8">
      <c r="A103" s="17">
        <v>1</v>
      </c>
      <c r="B103" s="28">
        <v>955</v>
      </c>
      <c r="C103" s="29" t="s">
        <v>41</v>
      </c>
      <c r="D103" s="30" t="s">
        <v>67</v>
      </c>
      <c r="E103" s="30" t="s">
        <v>86</v>
      </c>
      <c r="F103" s="30" t="s">
        <v>7</v>
      </c>
      <c r="G103" s="30" t="s">
        <v>69</v>
      </c>
      <c r="H103" s="18">
        <f>SUMIFS(H104:H1129,$B104:$B1129,$B104,$D104:$D1129,$D104,$E104:$E1129,$E104)/2</f>
        <v>4719.8</v>
      </c>
      <c r="I103" s="18">
        <f>SUMIFS(I104:I1129,$B104:$B1129,$B104,$D104:$D1129,$D104,$E104:$E1129,$E104)/2</f>
        <v>0</v>
      </c>
      <c r="J103" s="18">
        <f>SUMIFS(J104:J1129,$B104:$B1129,$B104,$D104:$D1129,$D104,$E104:$E1129,$E104)/2</f>
        <v>4719.8</v>
      </c>
      <c r="K103" s="18">
        <f>SUMIFS(K104:K1129,$B104:$B1129,$B104,$D104:$D1129,$D104,$E104:$E1129,$E104)/2</f>
        <v>0</v>
      </c>
    </row>
    <row r="104" spans="1:11" s="16" customFormat="1" ht="62.4">
      <c r="A104" s="19">
        <v>2</v>
      </c>
      <c r="B104" s="37">
        <v>955</v>
      </c>
      <c r="C104" s="38" t="s">
        <v>9</v>
      </c>
      <c r="D104" s="39" t="s">
        <v>67</v>
      </c>
      <c r="E104" s="39" t="s">
        <v>86</v>
      </c>
      <c r="F104" s="39" t="s">
        <v>106</v>
      </c>
      <c r="G104" s="39" t="s">
        <v>69</v>
      </c>
      <c r="H104" s="40">
        <f>SUMIFS(H105:H1129,$B105:$B1129,$B104,$D105:$D1129,$D105,$E105:$E1129,$E105,$F105:$F1129,$F105)</f>
        <v>4719.8</v>
      </c>
      <c r="I104" s="40">
        <f>SUMIFS(I105:I1129,$B105:$B1129,$B104,$D105:$D1129,$D105,$E105:$E1129,$E105,$F105:$F1129,$F105)</f>
        <v>0</v>
      </c>
      <c r="J104" s="40">
        <f>SUMIFS(J105:J1129,$B105:$B1129,$B104,$D105:$D1129,$D105,$E105:$E1129,$E105,$F105:$F1129,$F105)</f>
        <v>4719.8</v>
      </c>
      <c r="K104" s="40">
        <f>SUMIFS(K105:K1129,$B105:$B1129,$B104,$D105:$D1129,$D105,$E105:$E1129,$E105,$F105:$F1129,$F105)</f>
        <v>0</v>
      </c>
    </row>
    <row r="105" spans="1:11" s="16" customFormat="1" ht="31.2">
      <c r="A105" s="20">
        <v>3</v>
      </c>
      <c r="B105" s="31">
        <v>955</v>
      </c>
      <c r="C105" s="32" t="s">
        <v>11</v>
      </c>
      <c r="D105" s="33" t="s">
        <v>67</v>
      </c>
      <c r="E105" s="33" t="s">
        <v>86</v>
      </c>
      <c r="F105" s="33" t="s">
        <v>106</v>
      </c>
      <c r="G105" s="33" t="s">
        <v>70</v>
      </c>
      <c r="H105" s="24">
        <v>4719.8</v>
      </c>
      <c r="I105" s="24"/>
      <c r="J105" s="24">
        <v>4719.8</v>
      </c>
      <c r="K105" s="24"/>
    </row>
    <row r="106" spans="1:11" s="16" customFormat="1" ht="46.8">
      <c r="A106" s="20">
        <v>3</v>
      </c>
      <c r="B106" s="31">
        <v>955</v>
      </c>
      <c r="C106" s="45" t="s">
        <v>12</v>
      </c>
      <c r="D106" s="33" t="s">
        <v>67</v>
      </c>
      <c r="E106" s="33" t="s">
        <v>86</v>
      </c>
      <c r="F106" s="33" t="s">
        <v>106</v>
      </c>
      <c r="G106" s="33" t="s">
        <v>71</v>
      </c>
      <c r="H106" s="24"/>
      <c r="I106" s="24"/>
      <c r="J106" s="24"/>
      <c r="K106" s="24"/>
    </row>
    <row r="107" spans="1:11" s="16" customFormat="1" ht="62.4">
      <c r="A107" s="17">
        <v>1</v>
      </c>
      <c r="B107" s="28">
        <v>955</v>
      </c>
      <c r="C107" s="29" t="s">
        <v>34</v>
      </c>
      <c r="D107" s="30" t="s">
        <v>67</v>
      </c>
      <c r="E107" s="30" t="s">
        <v>84</v>
      </c>
      <c r="F107" s="30" t="s">
        <v>7</v>
      </c>
      <c r="G107" s="30" t="s">
        <v>69</v>
      </c>
      <c r="H107" s="18">
        <f>SUMIFS(H108:H1133,$B108:$B1133,$B108,$D108:$D1133,$D108,$E108:$E1133,$E108)/2</f>
        <v>59300.800000000003</v>
      </c>
      <c r="I107" s="18">
        <f>SUMIFS(I108:I1133,$B108:$B1133,$B108,$D108:$D1133,$D108,$E108:$E1133,$E108)/2</f>
        <v>3130.8</v>
      </c>
      <c r="J107" s="18">
        <f>SUMIFS(J108:J1133,$B108:$B1133,$B108,$D108:$D1133,$D108,$E108:$E1133,$E108)/2</f>
        <v>59300.800000000003</v>
      </c>
      <c r="K107" s="18">
        <f>SUMIFS(K108:K1133,$B108:$B1133,$B108,$D108:$D1133,$D108,$E108:$E1133,$E108)/2</f>
        <v>3130.8</v>
      </c>
    </row>
    <row r="108" spans="1:11" s="16" customFormat="1" ht="62.4">
      <c r="A108" s="19">
        <v>2</v>
      </c>
      <c r="B108" s="37">
        <v>955</v>
      </c>
      <c r="C108" s="47" t="s">
        <v>214</v>
      </c>
      <c r="D108" s="39" t="s">
        <v>67</v>
      </c>
      <c r="E108" s="39" t="s">
        <v>84</v>
      </c>
      <c r="F108" s="39" t="s">
        <v>15</v>
      </c>
      <c r="G108" s="39" t="s">
        <v>69</v>
      </c>
      <c r="H108" s="40">
        <f>SUMIFS(H109:H1133,$B109:$B1133,$B108,$D109:$D1133,$D109,$E109:$E1133,$E109,$F109:$F1133,$F109)</f>
        <v>1018.1</v>
      </c>
      <c r="I108" s="40">
        <f>SUMIFS(I109:I1133,$B109:$B1133,$B108,$D109:$D1133,$D109,$E109:$E1133,$E109,$F109:$F1133,$F109)</f>
        <v>0</v>
      </c>
      <c r="J108" s="40">
        <f>SUMIFS(J109:J1133,$B109:$B1133,$B108,$D109:$D1133,$D109,$E109:$E1133,$E109,$F109:$F1133,$F109)</f>
        <v>1018.1</v>
      </c>
      <c r="K108" s="40">
        <f>SUMIFS(K109:K1133,$B109:$B1133,$B108,$D109:$D1133,$D109,$E109:$E1133,$E109,$F109:$F1133,$F109)</f>
        <v>0</v>
      </c>
    </row>
    <row r="109" spans="1:11" s="16" customFormat="1" ht="46.8">
      <c r="A109" s="20">
        <v>3</v>
      </c>
      <c r="B109" s="31">
        <v>955</v>
      </c>
      <c r="C109" s="45" t="s">
        <v>12</v>
      </c>
      <c r="D109" s="33" t="s">
        <v>67</v>
      </c>
      <c r="E109" s="33" t="s">
        <v>84</v>
      </c>
      <c r="F109" s="33" t="s">
        <v>15</v>
      </c>
      <c r="G109" s="33" t="s">
        <v>71</v>
      </c>
      <c r="H109" s="24">
        <v>1018.1</v>
      </c>
      <c r="I109" s="24"/>
      <c r="J109" s="24">
        <v>1018.1</v>
      </c>
      <c r="K109" s="24"/>
    </row>
    <row r="110" spans="1:11" s="16" customFormat="1" ht="62.4">
      <c r="A110" s="19">
        <v>2</v>
      </c>
      <c r="B110" s="43">
        <v>955</v>
      </c>
      <c r="C110" s="47" t="s">
        <v>201</v>
      </c>
      <c r="D110" s="44" t="s">
        <v>67</v>
      </c>
      <c r="E110" s="39" t="s">
        <v>84</v>
      </c>
      <c r="F110" s="39" t="s">
        <v>42</v>
      </c>
      <c r="G110" s="39" t="s">
        <v>69</v>
      </c>
      <c r="H110" s="40">
        <f>SUMIFS(H111:H1135,$B111:$B1135,$B110,$D111:$D1135,$D111,$E111:$E1135,$E111,$F111:$F1135,$F111)</f>
        <v>144</v>
      </c>
      <c r="I110" s="40">
        <f>SUMIFS(I111:I1135,$B111:$B1135,$B110,$D111:$D1135,$D111,$E111:$E1135,$E111,$F111:$F1135,$F111)</f>
        <v>0</v>
      </c>
      <c r="J110" s="40">
        <f>SUMIFS(J111:J1135,$B111:$B1135,$B110,$D111:$D1135,$D111,$E111:$E1135,$E111,$F111:$F1135,$F111)</f>
        <v>144</v>
      </c>
      <c r="K110" s="40">
        <f>SUMIFS(K111:K1135,$B111:$B1135,$B110,$D111:$D1135,$D111,$E111:$E1135,$E111,$F111:$F1135,$F111)</f>
        <v>0</v>
      </c>
    </row>
    <row r="111" spans="1:11" s="16" customFormat="1" ht="46.8">
      <c r="A111" s="20">
        <v>3</v>
      </c>
      <c r="B111" s="31">
        <v>955</v>
      </c>
      <c r="C111" s="46" t="s">
        <v>12</v>
      </c>
      <c r="D111" s="33" t="s">
        <v>67</v>
      </c>
      <c r="E111" s="33" t="s">
        <v>84</v>
      </c>
      <c r="F111" s="33" t="s">
        <v>42</v>
      </c>
      <c r="G111" s="33" t="s">
        <v>71</v>
      </c>
      <c r="H111" s="24">
        <v>144</v>
      </c>
      <c r="I111" s="24"/>
      <c r="J111" s="24">
        <v>144</v>
      </c>
      <c r="K111" s="24"/>
    </row>
    <row r="112" spans="1:11" s="16" customFormat="1" ht="62.4">
      <c r="A112" s="19">
        <v>2</v>
      </c>
      <c r="B112" s="37">
        <v>955</v>
      </c>
      <c r="C112" s="38" t="s">
        <v>9</v>
      </c>
      <c r="D112" s="39" t="s">
        <v>67</v>
      </c>
      <c r="E112" s="39" t="s">
        <v>84</v>
      </c>
      <c r="F112" s="39" t="s">
        <v>106</v>
      </c>
      <c r="G112" s="39" t="s">
        <v>69</v>
      </c>
      <c r="H112" s="40">
        <f>SUMIFS(H113:H1137,$B113:$B1137,$B112,$D113:$D1137,$D113,$E113:$E1137,$E113,$F113:$F1137,$F113)</f>
        <v>58138.7</v>
      </c>
      <c r="I112" s="40">
        <f>SUMIFS(I113:I1137,$B113:$B1137,$B112,$D113:$D1137,$D113,$E113:$E1137,$E113,$F113:$F1137,$F113)</f>
        <v>3130.8</v>
      </c>
      <c r="J112" s="40">
        <f>SUMIFS(J113:J1137,$B113:$B1137,$B112,$D113:$D1137,$D113,$E113:$E1137,$E113,$F113:$F1137,$F113)</f>
        <v>58138.7</v>
      </c>
      <c r="K112" s="40">
        <f>SUMIFS(K113:K1137,$B113:$B1137,$B112,$D113:$D1137,$D113,$E113:$E1137,$E113,$F113:$F1137,$F113)</f>
        <v>3130.8</v>
      </c>
    </row>
    <row r="113" spans="1:11" s="16" customFormat="1" ht="31.2">
      <c r="A113" s="20">
        <v>3</v>
      </c>
      <c r="B113" s="31">
        <v>955</v>
      </c>
      <c r="C113" s="32" t="s">
        <v>11</v>
      </c>
      <c r="D113" s="33" t="s">
        <v>67</v>
      </c>
      <c r="E113" s="33" t="s">
        <v>84</v>
      </c>
      <c r="F113" s="33" t="s">
        <v>106</v>
      </c>
      <c r="G113" s="33" t="s">
        <v>70</v>
      </c>
      <c r="H113" s="24">
        <v>55584.6</v>
      </c>
      <c r="I113" s="24">
        <v>2801.3</v>
      </c>
      <c r="J113" s="24">
        <v>55584.6</v>
      </c>
      <c r="K113" s="24">
        <v>2801.3</v>
      </c>
    </row>
    <row r="114" spans="1:11" s="16" customFormat="1" ht="46.8">
      <c r="A114" s="20">
        <v>3</v>
      </c>
      <c r="B114" s="31">
        <v>955</v>
      </c>
      <c r="C114" s="32" t="s">
        <v>12</v>
      </c>
      <c r="D114" s="33" t="s">
        <v>67</v>
      </c>
      <c r="E114" s="33" t="s">
        <v>84</v>
      </c>
      <c r="F114" s="33" t="s">
        <v>106</v>
      </c>
      <c r="G114" s="33" t="s">
        <v>71</v>
      </c>
      <c r="H114" s="24">
        <v>2279.6</v>
      </c>
      <c r="I114" s="24">
        <v>329.5</v>
      </c>
      <c r="J114" s="24">
        <v>2279.6</v>
      </c>
      <c r="K114" s="24">
        <v>329.5</v>
      </c>
    </row>
    <row r="115" spans="1:11" s="16" customFormat="1" ht="37.799999999999997" customHeight="1">
      <c r="A115" s="20">
        <v>3</v>
      </c>
      <c r="B115" s="31">
        <v>955</v>
      </c>
      <c r="C115" s="32" t="s">
        <v>21</v>
      </c>
      <c r="D115" s="33" t="s">
        <v>67</v>
      </c>
      <c r="E115" s="33" t="s">
        <v>84</v>
      </c>
      <c r="F115" s="33" t="s">
        <v>106</v>
      </c>
      <c r="G115" s="33" t="s">
        <v>78</v>
      </c>
      <c r="H115" s="24"/>
      <c r="I115" s="24"/>
      <c r="J115" s="24"/>
      <c r="K115" s="24"/>
    </row>
    <row r="116" spans="1:11" s="16" customFormat="1" ht="15.6">
      <c r="A116" s="20">
        <v>3</v>
      </c>
      <c r="B116" s="31">
        <v>955</v>
      </c>
      <c r="C116" s="32" t="s">
        <v>13</v>
      </c>
      <c r="D116" s="33" t="s">
        <v>67</v>
      </c>
      <c r="E116" s="33" t="s">
        <v>84</v>
      </c>
      <c r="F116" s="33" t="s">
        <v>106</v>
      </c>
      <c r="G116" s="33" t="s">
        <v>72</v>
      </c>
      <c r="H116" s="24">
        <v>274.5</v>
      </c>
      <c r="I116" s="24"/>
      <c r="J116" s="24">
        <v>274.5</v>
      </c>
      <c r="K116" s="24"/>
    </row>
    <row r="117" spans="1:11" s="16" customFormat="1" ht="15.6">
      <c r="A117" s="17">
        <v>1</v>
      </c>
      <c r="B117" s="28">
        <v>955</v>
      </c>
      <c r="C117" s="29" t="s">
        <v>134</v>
      </c>
      <c r="D117" s="30" t="s">
        <v>67</v>
      </c>
      <c r="E117" s="30" t="s">
        <v>90</v>
      </c>
      <c r="F117" s="30" t="s">
        <v>7</v>
      </c>
      <c r="G117" s="30" t="s">
        <v>69</v>
      </c>
      <c r="H117" s="18">
        <f>SUMIFS(H118:H1143,$B118:$B1143,$B118,$D118:$D1143,$D118,$E118:$E1143,$E118)/2</f>
        <v>62.5</v>
      </c>
      <c r="I117" s="18">
        <f>SUMIFS(I118:I1143,$B118:$B1143,$B118,$D118:$D1143,$D118,$E118:$E1143,$E118)/2</f>
        <v>62.5</v>
      </c>
      <c r="J117" s="18">
        <f>SUMIFS(J118:J1143,$B118:$B1143,$B118,$D118:$D1143,$D118,$E118:$E1143,$E118)/2</f>
        <v>62.5</v>
      </c>
      <c r="K117" s="18">
        <f>SUMIFS(K118:K1143,$B118:$B1143,$B118,$D118:$D1143,$D118,$E118:$E1143,$E118)/2</f>
        <v>62.5</v>
      </c>
    </row>
    <row r="118" spans="1:11" s="16" customFormat="1" ht="31.2">
      <c r="A118" s="19">
        <v>2</v>
      </c>
      <c r="B118" s="37">
        <v>955</v>
      </c>
      <c r="C118" s="47" t="s">
        <v>135</v>
      </c>
      <c r="D118" s="39" t="s">
        <v>67</v>
      </c>
      <c r="E118" s="39" t="s">
        <v>90</v>
      </c>
      <c r="F118" s="39" t="s">
        <v>136</v>
      </c>
      <c r="G118" s="39" t="s">
        <v>69</v>
      </c>
      <c r="H118" s="40">
        <f>SUMIFS(H119:H1143,$B119:$B1143,$B118,$D119:$D1143,$D119,$E119:$E1143,$E119,$F119:$F1143,$F119)</f>
        <v>62.5</v>
      </c>
      <c r="I118" s="40">
        <f>SUMIFS(I119:I1143,$B119:$B1143,$B118,$D119:$D1143,$D119,$E119:$E1143,$E119,$F119:$F1143,$F119)</f>
        <v>62.5</v>
      </c>
      <c r="J118" s="40">
        <f>SUMIFS(J119:J1143,$B119:$B1143,$B118,$D119:$D1143,$D119,$E119:$E1143,$E119,$F119:$F1143,$F119)</f>
        <v>62.5</v>
      </c>
      <c r="K118" s="40">
        <f>SUMIFS(K119:K1143,$B119:$B1143,$B118,$D119:$D1143,$D119,$E119:$E1143,$E119,$F119:$F1143,$F119)</f>
        <v>62.5</v>
      </c>
    </row>
    <row r="119" spans="1:11" s="16" customFormat="1" ht="46.8">
      <c r="A119" s="20">
        <v>3</v>
      </c>
      <c r="B119" s="31">
        <v>955</v>
      </c>
      <c r="C119" s="32" t="s">
        <v>12</v>
      </c>
      <c r="D119" s="33" t="s">
        <v>67</v>
      </c>
      <c r="E119" s="33" t="s">
        <v>90</v>
      </c>
      <c r="F119" s="33" t="s">
        <v>136</v>
      </c>
      <c r="G119" s="33" t="s">
        <v>71</v>
      </c>
      <c r="H119" s="24">
        <v>62.5</v>
      </c>
      <c r="I119" s="24">
        <v>62.5</v>
      </c>
      <c r="J119" s="24">
        <v>62.5</v>
      </c>
      <c r="K119" s="24">
        <v>62.5</v>
      </c>
    </row>
    <row r="120" spans="1:11" s="16" customFormat="1" ht="31.2">
      <c r="A120" s="17">
        <v>1</v>
      </c>
      <c r="B120" s="28">
        <v>955</v>
      </c>
      <c r="C120" s="29" t="s">
        <v>174</v>
      </c>
      <c r="D120" s="30" t="s">
        <v>67</v>
      </c>
      <c r="E120" s="30" t="s">
        <v>79</v>
      </c>
      <c r="F120" s="30" t="s">
        <v>7</v>
      </c>
      <c r="G120" s="30" t="s">
        <v>69</v>
      </c>
      <c r="H120" s="18">
        <f>SUMIFS(H121:H1146,$B121:$B1146,$B121,$D121:$D1146,$D121,$E121:$E1146,$E121)/2</f>
        <v>0</v>
      </c>
      <c r="I120" s="18">
        <f>SUMIFS(I121:I1146,$B121:$B1146,$B121,$D121:$D1146,$D121,$E121:$E1146,$E121)/2</f>
        <v>0</v>
      </c>
      <c r="J120" s="18">
        <f>SUMIFS(J121:J1146,$B121:$B1146,$B121,$D121:$D1146,$D121,$E121:$E1146,$E121)/2</f>
        <v>0</v>
      </c>
      <c r="K120" s="18">
        <f>SUMIFS(K121:K1146,$B121:$B1146,$B121,$D121:$D1146,$D121,$E121:$E1146,$E121)/2</f>
        <v>0</v>
      </c>
    </row>
    <row r="121" spans="1:11" s="16" customFormat="1" ht="46.8">
      <c r="A121" s="19">
        <v>2</v>
      </c>
      <c r="B121" s="37">
        <v>955</v>
      </c>
      <c r="C121" s="47" t="s">
        <v>176</v>
      </c>
      <c r="D121" s="39" t="s">
        <v>67</v>
      </c>
      <c r="E121" s="39" t="s">
        <v>79</v>
      </c>
      <c r="F121" s="39" t="s">
        <v>175</v>
      </c>
      <c r="G121" s="39" t="s">
        <v>69</v>
      </c>
      <c r="H121" s="40">
        <f>SUMIFS(H122:H1146,$B122:$B1146,$B121,$D122:$D1146,$D122,$E122:$E1146,$E122,$F122:$F1146,$F122)</f>
        <v>0</v>
      </c>
      <c r="I121" s="40">
        <f>SUMIFS(I122:I1146,$B122:$B1146,$B121,$D122:$D1146,$D122,$E122:$E1146,$E122,$F122:$F1146,$F122)</f>
        <v>0</v>
      </c>
      <c r="J121" s="40">
        <f>SUMIFS(J122:J1146,$B122:$B1146,$B121,$D122:$D1146,$D122,$E122:$E1146,$E122,$F122:$F1146,$F122)</f>
        <v>0</v>
      </c>
      <c r="K121" s="40">
        <f>SUMIFS(K122:K1146,$B122:$B1146,$B121,$D122:$D1146,$D122,$E122:$E1146,$E122,$F122:$F1146,$F122)</f>
        <v>0</v>
      </c>
    </row>
    <row r="122" spans="1:11" s="16" customFormat="1" ht="15.6">
      <c r="A122" s="20">
        <v>3</v>
      </c>
      <c r="B122" s="31">
        <v>955</v>
      </c>
      <c r="C122" s="45" t="s">
        <v>178</v>
      </c>
      <c r="D122" s="33" t="s">
        <v>67</v>
      </c>
      <c r="E122" s="33" t="s">
        <v>79</v>
      </c>
      <c r="F122" s="33" t="s">
        <v>175</v>
      </c>
      <c r="G122" s="33" t="s">
        <v>177</v>
      </c>
      <c r="H122" s="24"/>
      <c r="I122" s="24"/>
      <c r="J122" s="24"/>
      <c r="K122" s="24"/>
    </row>
    <row r="123" spans="1:11" s="16" customFormat="1" ht="15.6">
      <c r="A123" s="17">
        <v>1</v>
      </c>
      <c r="B123" s="28">
        <v>955</v>
      </c>
      <c r="C123" s="29" t="s">
        <v>43</v>
      </c>
      <c r="D123" s="30" t="s">
        <v>67</v>
      </c>
      <c r="E123" s="30" t="s">
        <v>83</v>
      </c>
      <c r="F123" s="30" t="s">
        <v>7</v>
      </c>
      <c r="G123" s="30" t="s">
        <v>69</v>
      </c>
      <c r="H123" s="18">
        <f>SUMIFS(H124:H1149,$B124:$B1149,$B124,$D124:$D1149,$D124,$E124:$E1149,$E124)/2</f>
        <v>14000</v>
      </c>
      <c r="I123" s="18">
        <f>SUMIFS(I124:I1149,$B124:$B1149,$B124,$D124:$D1149,$D124,$E124:$E1149,$E124)/2</f>
        <v>0</v>
      </c>
      <c r="J123" s="18">
        <f>SUMIFS(J124:J1149,$B124:$B1149,$B124,$D124:$D1149,$D124,$E124:$E1149,$E124)/2</f>
        <v>14000</v>
      </c>
      <c r="K123" s="18">
        <f>SUMIFS(K124:K1149,$B124:$B1149,$B124,$D124:$D1149,$D124,$E124:$E1149,$E124)/2</f>
        <v>0</v>
      </c>
    </row>
    <row r="124" spans="1:11" s="16" customFormat="1" ht="39" customHeight="1">
      <c r="A124" s="19">
        <v>2</v>
      </c>
      <c r="B124" s="37">
        <v>955</v>
      </c>
      <c r="C124" s="38" t="s">
        <v>35</v>
      </c>
      <c r="D124" s="39" t="s">
        <v>67</v>
      </c>
      <c r="E124" s="39" t="s">
        <v>83</v>
      </c>
      <c r="F124" s="39" t="s">
        <v>108</v>
      </c>
      <c r="G124" s="39" t="s">
        <v>69</v>
      </c>
      <c r="H124" s="40">
        <f>SUMIFS(H125:H1149,$B125:$B1149,$B124,$D125:$D1149,$D125,$E125:$E1149,$E125,$F125:$F1149,$F125)</f>
        <v>14000</v>
      </c>
      <c r="I124" s="40">
        <f>SUMIFS(I125:I1149,$B125:$B1149,$B124,$D125:$D1149,$D125,$E125:$E1149,$E125,$F125:$F1149,$F125)</f>
        <v>0</v>
      </c>
      <c r="J124" s="40">
        <f>SUMIFS(J125:J1149,$B125:$B1149,$B124,$D125:$D1149,$D125,$E125:$E1149,$E125,$F125:$F1149,$F125)</f>
        <v>14000</v>
      </c>
      <c r="K124" s="40">
        <f>SUMIFS(K125:K1149,$B125:$B1149,$B124,$D125:$D1149,$D125,$E125:$E1149,$E125,$F125:$F1149,$F125)</f>
        <v>0</v>
      </c>
    </row>
    <row r="125" spans="1:11" s="16" customFormat="1" ht="15.6">
      <c r="A125" s="20">
        <v>3</v>
      </c>
      <c r="B125" s="31">
        <v>955</v>
      </c>
      <c r="C125" s="32" t="s">
        <v>44</v>
      </c>
      <c r="D125" s="33" t="s">
        <v>67</v>
      </c>
      <c r="E125" s="33" t="s">
        <v>83</v>
      </c>
      <c r="F125" s="33" t="s">
        <v>108</v>
      </c>
      <c r="G125" s="33" t="s">
        <v>88</v>
      </c>
      <c r="H125" s="24">
        <v>14000</v>
      </c>
      <c r="I125" s="24"/>
      <c r="J125" s="24">
        <v>14000</v>
      </c>
      <c r="K125" s="24"/>
    </row>
    <row r="126" spans="1:11" s="16" customFormat="1" ht="15.6">
      <c r="A126" s="17">
        <v>1</v>
      </c>
      <c r="B126" s="28">
        <v>955</v>
      </c>
      <c r="C126" s="29" t="s">
        <v>14</v>
      </c>
      <c r="D126" s="30" t="s">
        <v>67</v>
      </c>
      <c r="E126" s="30" t="s">
        <v>73</v>
      </c>
      <c r="F126" s="30"/>
      <c r="G126" s="30"/>
      <c r="H126" s="18">
        <f>SUMIFS(H127:H1152,$B127:$B1152,$B127,$D127:$D1152,$D127,$E127:$E1152,$E127)/2</f>
        <v>49651.400000000009</v>
      </c>
      <c r="I126" s="18">
        <f>SUMIFS(I129:I1152,$B129:$B1152,$B129,$D129:$D1152,$D129,$E129:$E1152,$E129)/2</f>
        <v>2281.4</v>
      </c>
      <c r="J126" s="18">
        <f>SUMIFS(J127:J1152,$B127:$B1152,$B127,$D127:$D1152,$D127,$E127:$E1152,$E127)/2</f>
        <v>49361.200000000004</v>
      </c>
      <c r="K126" s="18">
        <f>SUMIFS(K129:K1152,$B129:$B1152,$B129,$D129:$D1152,$D129,$E129:$E1152,$E129)/2</f>
        <v>1991.2</v>
      </c>
    </row>
    <row r="127" spans="1:11" s="16" customFormat="1" ht="62.4">
      <c r="A127" s="19">
        <v>2</v>
      </c>
      <c r="B127" s="37">
        <v>955</v>
      </c>
      <c r="C127" s="47" t="s">
        <v>214</v>
      </c>
      <c r="D127" s="39" t="s">
        <v>67</v>
      </c>
      <c r="E127" s="39" t="s">
        <v>73</v>
      </c>
      <c r="F127" s="39" t="s">
        <v>15</v>
      </c>
      <c r="G127" s="39" t="s">
        <v>69</v>
      </c>
      <c r="H127" s="40">
        <f>SUMIFS(H128:H1153,$B128:$B1153,$B127,$D128:$D1153,$D128,$E128:$E1153,$E128,$F128:$F1153,$F128)</f>
        <v>260</v>
      </c>
      <c r="I127" s="40">
        <f>SUMIFS(I128:I1153,$B128:$B1153,$B127,$D128:$D1153,$D128,$E128:$E1153,$E128,$F128:$F1153,$F128)</f>
        <v>0</v>
      </c>
      <c r="J127" s="40">
        <f>SUMIFS(J128:J1153,$B128:$B1153,$B127,$D128:$D1153,$D128,$E128:$E1153,$E128,$F128:$F1153,$F128)</f>
        <v>260</v>
      </c>
      <c r="K127" s="40">
        <f>SUMIFS(K128:K1153,$B128:$B1153,$B127,$D128:$D1153,$D128,$E128:$E1153,$E128,$F128:$F1153,$F128)</f>
        <v>0</v>
      </c>
    </row>
    <row r="128" spans="1:11" s="16" customFormat="1" ht="46.8">
      <c r="A128" s="20">
        <v>3</v>
      </c>
      <c r="B128" s="31">
        <v>955</v>
      </c>
      <c r="C128" s="45" t="s">
        <v>12</v>
      </c>
      <c r="D128" s="33" t="s">
        <v>67</v>
      </c>
      <c r="E128" s="33" t="s">
        <v>73</v>
      </c>
      <c r="F128" s="33" t="s">
        <v>15</v>
      </c>
      <c r="G128" s="33" t="s">
        <v>71</v>
      </c>
      <c r="H128" s="24">
        <v>260</v>
      </c>
      <c r="I128" s="24"/>
      <c r="J128" s="24">
        <v>260</v>
      </c>
      <c r="K128" s="24"/>
    </row>
    <row r="129" spans="1:11" s="16" customFormat="1" ht="62.4">
      <c r="A129" s="19">
        <v>2</v>
      </c>
      <c r="B129" s="37">
        <v>955</v>
      </c>
      <c r="C129" s="38" t="s">
        <v>169</v>
      </c>
      <c r="D129" s="39" t="s">
        <v>67</v>
      </c>
      <c r="E129" s="39" t="s">
        <v>73</v>
      </c>
      <c r="F129" s="39" t="s">
        <v>124</v>
      </c>
      <c r="G129" s="39" t="s">
        <v>69</v>
      </c>
      <c r="H129" s="40">
        <f>SUMIFS(H130:H1152,$B130:$B1152,$B129,$D130:$D1152,$D130,$E130:$E1152,$E130,$F130:$F1152,$F130)</f>
        <v>1229.9000000000001</v>
      </c>
      <c r="I129" s="40">
        <f>SUMIFS(I130:I1152,$B130:$B1152,$B129,$D130:$D1152,$D130,$E130:$E1152,$E130,$F130:$F1152,$F130)</f>
        <v>0</v>
      </c>
      <c r="J129" s="40">
        <f>SUMIFS(J130:J1152,$B130:$B1152,$B129,$D130:$D1152,$D130,$E130:$E1152,$E130,$F130:$F1152,$F130)</f>
        <v>1229.9000000000001</v>
      </c>
      <c r="K129" s="40">
        <f>SUMIFS(K130:K1152,$B130:$B1152,$B129,$D130:$D1152,$D130,$E130:$E1152,$E130,$F130:$F1152,$F130)</f>
        <v>0</v>
      </c>
    </row>
    <row r="130" spans="1:11" s="16" customFormat="1" ht="46.8">
      <c r="A130" s="20">
        <v>3</v>
      </c>
      <c r="B130" s="31">
        <v>955</v>
      </c>
      <c r="C130" s="45" t="s">
        <v>12</v>
      </c>
      <c r="D130" s="33" t="s">
        <v>67</v>
      </c>
      <c r="E130" s="33" t="s">
        <v>73</v>
      </c>
      <c r="F130" s="33" t="s">
        <v>124</v>
      </c>
      <c r="G130" s="33" t="s">
        <v>71</v>
      </c>
      <c r="H130" s="24">
        <v>1229.9000000000001</v>
      </c>
      <c r="I130" s="24"/>
      <c r="J130" s="24">
        <v>1229.9000000000001</v>
      </c>
      <c r="K130" s="24"/>
    </row>
    <row r="131" spans="1:11" s="16" customFormat="1" ht="46.8">
      <c r="A131" s="19">
        <v>2</v>
      </c>
      <c r="B131" s="37">
        <v>955</v>
      </c>
      <c r="C131" s="38" t="s">
        <v>164</v>
      </c>
      <c r="D131" s="39" t="s">
        <v>67</v>
      </c>
      <c r="E131" s="39" t="s">
        <v>73</v>
      </c>
      <c r="F131" s="39" t="s">
        <v>163</v>
      </c>
      <c r="G131" s="39"/>
      <c r="H131" s="40">
        <f>SUMIFS(H132:H1154,$B132:$B1154,$B131,$D132:$D1154,$D132,$E132:$E1154,$E132,$F132:$F1154,$F132)</f>
        <v>2744.5</v>
      </c>
      <c r="I131" s="40">
        <f>SUMIFS(I132:I1154,$B132:$B1154,$B131,$D132:$D1154,$D132,$E132:$E1154,$E132,$F132:$F1154,$F132)</f>
        <v>0</v>
      </c>
      <c r="J131" s="40">
        <f>SUMIFS(J132:J1154,$B132:$B1154,$B131,$D132:$D1154,$D132,$E132:$E1154,$E132,$F132:$F1154,$F132)</f>
        <v>2744.5</v>
      </c>
      <c r="K131" s="40">
        <f>SUMIFS(K132:K1154,$B132:$B1154,$B131,$D132:$D1154,$D132,$E132:$E1154,$E132,$F132:$F1154,$F132)</f>
        <v>0</v>
      </c>
    </row>
    <row r="132" spans="1:11" s="16" customFormat="1" ht="15.6">
      <c r="A132" s="20">
        <v>3</v>
      </c>
      <c r="B132" s="31">
        <v>955</v>
      </c>
      <c r="C132" s="32" t="s">
        <v>46</v>
      </c>
      <c r="D132" s="33" t="s">
        <v>67</v>
      </c>
      <c r="E132" s="33" t="s">
        <v>73</v>
      </c>
      <c r="F132" s="33" t="s">
        <v>163</v>
      </c>
      <c r="G132" s="33" t="s">
        <v>89</v>
      </c>
      <c r="H132" s="24">
        <v>2744.5</v>
      </c>
      <c r="I132" s="24"/>
      <c r="J132" s="24">
        <v>2744.5</v>
      </c>
      <c r="K132" s="24"/>
    </row>
    <row r="133" spans="1:11" s="16" customFormat="1" ht="62.4">
      <c r="A133" s="19">
        <v>2</v>
      </c>
      <c r="B133" s="37">
        <v>955</v>
      </c>
      <c r="C133" s="42" t="s">
        <v>180</v>
      </c>
      <c r="D133" s="39" t="s">
        <v>67</v>
      </c>
      <c r="E133" s="39" t="s">
        <v>73</v>
      </c>
      <c r="F133" s="39" t="s">
        <v>47</v>
      </c>
      <c r="G133" s="39"/>
      <c r="H133" s="40">
        <f>SUMIFS(H134:H1156,$B134:$B1156,$B133,$D134:$D1156,$D134,$E134:$E1156,$E134,$F134:$F1156,$F134)</f>
        <v>18319.400000000001</v>
      </c>
      <c r="I133" s="40">
        <f>SUMIFS(I134:I1156,$B134:$B1156,$B133,$D134:$D1156,$D134,$E134:$E1156,$E134,$F134:$F1156,$F134)</f>
        <v>0</v>
      </c>
      <c r="J133" s="40">
        <f>SUMIFS(J134:J1156,$B134:$B1156,$B133,$D134:$D1156,$D134,$E134:$E1156,$E134,$F134:$F1156,$F134)</f>
        <v>18319.400000000001</v>
      </c>
      <c r="K133" s="40">
        <f>SUMIFS(K134:K1156,$B134:$B1156,$B133,$D134:$D1156,$D134,$E134:$E1156,$E134,$F134:$F1156,$F134)</f>
        <v>0</v>
      </c>
    </row>
    <row r="134" spans="1:11" s="16" customFormat="1" ht="15.6">
      <c r="A134" s="20">
        <v>3</v>
      </c>
      <c r="B134" s="31">
        <v>955</v>
      </c>
      <c r="C134" s="32" t="s">
        <v>46</v>
      </c>
      <c r="D134" s="33" t="s">
        <v>67</v>
      </c>
      <c r="E134" s="33" t="s">
        <v>73</v>
      </c>
      <c r="F134" s="33" t="s">
        <v>47</v>
      </c>
      <c r="G134" s="33" t="s">
        <v>89</v>
      </c>
      <c r="H134" s="24">
        <v>18319.400000000001</v>
      </c>
      <c r="I134" s="24"/>
      <c r="J134" s="24">
        <v>18319.400000000001</v>
      </c>
      <c r="K134" s="24"/>
    </row>
    <row r="135" spans="1:11" s="16" customFormat="1" ht="62.4">
      <c r="A135" s="19">
        <v>2</v>
      </c>
      <c r="B135" s="37">
        <v>955</v>
      </c>
      <c r="C135" s="38" t="s">
        <v>212</v>
      </c>
      <c r="D135" s="39" t="s">
        <v>67</v>
      </c>
      <c r="E135" s="39" t="s">
        <v>73</v>
      </c>
      <c r="F135" s="39" t="s">
        <v>49</v>
      </c>
      <c r="G135" s="39" t="s">
        <v>69</v>
      </c>
      <c r="H135" s="40">
        <f>SUMIFS(H136:H1158,$B136:$B1158,$B135,$D136:$D1158,$D136,$E136:$E1158,$E136,$F136:$F1158,$F136)</f>
        <v>1346.4</v>
      </c>
      <c r="I135" s="40">
        <f>SUMIFS(I136:I1158,$B136:$B1158,$B135,$D136:$D1158,$D136,$E136:$E1158,$E136,$F136:$F1158,$F136)</f>
        <v>1255.9000000000001</v>
      </c>
      <c r="J135" s="40">
        <f>SUMIFS(J136:J1158,$B136:$B1158,$B135,$D136:$D1158,$D136,$E136:$E1158,$E136,$F136:$F1158,$F136)</f>
        <v>1056.2</v>
      </c>
      <c r="K135" s="40">
        <f>SUMIFS(K136:K1158,$B136:$B1158,$B135,$D136:$D1158,$D136,$E136:$E1158,$E136,$F136:$F1158,$F136)</f>
        <v>965.7</v>
      </c>
    </row>
    <row r="136" spans="1:11" s="16" customFormat="1" ht="15.6">
      <c r="A136" s="20">
        <v>3</v>
      </c>
      <c r="B136" s="31">
        <v>955</v>
      </c>
      <c r="C136" s="32" t="s">
        <v>46</v>
      </c>
      <c r="D136" s="33" t="s">
        <v>67</v>
      </c>
      <c r="E136" s="33" t="s">
        <v>73</v>
      </c>
      <c r="F136" s="33" t="s">
        <v>49</v>
      </c>
      <c r="G136" s="33" t="s">
        <v>89</v>
      </c>
      <c r="H136" s="24">
        <v>1346.4</v>
      </c>
      <c r="I136" s="24">
        <v>1255.9000000000001</v>
      </c>
      <c r="J136" s="24">
        <v>1056.2</v>
      </c>
      <c r="K136" s="24">
        <v>965.7</v>
      </c>
    </row>
    <row r="137" spans="1:11" s="16" customFormat="1" ht="46.8">
      <c r="A137" s="19">
        <v>2</v>
      </c>
      <c r="B137" s="37">
        <v>955</v>
      </c>
      <c r="C137" s="38" t="s">
        <v>142</v>
      </c>
      <c r="D137" s="39" t="s">
        <v>67</v>
      </c>
      <c r="E137" s="39" t="s">
        <v>73</v>
      </c>
      <c r="F137" s="39" t="s">
        <v>141</v>
      </c>
      <c r="G137" s="39"/>
      <c r="H137" s="40">
        <f>SUMIFS(H138:H1160,$B138:$B1160,$B137,$D138:$D1160,$D138,$E138:$E1160,$E138,$F138:$F1160,$F138)</f>
        <v>15179.7</v>
      </c>
      <c r="I137" s="40">
        <f>SUMIFS(I138:I1160,$B138:$B1160,$B137,$D138:$D1160,$D138,$E138:$E1160,$E138,$F138:$F1160,$F138)</f>
        <v>1025.5</v>
      </c>
      <c r="J137" s="40">
        <f>SUMIFS(J138:J1160,$B138:$B1160,$B137,$D138:$D1160,$D138,$E138:$E1160,$E138,$F138:$F1160,$F138)</f>
        <v>15179.7</v>
      </c>
      <c r="K137" s="40">
        <f>SUMIFS(K138:K1160,$B138:$B1160,$B137,$D138:$D1160,$D138,$E138:$E1160,$E138,$F138:$F1160,$F138)</f>
        <v>1025.5</v>
      </c>
    </row>
    <row r="138" spans="1:11" s="16" customFormat="1" ht="31.2">
      <c r="A138" s="20">
        <v>3</v>
      </c>
      <c r="B138" s="31">
        <v>955</v>
      </c>
      <c r="C138" s="32" t="s">
        <v>23</v>
      </c>
      <c r="D138" s="33" t="s">
        <v>67</v>
      </c>
      <c r="E138" s="33" t="s">
        <v>73</v>
      </c>
      <c r="F138" s="33" t="s">
        <v>141</v>
      </c>
      <c r="G138" s="33" t="s">
        <v>80</v>
      </c>
      <c r="H138" s="24">
        <v>14561.1</v>
      </c>
      <c r="I138" s="24">
        <v>1025.5</v>
      </c>
      <c r="J138" s="24">
        <v>14561.1</v>
      </c>
      <c r="K138" s="24">
        <v>1025.5</v>
      </c>
    </row>
    <row r="139" spans="1:11" s="16" customFormat="1" ht="46.8">
      <c r="A139" s="20">
        <v>3</v>
      </c>
      <c r="B139" s="31">
        <v>955</v>
      </c>
      <c r="C139" s="32" t="s">
        <v>12</v>
      </c>
      <c r="D139" s="33" t="s">
        <v>67</v>
      </c>
      <c r="E139" s="33" t="s">
        <v>73</v>
      </c>
      <c r="F139" s="33" t="s">
        <v>141</v>
      </c>
      <c r="G139" s="33" t="s">
        <v>71</v>
      </c>
      <c r="H139" s="24">
        <v>618.6</v>
      </c>
      <c r="I139" s="24"/>
      <c r="J139" s="24">
        <v>618.6</v>
      </c>
      <c r="K139" s="24"/>
    </row>
    <row r="140" spans="1:11" s="16" customFormat="1" ht="39" customHeight="1">
      <c r="A140" s="19">
        <v>2</v>
      </c>
      <c r="B140" s="37">
        <v>955</v>
      </c>
      <c r="C140" s="38" t="s">
        <v>35</v>
      </c>
      <c r="D140" s="39" t="s">
        <v>67</v>
      </c>
      <c r="E140" s="39" t="s">
        <v>73</v>
      </c>
      <c r="F140" s="39" t="s">
        <v>108</v>
      </c>
      <c r="G140" s="39"/>
      <c r="H140" s="40">
        <f>SUMIFS(H141:H1163,$B141:$B1163,$B140,$D141:$D1163,$D141,$E141:$E1163,$E141,$F141:$F1163,$F141)</f>
        <v>10571.5</v>
      </c>
      <c r="I140" s="40">
        <f>SUMIFS(I141:I1163,$B141:$B1163,$B140,$D141:$D1163,$D141,$E141:$E1163,$E141,$F141:$F1163,$F141)</f>
        <v>0</v>
      </c>
      <c r="J140" s="40">
        <f>SUMIFS(J141:J1163,$B141:$B1163,$B140,$D141:$D1163,$D141,$E141:$E1163,$E141,$F141:$F1163,$F141)</f>
        <v>10571.5</v>
      </c>
      <c r="K140" s="40">
        <f>SUMIFS(K141:K1163,$B141:$B1163,$B140,$D141:$D1163,$D141,$E141:$E1163,$E141,$F141:$F1163,$F141)</f>
        <v>0</v>
      </c>
    </row>
    <row r="141" spans="1:11" s="16" customFormat="1" ht="15.6">
      <c r="A141" s="20">
        <v>3</v>
      </c>
      <c r="B141" s="31">
        <v>955</v>
      </c>
      <c r="C141" s="32" t="s">
        <v>153</v>
      </c>
      <c r="D141" s="33" t="s">
        <v>67</v>
      </c>
      <c r="E141" s="33" t="s">
        <v>73</v>
      </c>
      <c r="F141" s="33" t="s">
        <v>108</v>
      </c>
      <c r="G141" s="33" t="s">
        <v>125</v>
      </c>
      <c r="H141" s="24">
        <v>10000</v>
      </c>
      <c r="I141" s="24"/>
      <c r="J141" s="24">
        <v>10000</v>
      </c>
      <c r="K141" s="24"/>
    </row>
    <row r="142" spans="1:11" s="16" customFormat="1" ht="62.4">
      <c r="A142" s="20">
        <v>3</v>
      </c>
      <c r="B142" s="31">
        <v>955</v>
      </c>
      <c r="C142" s="32" t="s">
        <v>215</v>
      </c>
      <c r="D142" s="33" t="s">
        <v>67</v>
      </c>
      <c r="E142" s="33" t="s">
        <v>73</v>
      </c>
      <c r="F142" s="33" t="s">
        <v>108</v>
      </c>
      <c r="G142" s="33" t="s">
        <v>91</v>
      </c>
      <c r="H142" s="24">
        <v>400</v>
      </c>
      <c r="I142" s="24"/>
      <c r="J142" s="24">
        <v>400</v>
      </c>
      <c r="K142" s="24"/>
    </row>
    <row r="143" spans="1:11" s="16" customFormat="1" ht="15.6">
      <c r="A143" s="20">
        <v>3</v>
      </c>
      <c r="B143" s="31">
        <v>955</v>
      </c>
      <c r="C143" s="32" t="s">
        <v>127</v>
      </c>
      <c r="D143" s="33" t="s">
        <v>67</v>
      </c>
      <c r="E143" s="33" t="s">
        <v>73</v>
      </c>
      <c r="F143" s="33" t="s">
        <v>108</v>
      </c>
      <c r="G143" s="33" t="s">
        <v>126</v>
      </c>
      <c r="H143" s="24">
        <v>171.5</v>
      </c>
      <c r="I143" s="24"/>
      <c r="J143" s="24">
        <v>171.5</v>
      </c>
      <c r="K143" s="24"/>
    </row>
    <row r="144" spans="1:11" s="16" customFormat="1" ht="15.6">
      <c r="A144" s="17">
        <v>1</v>
      </c>
      <c r="B144" s="28">
        <v>955</v>
      </c>
      <c r="C144" s="29" t="s">
        <v>50</v>
      </c>
      <c r="D144" s="30" t="s">
        <v>86</v>
      </c>
      <c r="E144" s="30" t="s">
        <v>84</v>
      </c>
      <c r="F144" s="30" t="s">
        <v>7</v>
      </c>
      <c r="G144" s="30" t="s">
        <v>69</v>
      </c>
      <c r="H144" s="18">
        <f>SUMIFS(H145:H1167,$B145:$B1167,$B145,$D145:$D1167,$D145,$E145:$E1167,$E145)/2</f>
        <v>454</v>
      </c>
      <c r="I144" s="18">
        <f>SUMIFS(I145:I1167,$B145:$B1167,$B145,$D145:$D1167,$D145,$E145:$E1167,$E145)/2</f>
        <v>0</v>
      </c>
      <c r="J144" s="18">
        <f>SUMIFS(J145:J1167,$B145:$B1167,$B145,$D145:$D1167,$D145,$E145:$E1167,$E145)/2</f>
        <v>454</v>
      </c>
      <c r="K144" s="18">
        <f>SUMIFS(K145:K1167,$B145:$B1167,$B145,$D145:$D1167,$D145,$E145:$E1167,$E145)/2</f>
        <v>0</v>
      </c>
    </row>
    <row r="145" spans="1:11" s="16" customFormat="1" ht="54" customHeight="1">
      <c r="A145" s="19">
        <v>2</v>
      </c>
      <c r="B145" s="37">
        <v>955</v>
      </c>
      <c r="C145" s="38" t="s">
        <v>181</v>
      </c>
      <c r="D145" s="39" t="s">
        <v>86</v>
      </c>
      <c r="E145" s="39" t="s">
        <v>84</v>
      </c>
      <c r="F145" s="39" t="s">
        <v>104</v>
      </c>
      <c r="G145" s="39" t="s">
        <v>69</v>
      </c>
      <c r="H145" s="40">
        <f>SUMIFS(H146:H1167,$B146:$B1167,$B145,$D146:$D1167,$D146,$E146:$E1167,$E146,$F146:$F1167,$F146)</f>
        <v>454</v>
      </c>
      <c r="I145" s="40">
        <f>SUMIFS(I146:I1167,$B146:$B1167,$B145,$D146:$D1167,$D146,$E146:$E1167,$E146,$F146:$F1167,$F146)</f>
        <v>0</v>
      </c>
      <c r="J145" s="40">
        <f>SUMIFS(J146:J1167,$B146:$B1167,$B145,$D146:$D1167,$D146,$E146:$E1167,$E146,$F146:$F1167,$F146)</f>
        <v>454</v>
      </c>
      <c r="K145" s="40">
        <f>SUMIFS(K146:K1167,$B146:$B1167,$B145,$D146:$D1167,$D146,$E146:$E1167,$E146,$F146:$F1167,$F146)</f>
        <v>0</v>
      </c>
    </row>
    <row r="146" spans="1:11" s="16" customFormat="1" ht="46.8">
      <c r="A146" s="20">
        <v>3</v>
      </c>
      <c r="B146" s="31">
        <v>955</v>
      </c>
      <c r="C146" s="32" t="s">
        <v>12</v>
      </c>
      <c r="D146" s="33" t="s">
        <v>86</v>
      </c>
      <c r="E146" s="33" t="s">
        <v>84</v>
      </c>
      <c r="F146" s="33" t="s">
        <v>104</v>
      </c>
      <c r="G146" s="33" t="s">
        <v>71</v>
      </c>
      <c r="H146" s="24">
        <v>454</v>
      </c>
      <c r="I146" s="24"/>
      <c r="J146" s="24">
        <v>454</v>
      </c>
      <c r="K146" s="24"/>
    </row>
    <row r="147" spans="1:11" s="16" customFormat="1" ht="46.8">
      <c r="A147" s="17">
        <v>1</v>
      </c>
      <c r="B147" s="28">
        <v>955</v>
      </c>
      <c r="C147" s="29" t="s">
        <v>193</v>
      </c>
      <c r="D147" s="30" t="s">
        <v>76</v>
      </c>
      <c r="E147" s="30" t="s">
        <v>82</v>
      </c>
      <c r="F147" s="30" t="s">
        <v>7</v>
      </c>
      <c r="G147" s="30" t="s">
        <v>69</v>
      </c>
      <c r="H147" s="18">
        <f>SUMIFS(H148:H1170,$B148:$B1170,$B148,$D148:$D1170,$D148,$E148:$E1170,$E148)/2</f>
        <v>2790.9</v>
      </c>
      <c r="I147" s="18">
        <f>SUMIFS(I148:I1170,$B148:$B1170,$B148,$D148:$D1170,$D148,$E148:$E1170,$E148)/2</f>
        <v>0</v>
      </c>
      <c r="J147" s="18">
        <f>SUMIFS(J148:J1170,$B148:$B1170,$B148,$D148:$D1170,$D148,$E148:$E1170,$E148)/2</f>
        <v>2790.9</v>
      </c>
      <c r="K147" s="18">
        <f>SUMIFS(K148:K1170,$B148:$B1170,$B148,$D148:$D1170,$D148,$E148:$E1170,$E148)/2</f>
        <v>0</v>
      </c>
    </row>
    <row r="148" spans="1:11" s="16" customFormat="1" ht="46.8">
      <c r="A148" s="19">
        <v>2</v>
      </c>
      <c r="B148" s="37">
        <v>955</v>
      </c>
      <c r="C148" s="38" t="s">
        <v>164</v>
      </c>
      <c r="D148" s="39" t="s">
        <v>76</v>
      </c>
      <c r="E148" s="39" t="s">
        <v>82</v>
      </c>
      <c r="F148" s="39" t="s">
        <v>163</v>
      </c>
      <c r="G148" s="39"/>
      <c r="H148" s="40">
        <f>SUMIFS(H149:H1170,$B149:$B1170,$B148,$D149:$D1170,$D149,$E149:$E1170,$E149,$F149:$F1170,$F149)</f>
        <v>2714.9</v>
      </c>
      <c r="I148" s="40">
        <f>SUMIFS(I149:I1170,$B149:$B1170,$B148,$D149:$D1170,$D149,$E149:$E1170,$E149,$F149:$F1170,$F149)</f>
        <v>0</v>
      </c>
      <c r="J148" s="40">
        <f>SUMIFS(J149:J1170,$B149:$B1170,$B148,$D149:$D1170,$D149,$E149:$E1170,$E149,$F149:$F1170,$F149)</f>
        <v>2714.9</v>
      </c>
      <c r="K148" s="40">
        <f>SUMIFS(K149:K1170,$B149:$B1170,$B148,$D149:$D1170,$D149,$E149:$E1170,$E149,$F149:$F1170,$F149)</f>
        <v>0</v>
      </c>
    </row>
    <row r="149" spans="1:11" s="16" customFormat="1" ht="15.6">
      <c r="A149" s="20">
        <v>3</v>
      </c>
      <c r="B149" s="31">
        <v>955</v>
      </c>
      <c r="C149" s="32" t="s">
        <v>46</v>
      </c>
      <c r="D149" s="33" t="s">
        <v>76</v>
      </c>
      <c r="E149" s="33" t="s">
        <v>82</v>
      </c>
      <c r="F149" s="33" t="s">
        <v>163</v>
      </c>
      <c r="G149" s="33" t="s">
        <v>89</v>
      </c>
      <c r="H149" s="24">
        <v>2714.9</v>
      </c>
      <c r="I149" s="24"/>
      <c r="J149" s="24">
        <v>2714.9</v>
      </c>
      <c r="K149" s="24"/>
    </row>
    <row r="150" spans="1:11" s="16" customFormat="1" ht="78">
      <c r="A150" s="19">
        <v>2</v>
      </c>
      <c r="B150" s="37">
        <v>955</v>
      </c>
      <c r="C150" s="38" t="s">
        <v>182</v>
      </c>
      <c r="D150" s="39" t="s">
        <v>76</v>
      </c>
      <c r="E150" s="39" t="s">
        <v>82</v>
      </c>
      <c r="F150" s="39" t="s">
        <v>105</v>
      </c>
      <c r="G150" s="39" t="s">
        <v>69</v>
      </c>
      <c r="H150" s="40">
        <f>SUMIFS(H151:H1172,$B151:$B1172,$B150,$D151:$D1172,$D151,$E151:$E1172,$E151,$F151:$F1172,$F151)</f>
        <v>76</v>
      </c>
      <c r="I150" s="40">
        <f>SUMIFS(I151:I1172,$B151:$B1172,$B150,$D151:$D1172,$D151,$E151:$E1172,$E151,$F151:$F1172,$F151)</f>
        <v>0</v>
      </c>
      <c r="J150" s="40">
        <f>SUMIFS(J151:J1172,$B151:$B1172,$B150,$D151:$D1172,$D151,$E151:$E1172,$E151,$F151:$F1172,$F151)</f>
        <v>76</v>
      </c>
      <c r="K150" s="40">
        <f>SUMIFS(K151:K1172,$B151:$B1172,$B150,$D151:$D1172,$D151,$E151:$E1172,$E151,$F151:$F1172,$F151)</f>
        <v>0</v>
      </c>
    </row>
    <row r="151" spans="1:11" s="16" customFormat="1" ht="46.8">
      <c r="A151" s="20">
        <v>3</v>
      </c>
      <c r="B151" s="31">
        <v>955</v>
      </c>
      <c r="C151" s="32" t="s">
        <v>12</v>
      </c>
      <c r="D151" s="33" t="s">
        <v>76</v>
      </c>
      <c r="E151" s="33" t="s">
        <v>82</v>
      </c>
      <c r="F151" s="33" t="s">
        <v>105</v>
      </c>
      <c r="G151" s="33" t="s">
        <v>71</v>
      </c>
      <c r="H151" s="24">
        <v>76</v>
      </c>
      <c r="I151" s="24"/>
      <c r="J151" s="24">
        <v>76</v>
      </c>
      <c r="K151" s="24"/>
    </row>
    <row r="152" spans="1:11" s="16" customFormat="1" ht="46.8">
      <c r="A152" s="17">
        <v>1</v>
      </c>
      <c r="B152" s="28">
        <v>955</v>
      </c>
      <c r="C152" s="29" t="s">
        <v>36</v>
      </c>
      <c r="D152" s="30" t="s">
        <v>76</v>
      </c>
      <c r="E152" s="30" t="s">
        <v>74</v>
      </c>
      <c r="F152" s="30"/>
      <c r="G152" s="30"/>
      <c r="H152" s="18">
        <f>SUMIFS(H153:H1175,$B153:$B1175,$B153,$D153:$D1175,$D153,$E153:$E1175,$E153)/2</f>
        <v>1896.6</v>
      </c>
      <c r="I152" s="18">
        <f>SUMIFS(I153:I1175,$B153:$B1175,$B153,$D153:$D1175,$D153,$E153:$E1175,$E153)/2</f>
        <v>0</v>
      </c>
      <c r="J152" s="18">
        <f>SUMIFS(J153:J1175,$B153:$B1175,$B153,$D153:$D1175,$D153,$E153:$E1175,$E153)/2</f>
        <v>1896.6</v>
      </c>
      <c r="K152" s="18">
        <f>SUMIFS(K153:K1175,$B153:$B1175,$B153,$D153:$D1175,$D153,$E153:$E1175,$E153)/2</f>
        <v>0</v>
      </c>
    </row>
    <row r="153" spans="1:11" s="16" customFormat="1" ht="62.4">
      <c r="A153" s="19">
        <v>2</v>
      </c>
      <c r="B153" s="37">
        <v>955</v>
      </c>
      <c r="C153" s="38" t="s">
        <v>157</v>
      </c>
      <c r="D153" s="39" t="s">
        <v>76</v>
      </c>
      <c r="E153" s="39" t="s">
        <v>74</v>
      </c>
      <c r="F153" s="39" t="s">
        <v>51</v>
      </c>
      <c r="G153" s="39"/>
      <c r="H153" s="40">
        <f>SUMIFS(H154:H1175,$B154:$B1175,$B153,$D154:$D1175,$D154,$E154:$E1175,$E154,$F154:$F1175,$F154)</f>
        <v>950</v>
      </c>
      <c r="I153" s="40">
        <f>SUMIFS(I154:I1175,$B154:$B1175,$B153,$D154:$D1175,$D154,$E154:$E1175,$E154,$F154:$F1175,$F154)</f>
        <v>0</v>
      </c>
      <c r="J153" s="40">
        <f>SUMIFS(J154:J1175,$B154:$B1175,$B153,$D154:$D1175,$D154,$E154:$E1175,$E154,$F154:$F1175,$F154)</f>
        <v>950</v>
      </c>
      <c r="K153" s="40">
        <f>SUMIFS(K154:K1175,$B154:$B1175,$B153,$D154:$D1175,$D154,$E154:$E1175,$E154,$F154:$F1175,$F154)</f>
        <v>0</v>
      </c>
    </row>
    <row r="154" spans="1:11" s="16" customFormat="1" ht="15.6">
      <c r="A154" s="20">
        <v>3</v>
      </c>
      <c r="B154" s="31">
        <v>955</v>
      </c>
      <c r="C154" s="32" t="s">
        <v>46</v>
      </c>
      <c r="D154" s="33" t="s">
        <v>76</v>
      </c>
      <c r="E154" s="33" t="s">
        <v>74</v>
      </c>
      <c r="F154" s="33" t="s">
        <v>51</v>
      </c>
      <c r="G154" s="33" t="s">
        <v>89</v>
      </c>
      <c r="H154" s="24">
        <v>950</v>
      </c>
      <c r="I154" s="24"/>
      <c r="J154" s="24">
        <v>950</v>
      </c>
      <c r="K154" s="24"/>
    </row>
    <row r="155" spans="1:11" s="16" customFormat="1" ht="62.4">
      <c r="A155" s="19">
        <v>2</v>
      </c>
      <c r="B155" s="37">
        <v>955</v>
      </c>
      <c r="C155" s="38" t="s">
        <v>210</v>
      </c>
      <c r="D155" s="39" t="s">
        <v>76</v>
      </c>
      <c r="E155" s="39" t="s">
        <v>74</v>
      </c>
      <c r="F155" s="39" t="s">
        <v>151</v>
      </c>
      <c r="G155" s="39"/>
      <c r="H155" s="40">
        <f>SUMIFS(H156:H1177,$B156:$B1177,$B155,$D156:$D1177,$D156,$E156:$E1177,$E156,$F156:$F1177,$F156)</f>
        <v>946.6</v>
      </c>
      <c r="I155" s="40">
        <f>SUMIFS(I156:I1177,$B156:$B1177,$B155,$D156:$D1177,$D156,$E156:$E1177,$E156,$F156:$F1177,$F156)</f>
        <v>0</v>
      </c>
      <c r="J155" s="40">
        <f>SUMIFS(J156:J1177,$B156:$B1177,$B155,$D156:$D1177,$D156,$E156:$E1177,$E156,$F156:$F1177,$F156)</f>
        <v>946.6</v>
      </c>
      <c r="K155" s="40">
        <f>SUMIFS(K156:K1177,$B156:$B1177,$B155,$D156:$D1177,$D156,$E156:$E1177,$E156,$F156:$F1177,$F156)</f>
        <v>0</v>
      </c>
    </row>
    <row r="156" spans="1:11" s="16" customFormat="1" ht="62.4">
      <c r="A156" s="20">
        <v>3</v>
      </c>
      <c r="B156" s="31">
        <v>955</v>
      </c>
      <c r="C156" s="32" t="s">
        <v>144</v>
      </c>
      <c r="D156" s="33" t="s">
        <v>76</v>
      </c>
      <c r="E156" s="33" t="s">
        <v>74</v>
      </c>
      <c r="F156" s="33" t="s">
        <v>151</v>
      </c>
      <c r="G156" s="33" t="s">
        <v>92</v>
      </c>
      <c r="H156" s="24">
        <v>946.6</v>
      </c>
      <c r="I156" s="24"/>
      <c r="J156" s="24">
        <v>946.6</v>
      </c>
      <c r="K156" s="24"/>
    </row>
    <row r="157" spans="1:11" s="16" customFormat="1" ht="15.6">
      <c r="A157" s="17">
        <v>1</v>
      </c>
      <c r="B157" s="28">
        <v>955</v>
      </c>
      <c r="C157" s="29" t="s">
        <v>52</v>
      </c>
      <c r="D157" s="30" t="s">
        <v>84</v>
      </c>
      <c r="E157" s="30" t="s">
        <v>90</v>
      </c>
      <c r="F157" s="30"/>
      <c r="G157" s="30"/>
      <c r="H157" s="18">
        <f>SUMIFS(H158:H1180,$B158:$B1180,$B158,$D158:$D1180,$D158,$E158:$E1180,$E158)/2</f>
        <v>39944.300000000003</v>
      </c>
      <c r="I157" s="18">
        <f>SUMIFS(I158:I1180,$B158:$B1180,$B158,$D158:$D1180,$D158,$E158:$E1180,$E158)/2</f>
        <v>38407.300000000003</v>
      </c>
      <c r="J157" s="18">
        <f>SUMIFS(J158:J1180,$B158:$B1180,$B158,$D158:$D1180,$D158,$E158:$E1180,$E158)/2</f>
        <v>39944.300000000003</v>
      </c>
      <c r="K157" s="18">
        <f>SUMIFS(K158:K1180,$B158:$B1180,$B158,$D158:$D1180,$D158,$E158:$E1180,$E158)/2</f>
        <v>38407.300000000003</v>
      </c>
    </row>
    <row r="158" spans="1:11" s="16" customFormat="1" ht="62.4">
      <c r="A158" s="19">
        <v>2</v>
      </c>
      <c r="B158" s="37">
        <v>955</v>
      </c>
      <c r="C158" s="47" t="s">
        <v>214</v>
      </c>
      <c r="D158" s="39" t="s">
        <v>84</v>
      </c>
      <c r="E158" s="39" t="s">
        <v>90</v>
      </c>
      <c r="F158" s="39" t="s">
        <v>15</v>
      </c>
      <c r="G158" s="39" t="s">
        <v>69</v>
      </c>
      <c r="H158" s="40">
        <f>SUMIFS(H159:H1180,$B159:$B1180,$B158,$D159:$D1180,$D159,$E159:$E1180,$E159,$F159:$F1180,$F159)</f>
        <v>0</v>
      </c>
      <c r="I158" s="40">
        <f>SUMIFS(I159:I1180,$B159:$B1180,$B158,$D159:$D1180,$D159,$E159:$E1180,$E159,$F159:$F1180,$F159)</f>
        <v>0</v>
      </c>
      <c r="J158" s="40">
        <f>SUMIFS(J159:J1180,$B159:$B1180,$B158,$D159:$D1180,$D159,$E159:$E1180,$E159,$F159:$F1180,$F159)</f>
        <v>0</v>
      </c>
      <c r="K158" s="40">
        <f>SUMIFS(K159:K1180,$B159:$B1180,$B158,$D159:$D1180,$D159,$E159:$E1180,$E159,$F159:$F1180,$F159)</f>
        <v>0</v>
      </c>
    </row>
    <row r="159" spans="1:11" s="16" customFormat="1" ht="46.8">
      <c r="A159" s="20">
        <v>3</v>
      </c>
      <c r="B159" s="31">
        <v>955</v>
      </c>
      <c r="C159" s="45" t="s">
        <v>12</v>
      </c>
      <c r="D159" s="33" t="s">
        <v>84</v>
      </c>
      <c r="E159" s="33" t="s">
        <v>90</v>
      </c>
      <c r="F159" s="33" t="s">
        <v>15</v>
      </c>
      <c r="G159" s="33" t="s">
        <v>71</v>
      </c>
      <c r="H159" s="24"/>
      <c r="I159" s="24"/>
      <c r="J159" s="24"/>
      <c r="K159" s="24"/>
    </row>
    <row r="160" spans="1:11" s="16" customFormat="1" ht="78">
      <c r="A160" s="19">
        <v>2</v>
      </c>
      <c r="B160" s="37">
        <v>955</v>
      </c>
      <c r="C160" s="52" t="s">
        <v>167</v>
      </c>
      <c r="D160" s="39" t="s">
        <v>84</v>
      </c>
      <c r="E160" s="39" t="s">
        <v>90</v>
      </c>
      <c r="F160" s="39" t="s">
        <v>53</v>
      </c>
      <c r="G160" s="39"/>
      <c r="H160" s="40">
        <f>SUMIFS(H161:H1182,$B161:$B1182,$B160,$D161:$D1182,$D161,$E161:$E1182,$E161,$F161:$F1182,$F161)</f>
        <v>39944.300000000003</v>
      </c>
      <c r="I160" s="40">
        <f>SUMIFS(I161:I1182,$B161:$B1182,$B160,$D161:$D1182,$D161,$E161:$E1182,$E161,$F161:$F1182,$F161)</f>
        <v>38407.300000000003</v>
      </c>
      <c r="J160" s="40">
        <f>SUMIFS(J161:J1182,$B161:$B1182,$B160,$D161:$D1182,$D161,$E161:$E1182,$E161,$F161:$F1182,$F161)</f>
        <v>39944.300000000003</v>
      </c>
      <c r="K160" s="40">
        <f>SUMIFS(K161:K1182,$B161:$B1182,$B160,$D161:$D1182,$D161,$E161:$E1182,$E161,$F161:$F1182,$F161)</f>
        <v>38407.300000000003</v>
      </c>
    </row>
    <row r="161" spans="1:11" s="16" customFormat="1" ht="31.2">
      <c r="A161" s="20">
        <v>3</v>
      </c>
      <c r="B161" s="31">
        <v>955</v>
      </c>
      <c r="C161" s="32" t="s">
        <v>23</v>
      </c>
      <c r="D161" s="33" t="s">
        <v>84</v>
      </c>
      <c r="E161" s="33" t="s">
        <v>90</v>
      </c>
      <c r="F161" s="33" t="s">
        <v>53</v>
      </c>
      <c r="G161" s="33" t="s">
        <v>80</v>
      </c>
      <c r="H161" s="24">
        <v>10006.799999999999</v>
      </c>
      <c r="I161" s="24">
        <v>9296.7999999999993</v>
      </c>
      <c r="J161" s="24">
        <v>10006.799999999999</v>
      </c>
      <c r="K161" s="24">
        <v>9296.7999999999993</v>
      </c>
    </row>
    <row r="162" spans="1:11" s="16" customFormat="1" ht="46.8">
      <c r="A162" s="20">
        <v>3</v>
      </c>
      <c r="B162" s="31">
        <v>955</v>
      </c>
      <c r="C162" s="32" t="s">
        <v>12</v>
      </c>
      <c r="D162" s="33" t="s">
        <v>84</v>
      </c>
      <c r="E162" s="33" t="s">
        <v>90</v>
      </c>
      <c r="F162" s="33" t="s">
        <v>53</v>
      </c>
      <c r="G162" s="33" t="s">
        <v>71</v>
      </c>
      <c r="H162" s="24">
        <v>1165.0999999999999</v>
      </c>
      <c r="I162" s="24">
        <v>338.1</v>
      </c>
      <c r="J162" s="24">
        <v>1165.0999999999999</v>
      </c>
      <c r="K162" s="24">
        <v>338.1</v>
      </c>
    </row>
    <row r="163" spans="1:11" s="16" customFormat="1" ht="15.6">
      <c r="A163" s="20">
        <v>3</v>
      </c>
      <c r="B163" s="31">
        <v>955</v>
      </c>
      <c r="C163" s="32" t="s">
        <v>46</v>
      </c>
      <c r="D163" s="33" t="s">
        <v>84</v>
      </c>
      <c r="E163" s="33" t="s">
        <v>90</v>
      </c>
      <c r="F163" s="33" t="s">
        <v>53</v>
      </c>
      <c r="G163" s="33" t="s">
        <v>89</v>
      </c>
      <c r="H163" s="24"/>
      <c r="I163" s="24"/>
      <c r="J163" s="24"/>
      <c r="K163" s="24"/>
    </row>
    <row r="164" spans="1:11" s="16" customFormat="1" ht="62.4">
      <c r="A164" s="20">
        <v>3</v>
      </c>
      <c r="B164" s="31">
        <v>955</v>
      </c>
      <c r="C164" s="32" t="s">
        <v>132</v>
      </c>
      <c r="D164" s="33" t="s">
        <v>84</v>
      </c>
      <c r="E164" s="33" t="s">
        <v>90</v>
      </c>
      <c r="F164" s="33" t="s">
        <v>53</v>
      </c>
      <c r="G164" s="33" t="s">
        <v>91</v>
      </c>
      <c r="H164" s="24">
        <v>28772.400000000001</v>
      </c>
      <c r="I164" s="24">
        <v>28772.400000000001</v>
      </c>
      <c r="J164" s="24">
        <v>28772.400000000001</v>
      </c>
      <c r="K164" s="24">
        <v>28772.400000000001</v>
      </c>
    </row>
    <row r="165" spans="1:11" s="16" customFormat="1" ht="21" customHeight="1">
      <c r="A165" s="20">
        <v>3</v>
      </c>
      <c r="B165" s="31">
        <v>955</v>
      </c>
      <c r="C165" s="32" t="s">
        <v>13</v>
      </c>
      <c r="D165" s="33" t="s">
        <v>84</v>
      </c>
      <c r="E165" s="33" t="s">
        <v>90</v>
      </c>
      <c r="F165" s="33" t="s">
        <v>53</v>
      </c>
      <c r="G165" s="33" t="s">
        <v>72</v>
      </c>
      <c r="H165" s="24"/>
      <c r="I165" s="24"/>
      <c r="J165" s="24"/>
      <c r="K165" s="24"/>
    </row>
    <row r="166" spans="1:11" s="16" customFormat="1" ht="15.6">
      <c r="A166" s="17">
        <v>1</v>
      </c>
      <c r="B166" s="28">
        <v>955</v>
      </c>
      <c r="C166" s="29" t="s">
        <v>54</v>
      </c>
      <c r="D166" s="30" t="s">
        <v>84</v>
      </c>
      <c r="E166" s="30" t="s">
        <v>81</v>
      </c>
      <c r="F166" s="30" t="s">
        <v>7</v>
      </c>
      <c r="G166" s="30" t="s">
        <v>69</v>
      </c>
      <c r="H166" s="18">
        <f>SUMIFS(H167:H1189,$B167:$B1189,$B167,$D167:$D1189,$D167,$E167:$E1189,$E167)/2</f>
        <v>8224.7000000000007</v>
      </c>
      <c r="I166" s="18">
        <f>SUMIFS(I167:I1189,$B167:$B1189,$B167,$D167:$D1189,$D167,$E167:$E1189,$E167)/2</f>
        <v>0</v>
      </c>
      <c r="J166" s="18">
        <f>SUMIFS(J167:J1189,$B167:$B1189,$B167,$D167:$D1189,$D167,$E167:$E1189,$E167)/2</f>
        <v>8224.7000000000007</v>
      </c>
      <c r="K166" s="18">
        <f>SUMIFS(K167:K1189,$B167:$B1189,$B167,$D167:$D1189,$D167,$E167:$E1189,$E167)/2</f>
        <v>0</v>
      </c>
    </row>
    <row r="167" spans="1:11" s="16" customFormat="1" ht="55.8" customHeight="1">
      <c r="A167" s="19">
        <v>2</v>
      </c>
      <c r="B167" s="37">
        <v>955</v>
      </c>
      <c r="C167" s="38" t="s">
        <v>194</v>
      </c>
      <c r="D167" s="39" t="s">
        <v>84</v>
      </c>
      <c r="E167" s="39" t="s">
        <v>81</v>
      </c>
      <c r="F167" s="39" t="s">
        <v>121</v>
      </c>
      <c r="G167" s="39"/>
      <c r="H167" s="40">
        <f>SUMIFS(H168:H1189,$B168:$B1189,$B167,$D168:$D1189,$D168,$E168:$E1189,$E168,$F168:$F1189,$F168)</f>
        <v>8224.7000000000007</v>
      </c>
      <c r="I167" s="40">
        <f>SUMIFS(I168:I1189,$B168:$B1189,$B167,$D168:$D1189,$D168,$E168:$E1189,$E168,$F168:$F1189,$F168)</f>
        <v>0</v>
      </c>
      <c r="J167" s="40">
        <f>SUMIFS(J168:J1189,$B168:$B1189,$B167,$D168:$D1189,$D168,$E168:$E1189,$E168,$F168:$F1189,$F168)</f>
        <v>8224.7000000000007</v>
      </c>
      <c r="K167" s="40">
        <f>SUMIFS(K168:K1189,$B168:$B1189,$B167,$D168:$D1189,$D168,$E168:$E1189,$E168,$F168:$F1189,$F168)</f>
        <v>0</v>
      </c>
    </row>
    <row r="168" spans="1:11" s="16" customFormat="1" ht="46.8">
      <c r="A168" s="20">
        <v>3</v>
      </c>
      <c r="B168" s="31">
        <v>955</v>
      </c>
      <c r="C168" s="32" t="s">
        <v>12</v>
      </c>
      <c r="D168" s="33" t="s">
        <v>84</v>
      </c>
      <c r="E168" s="33" t="s">
        <v>81</v>
      </c>
      <c r="F168" s="33" t="s">
        <v>121</v>
      </c>
      <c r="G168" s="33" t="s">
        <v>71</v>
      </c>
      <c r="H168" s="24">
        <v>8224.7000000000007</v>
      </c>
      <c r="I168" s="24"/>
      <c r="J168" s="24">
        <v>8224.7000000000007</v>
      </c>
      <c r="K168" s="24"/>
    </row>
    <row r="169" spans="1:11" s="16" customFormat="1" ht="15.6">
      <c r="A169" s="17">
        <v>1</v>
      </c>
      <c r="B169" s="28">
        <v>955</v>
      </c>
      <c r="C169" s="29" t="s">
        <v>128</v>
      </c>
      <c r="D169" s="30" t="s">
        <v>84</v>
      </c>
      <c r="E169" s="30" t="s">
        <v>87</v>
      </c>
      <c r="F169" s="30"/>
      <c r="G169" s="30"/>
      <c r="H169" s="18">
        <f>SUMIFS(H170:H1192,$B170:$B1192,$B170,$D170:$D1192,$D170,$E170:$E1192,$E170)/2</f>
        <v>37000</v>
      </c>
      <c r="I169" s="18">
        <f>SUMIFS(I170:I1192,$B170:$B1192,$B170,$D170:$D1192,$D170,$E170:$E1192,$E170)/2</f>
        <v>36574.1</v>
      </c>
      <c r="J169" s="18">
        <f>SUMIFS(J170:J1192,$B170:$B1192,$B170,$D170:$D1192,$D170,$E170:$E1192,$E170)/2</f>
        <v>37000</v>
      </c>
      <c r="K169" s="18">
        <f>SUMIFS(K170:K1192,$B170:$B1192,$B170,$D170:$D1192,$D170,$E170:$E1192,$E170)/2</f>
        <v>36574.1</v>
      </c>
    </row>
    <row r="170" spans="1:11" s="16" customFormat="1" ht="62.4">
      <c r="A170" s="19">
        <v>2</v>
      </c>
      <c r="B170" s="37">
        <v>955</v>
      </c>
      <c r="C170" s="38" t="s">
        <v>200</v>
      </c>
      <c r="D170" s="39" t="s">
        <v>84</v>
      </c>
      <c r="E170" s="39" t="s">
        <v>87</v>
      </c>
      <c r="F170" s="39" t="s">
        <v>55</v>
      </c>
      <c r="G170" s="39"/>
      <c r="H170" s="40">
        <f>SUMIFS(H171:H1192,$B171:$B1192,$B170,$D171:$D1192,$D171,$E171:$E1192,$E171,$F171:$F1192,$F171)</f>
        <v>37000</v>
      </c>
      <c r="I170" s="40">
        <f>SUMIFS(I171:I1192,$B171:$B1192,$B170,$D171:$D1192,$D171,$E171:$E1192,$E171,$F171:$F1192,$F171)</f>
        <v>36574.1</v>
      </c>
      <c r="J170" s="40">
        <f>SUMIFS(J171:J1192,$B171:$B1192,$B170,$D171:$D1192,$D171,$E171:$E1192,$E171,$F171:$F1192,$F171)</f>
        <v>37000</v>
      </c>
      <c r="K170" s="40">
        <f>SUMIFS(K171:K1192,$B171:$B1192,$B170,$D171:$D1192,$D171,$E171:$E1192,$E171,$F171:$F1192,$F171)</f>
        <v>36574.1</v>
      </c>
    </row>
    <row r="171" spans="1:11" s="16" customFormat="1" ht="15.6">
      <c r="A171" s="20">
        <v>3</v>
      </c>
      <c r="B171" s="31">
        <v>955</v>
      </c>
      <c r="C171" s="32" t="s">
        <v>46</v>
      </c>
      <c r="D171" s="33" t="s">
        <v>84</v>
      </c>
      <c r="E171" s="33" t="s">
        <v>87</v>
      </c>
      <c r="F171" s="33" t="s">
        <v>55</v>
      </c>
      <c r="G171" s="33" t="s">
        <v>89</v>
      </c>
      <c r="H171" s="24">
        <v>37000</v>
      </c>
      <c r="I171" s="24">
        <v>36574.1</v>
      </c>
      <c r="J171" s="24">
        <v>37000</v>
      </c>
      <c r="K171" s="24">
        <v>36574.1</v>
      </c>
    </row>
    <row r="172" spans="1:11" s="16" customFormat="1" ht="15.6">
      <c r="A172" s="17">
        <v>1</v>
      </c>
      <c r="B172" s="28">
        <v>955</v>
      </c>
      <c r="C172" s="29" t="s">
        <v>123</v>
      </c>
      <c r="D172" s="30" t="s">
        <v>84</v>
      </c>
      <c r="E172" s="30" t="s">
        <v>82</v>
      </c>
      <c r="F172" s="30" t="s">
        <v>7</v>
      </c>
      <c r="G172" s="30" t="s">
        <v>69</v>
      </c>
      <c r="H172" s="18">
        <f>SUMIFS(H173:H1195,$B173:$B1195,$B173,$D173:$D1195,$D173,$E173:$E1195,$E173)/2</f>
        <v>0</v>
      </c>
      <c r="I172" s="18">
        <f>SUMIFS(I173:I1195,$B173:$B1195,$B173,$D173:$D1195,$D173,$E173:$E1195,$E173)/2</f>
        <v>0</v>
      </c>
      <c r="J172" s="18">
        <f>SUMIFS(J173:J1195,$B173:$B1195,$B173,$D173:$D1195,$D173,$E173:$E1195,$E173)/2</f>
        <v>0</v>
      </c>
      <c r="K172" s="18">
        <f>SUMIFS(K173:K1195,$B173:$B1195,$B173,$D173:$D1195,$D173,$E173:$E1195,$E173)/2</f>
        <v>0</v>
      </c>
    </row>
    <row r="173" spans="1:11" s="16" customFormat="1" ht="62.4">
      <c r="A173" s="19">
        <v>2</v>
      </c>
      <c r="B173" s="37">
        <v>955</v>
      </c>
      <c r="C173" s="38" t="s">
        <v>212</v>
      </c>
      <c r="D173" s="39" t="s">
        <v>84</v>
      </c>
      <c r="E173" s="39" t="s">
        <v>82</v>
      </c>
      <c r="F173" s="39" t="s">
        <v>49</v>
      </c>
      <c r="G173" s="39"/>
      <c r="H173" s="40">
        <f>SUMIFS(H174:H1195,$B174:$B1195,$B173,$D174:$D1195,$D174,$E174:$E1195,$E174,$F174:$F1195,$F174)</f>
        <v>0</v>
      </c>
      <c r="I173" s="40">
        <f>SUMIFS(I174:I1195,$B174:$B1195,$B173,$D174:$D1195,$D174,$E174:$E1195,$E174,$F174:$F1195,$F174)</f>
        <v>0</v>
      </c>
      <c r="J173" s="40">
        <f>SUMIFS(J174:J1195,$B174:$B1195,$B173,$D174:$D1195,$D174,$E174:$E1195,$E174,$F174:$F1195,$F174)</f>
        <v>0</v>
      </c>
      <c r="K173" s="40">
        <f>SUMIFS(K174:K1195,$B174:$B1195,$B173,$D174:$D1195,$D174,$E174:$E1195,$E174,$F174:$F1195,$F174)</f>
        <v>0</v>
      </c>
    </row>
    <row r="174" spans="1:11" s="16" customFormat="1" ht="15.6">
      <c r="A174" s="20">
        <v>3</v>
      </c>
      <c r="B174" s="31">
        <v>955</v>
      </c>
      <c r="C174" s="32" t="s">
        <v>46</v>
      </c>
      <c r="D174" s="33" t="s">
        <v>84</v>
      </c>
      <c r="E174" s="33" t="s">
        <v>82</v>
      </c>
      <c r="F174" s="33" t="s">
        <v>49</v>
      </c>
      <c r="G174" s="33" t="s">
        <v>89</v>
      </c>
      <c r="H174" s="24"/>
      <c r="I174" s="24"/>
      <c r="J174" s="24"/>
      <c r="K174" s="24"/>
    </row>
    <row r="175" spans="1:11" s="16" customFormat="1" ht="31.2">
      <c r="A175" s="17">
        <v>1</v>
      </c>
      <c r="B175" s="28">
        <v>955</v>
      </c>
      <c r="C175" s="29" t="s">
        <v>37</v>
      </c>
      <c r="D175" s="30" t="s">
        <v>84</v>
      </c>
      <c r="E175" s="30" t="s">
        <v>85</v>
      </c>
      <c r="F175" s="30"/>
      <c r="G175" s="30"/>
      <c r="H175" s="18">
        <f>SUMIFS(H176:H1198,$B176:$B1198,$B176,$D176:$D1198,$D176,$E176:$E1198,$E176)/2</f>
        <v>34665.4</v>
      </c>
      <c r="I175" s="18">
        <f>SUMIFS(I176:I1198,$B176:$B1198,$B176,$D176:$D1198,$D176,$E176:$E1198,$E176)/2</f>
        <v>0</v>
      </c>
      <c r="J175" s="18">
        <f>SUMIFS(J176:J1198,$B176:$B1198,$B176,$D176:$D1198,$D176,$E176:$E1198,$E176)/2</f>
        <v>34665.4</v>
      </c>
      <c r="K175" s="18">
        <f>SUMIFS(K176:K1198,$B176:$B1198,$B176,$D176:$D1198,$D176,$E176:$E1198,$E176)/2</f>
        <v>0</v>
      </c>
    </row>
    <row r="176" spans="1:11" s="16" customFormat="1" ht="54" customHeight="1">
      <c r="A176" s="19">
        <v>2</v>
      </c>
      <c r="B176" s="37">
        <v>955</v>
      </c>
      <c r="C176" s="38" t="s">
        <v>195</v>
      </c>
      <c r="D176" s="39" t="s">
        <v>84</v>
      </c>
      <c r="E176" s="39" t="s">
        <v>85</v>
      </c>
      <c r="F176" s="39" t="s">
        <v>56</v>
      </c>
      <c r="G176" s="39"/>
      <c r="H176" s="40">
        <f>SUMIFS(H177:H1198,$B177:$B1198,$B176,$D177:$D1198,$D177,$E177:$E1198,$E177,$F177:$F1198,$F177)</f>
        <v>8866.2000000000007</v>
      </c>
      <c r="I176" s="40">
        <f>SUMIFS(I177:I1198,$B177:$B1198,$B176,$D177:$D1198,$D177,$E177:$E1198,$E177,$F177:$F1198,$F177)</f>
        <v>0</v>
      </c>
      <c r="J176" s="40">
        <f>SUMIFS(J177:J1198,$B177:$B1198,$B176,$D177:$D1198,$D177,$E177:$E1198,$E177,$F177:$F1198,$F177)</f>
        <v>8866.2000000000007</v>
      </c>
      <c r="K176" s="40">
        <f>SUMIFS(K177:K1198,$B177:$B1198,$B176,$D177:$D1198,$D177,$E177:$E1198,$E177,$F177:$F1198,$F177)</f>
        <v>0</v>
      </c>
    </row>
    <row r="177" spans="1:11" s="16" customFormat="1" ht="73.8" customHeight="1">
      <c r="A177" s="20">
        <v>3</v>
      </c>
      <c r="B177" s="31">
        <v>955</v>
      </c>
      <c r="C177" s="32" t="s">
        <v>144</v>
      </c>
      <c r="D177" s="33" t="s">
        <v>84</v>
      </c>
      <c r="E177" s="33" t="s">
        <v>85</v>
      </c>
      <c r="F177" s="33" t="s">
        <v>56</v>
      </c>
      <c r="G177" s="33" t="s">
        <v>92</v>
      </c>
      <c r="H177" s="24">
        <v>8866.2000000000007</v>
      </c>
      <c r="I177" s="24"/>
      <c r="J177" s="24">
        <v>8866.2000000000007</v>
      </c>
      <c r="K177" s="24"/>
    </row>
    <row r="178" spans="1:11" s="16" customFormat="1" ht="82.2" customHeight="1">
      <c r="A178" s="19">
        <v>2</v>
      </c>
      <c r="B178" s="37">
        <v>955</v>
      </c>
      <c r="C178" s="42" t="s">
        <v>183</v>
      </c>
      <c r="D178" s="39" t="s">
        <v>84</v>
      </c>
      <c r="E178" s="39" t="s">
        <v>85</v>
      </c>
      <c r="F178" s="39" t="s">
        <v>48</v>
      </c>
      <c r="G178" s="39" t="s">
        <v>69</v>
      </c>
      <c r="H178" s="40">
        <f>SUMIFS(H179:H1200,$B179:$B1200,$B178,$D179:$D1200,$D179,$E179:$E1200,$E179,$F179:$F1200,$F179)</f>
        <v>25799.200000000001</v>
      </c>
      <c r="I178" s="40">
        <f>SUMIFS(I179:I1200,$B179:$B1200,$B178,$D179:$D1200,$D179,$E179:$E1200,$E179,$F179:$F1200,$F179)</f>
        <v>0</v>
      </c>
      <c r="J178" s="40">
        <f>SUMIFS(J179:J1200,$B179:$B1200,$B178,$D179:$D1200,$D179,$E179:$E1200,$E179,$F179:$F1200,$F179)</f>
        <v>25799.200000000001</v>
      </c>
      <c r="K178" s="40">
        <f>SUMIFS(K179:K1200,$B179:$B1200,$B178,$D179:$D1200,$D179,$E179:$E1200,$E179,$F179:$F1200,$F179)</f>
        <v>0</v>
      </c>
    </row>
    <row r="179" spans="1:11" s="16" customFormat="1" ht="15.6">
      <c r="A179" s="20">
        <v>3</v>
      </c>
      <c r="B179" s="31">
        <v>955</v>
      </c>
      <c r="C179" s="32" t="s">
        <v>46</v>
      </c>
      <c r="D179" s="33" t="s">
        <v>84</v>
      </c>
      <c r="E179" s="33" t="s">
        <v>85</v>
      </c>
      <c r="F179" s="33" t="s">
        <v>48</v>
      </c>
      <c r="G179" s="33" t="s">
        <v>89</v>
      </c>
      <c r="H179" s="24">
        <v>25799.200000000001</v>
      </c>
      <c r="I179" s="24"/>
      <c r="J179" s="24">
        <v>25799.200000000001</v>
      </c>
      <c r="K179" s="24"/>
    </row>
    <row r="180" spans="1:11" s="16" customFormat="1" ht="62.4">
      <c r="A180" s="19">
        <v>2</v>
      </c>
      <c r="B180" s="37">
        <v>955</v>
      </c>
      <c r="C180" s="38" t="s">
        <v>212</v>
      </c>
      <c r="D180" s="39" t="s">
        <v>84</v>
      </c>
      <c r="E180" s="39" t="s">
        <v>85</v>
      </c>
      <c r="F180" s="39" t="s">
        <v>49</v>
      </c>
      <c r="G180" s="39"/>
      <c r="H180" s="40">
        <f>SUMIFS(H181:H1202,$B181:$B1202,$B180,$D181:$D1202,$D181,$E181:$E1202,$E181,$F181:$F1202,$F181)</f>
        <v>0</v>
      </c>
      <c r="I180" s="40">
        <f>SUMIFS(I181:I1202,$B181:$B1202,$B180,$D181:$D1202,$D181,$E181:$E1202,$E181,$F181:$F1202,$F181)</f>
        <v>0</v>
      </c>
      <c r="J180" s="40">
        <f>SUMIFS(J181:J1202,$B181:$B1202,$B180,$D181:$D1202,$D181,$E181:$E1202,$E181,$F181:$F1202,$F181)</f>
        <v>0</v>
      </c>
      <c r="K180" s="40">
        <f>SUMIFS(K181:K1202,$B181:$B1202,$B180,$D181:$D1202,$D181,$E181:$E1202,$E181,$F181:$F1202,$F181)</f>
        <v>0</v>
      </c>
    </row>
    <row r="181" spans="1:11" s="16" customFormat="1" ht="15.6">
      <c r="A181" s="20">
        <v>3</v>
      </c>
      <c r="B181" s="31">
        <v>955</v>
      </c>
      <c r="C181" s="32" t="s">
        <v>46</v>
      </c>
      <c r="D181" s="33" t="s">
        <v>84</v>
      </c>
      <c r="E181" s="33" t="s">
        <v>85</v>
      </c>
      <c r="F181" s="33" t="s">
        <v>49</v>
      </c>
      <c r="G181" s="33" t="s">
        <v>89</v>
      </c>
      <c r="H181" s="24"/>
      <c r="I181" s="24"/>
      <c r="J181" s="24"/>
      <c r="K181" s="24"/>
    </row>
    <row r="182" spans="1:11" s="16" customFormat="1" ht="50.4" customHeight="1">
      <c r="A182" s="19">
        <v>2</v>
      </c>
      <c r="B182" s="37">
        <v>955</v>
      </c>
      <c r="C182" s="38" t="s">
        <v>35</v>
      </c>
      <c r="D182" s="39" t="s">
        <v>84</v>
      </c>
      <c r="E182" s="39" t="s">
        <v>85</v>
      </c>
      <c r="F182" s="39" t="s">
        <v>108</v>
      </c>
      <c r="G182" s="39"/>
      <c r="H182" s="40">
        <f>SUMIFS(H183:H1204,$B183:$B1204,$B182,$D183:$D1204,$D183,$E183:$E1204,$E183,$F183:$F1204,$F183)</f>
        <v>0</v>
      </c>
      <c r="I182" s="40">
        <f>SUMIFS(I183:I1204,$B183:$B1204,$B182,$D183:$D1204,$D183,$E183:$E1204,$E183,$F183:$F1204,$F183)</f>
        <v>0</v>
      </c>
      <c r="J182" s="40">
        <f>SUMIFS(J183:J1204,$B183:$B1204,$B182,$D183:$D1204,$D183,$E183:$E1204,$E183,$F183:$F1204,$F183)</f>
        <v>0</v>
      </c>
      <c r="K182" s="40">
        <f>SUMIFS(K183:K1204,$B183:$B1204,$B182,$D183:$D1204,$D183,$E183:$E1204,$E183,$F183:$F1204,$F183)</f>
        <v>0</v>
      </c>
    </row>
    <row r="183" spans="1:11" s="16" customFormat="1" ht="46.8">
      <c r="A183" s="20">
        <v>3</v>
      </c>
      <c r="B183" s="31">
        <v>955</v>
      </c>
      <c r="C183" s="32" t="s">
        <v>12</v>
      </c>
      <c r="D183" s="33" t="s">
        <v>84</v>
      </c>
      <c r="E183" s="33" t="s">
        <v>85</v>
      </c>
      <c r="F183" s="33" t="s">
        <v>108</v>
      </c>
      <c r="G183" s="33" t="s">
        <v>71</v>
      </c>
      <c r="H183" s="24"/>
      <c r="I183" s="24"/>
      <c r="J183" s="24"/>
      <c r="K183" s="24"/>
    </row>
    <row r="184" spans="1:11" s="16" customFormat="1" ht="15.6">
      <c r="A184" s="17">
        <v>1</v>
      </c>
      <c r="B184" s="28">
        <v>955</v>
      </c>
      <c r="C184" s="29" t="s">
        <v>57</v>
      </c>
      <c r="D184" s="30" t="s">
        <v>90</v>
      </c>
      <c r="E184" s="30" t="s">
        <v>67</v>
      </c>
      <c r="F184" s="30"/>
      <c r="G184" s="30"/>
      <c r="H184" s="18">
        <f>SUMIFS(H185:H1207,$B185:$B1207,$B185,$D185:$D1207,$D185,$E185:$E1207,$E185)/2</f>
        <v>0</v>
      </c>
      <c r="I184" s="18">
        <f>SUMIFS(I185:I1207,$B185:$B1207,$B185,$D185:$D1207,$D185,$E185:$E1207,$E185)/2</f>
        <v>0</v>
      </c>
      <c r="J184" s="18">
        <f>SUMIFS(J185:J1207,$B185:$B1207,$B185,$D185:$D1207,$D185,$E185:$E1207,$E185)/2</f>
        <v>0</v>
      </c>
      <c r="K184" s="18">
        <f>SUMIFS(K185:K1207,$B185:$B1207,$B185,$D185:$D1207,$D185,$E185:$E1207,$E185)/2</f>
        <v>0</v>
      </c>
    </row>
    <row r="185" spans="1:11" s="16" customFormat="1" ht="66.599999999999994" customHeight="1">
      <c r="A185" s="19">
        <v>2</v>
      </c>
      <c r="B185" s="37">
        <v>955</v>
      </c>
      <c r="C185" s="38" t="s">
        <v>212</v>
      </c>
      <c r="D185" s="39" t="s">
        <v>90</v>
      </c>
      <c r="E185" s="39" t="s">
        <v>67</v>
      </c>
      <c r="F185" s="39" t="s">
        <v>49</v>
      </c>
      <c r="G185" s="39" t="s">
        <v>69</v>
      </c>
      <c r="H185" s="40">
        <f>SUMIFS(H186:H1207,$B186:$B1207,$B185,$D186:$D1207,$D186,$E186:$E1207,$E186,$F186:$F1207,$F186)</f>
        <v>0</v>
      </c>
      <c r="I185" s="40">
        <f>SUMIFS(I186:I1207,$B186:$B1207,$B185,$D186:$D1207,$D186,$E186:$E1207,$E186,$F186:$F1207,$F186)</f>
        <v>0</v>
      </c>
      <c r="J185" s="40">
        <f>SUMIFS(J186:J1207,$B186:$B1207,$B185,$D186:$D1207,$D186,$E186:$E1207,$E186,$F186:$F1207,$F186)</f>
        <v>0</v>
      </c>
      <c r="K185" s="40">
        <f>SUMIFS(K186:K1207,$B186:$B1207,$B185,$D186:$D1207,$D186,$E186:$E1207,$E186,$F186:$F1207,$F186)</f>
        <v>0</v>
      </c>
    </row>
    <row r="186" spans="1:11" s="16" customFormat="1" ht="15.6">
      <c r="A186" s="20">
        <v>3</v>
      </c>
      <c r="B186" s="31">
        <v>955</v>
      </c>
      <c r="C186" s="32" t="s">
        <v>46</v>
      </c>
      <c r="D186" s="33" t="s">
        <v>90</v>
      </c>
      <c r="E186" s="33" t="s">
        <v>67</v>
      </c>
      <c r="F186" s="33" t="s">
        <v>49</v>
      </c>
      <c r="G186" s="33" t="s">
        <v>89</v>
      </c>
      <c r="H186" s="24"/>
      <c r="I186" s="24"/>
      <c r="J186" s="24"/>
      <c r="K186" s="24"/>
    </row>
    <row r="187" spans="1:11" s="16" customFormat="1" ht="15.6">
      <c r="A187" s="17">
        <v>1</v>
      </c>
      <c r="B187" s="28">
        <v>955</v>
      </c>
      <c r="C187" s="29" t="s">
        <v>112</v>
      </c>
      <c r="D187" s="30" t="s">
        <v>90</v>
      </c>
      <c r="E187" s="30" t="s">
        <v>86</v>
      </c>
      <c r="F187" s="30" t="s">
        <v>7</v>
      </c>
      <c r="G187" s="30" t="s">
        <v>69</v>
      </c>
      <c r="H187" s="18">
        <f>SUMIFS(H188:H1210,$B188:$B1210,$B188,$D188:$D1210,$D188,$E188:$E1210,$E188)/2</f>
        <v>125226.8</v>
      </c>
      <c r="I187" s="18">
        <f>SUMIFS(I188:I1210,$B188:$B1210,$B188,$D188:$D1210,$D188,$E188:$E1210,$E188)/2</f>
        <v>69020</v>
      </c>
      <c r="J187" s="18">
        <f>SUMIFS(J188:J1210,$B188:$B1210,$B188,$D188:$D1210,$D188,$E188:$E1210,$E188)/2</f>
        <v>114325.4</v>
      </c>
      <c r="K187" s="18">
        <f>SUMIFS(K188:K1210,$B188:$B1210,$B188,$D188:$D1210,$D188,$E188:$E1210,$E188)/2</f>
        <v>69020</v>
      </c>
    </row>
    <row r="188" spans="1:11" s="16" customFormat="1" ht="46.8">
      <c r="A188" s="19">
        <v>2</v>
      </c>
      <c r="B188" s="37">
        <v>955</v>
      </c>
      <c r="C188" s="38" t="s">
        <v>164</v>
      </c>
      <c r="D188" s="39" t="s">
        <v>90</v>
      </c>
      <c r="E188" s="39" t="s">
        <v>86</v>
      </c>
      <c r="F188" s="39" t="s">
        <v>163</v>
      </c>
      <c r="G188" s="39" t="s">
        <v>69</v>
      </c>
      <c r="H188" s="40">
        <f>SUMIFS(H189:H1210,$B189:$B1210,$B188,$D189:$D1210,$D189,$E189:$E1210,$E189,$F189:$F1210,$F189)</f>
        <v>27631.5</v>
      </c>
      <c r="I188" s="40">
        <f>SUMIFS(I190:I1210,$B190:$B1210,$B188,$D190:$D1210,$D190,$E190:$E1210,$E190,$F190:$F1210,$F190)</f>
        <v>0</v>
      </c>
      <c r="J188" s="40">
        <f>SUMIFS(J189:J1210,$B189:$B1210,$B188,$D189:$D1210,$D189,$E189:$E1210,$E189,$F189:$F1210,$F189)</f>
        <v>26666.799999999999</v>
      </c>
      <c r="K188" s="40">
        <f>SUMIFS(K190:K1210,$B190:$B1210,$B188,$D190:$D1210,$D190,$E190:$E1210,$E190,$F190:$F1210,$F190)</f>
        <v>0</v>
      </c>
    </row>
    <row r="189" spans="1:11" s="16" customFormat="1" ht="46.8">
      <c r="A189" s="20">
        <v>3</v>
      </c>
      <c r="B189" s="31">
        <v>955</v>
      </c>
      <c r="C189" s="32" t="s">
        <v>12</v>
      </c>
      <c r="D189" s="33" t="s">
        <v>90</v>
      </c>
      <c r="E189" s="33" t="s">
        <v>86</v>
      </c>
      <c r="F189" s="33" t="s">
        <v>163</v>
      </c>
      <c r="G189" s="33" t="s">
        <v>71</v>
      </c>
      <c r="H189" s="24">
        <v>2631.5</v>
      </c>
      <c r="I189" s="24"/>
      <c r="J189" s="24">
        <v>1666.8</v>
      </c>
      <c r="K189" s="24"/>
    </row>
    <row r="190" spans="1:11" s="16" customFormat="1" ht="24.6" customHeight="1">
      <c r="A190" s="20">
        <v>3</v>
      </c>
      <c r="B190" s="31">
        <v>955</v>
      </c>
      <c r="C190" s="32" t="s">
        <v>46</v>
      </c>
      <c r="D190" s="33" t="s">
        <v>90</v>
      </c>
      <c r="E190" s="33" t="s">
        <v>86</v>
      </c>
      <c r="F190" s="33" t="s">
        <v>163</v>
      </c>
      <c r="G190" s="33" t="s">
        <v>89</v>
      </c>
      <c r="H190" s="24">
        <v>25000</v>
      </c>
      <c r="I190" s="24"/>
      <c r="J190" s="24">
        <v>25000</v>
      </c>
      <c r="K190" s="24"/>
    </row>
    <row r="191" spans="1:11" s="16" customFormat="1" ht="46.8">
      <c r="A191" s="19">
        <v>2</v>
      </c>
      <c r="B191" s="37">
        <v>955</v>
      </c>
      <c r="C191" s="38" t="s">
        <v>202</v>
      </c>
      <c r="D191" s="39" t="s">
        <v>90</v>
      </c>
      <c r="E191" s="39" t="s">
        <v>86</v>
      </c>
      <c r="F191" s="39" t="s">
        <v>58</v>
      </c>
      <c r="G191" s="39" t="s">
        <v>69</v>
      </c>
      <c r="H191" s="40">
        <f>SUMIFS(H192:H1212,$B192:$B1212,$B191,$D192:$D1212,$D192,$E192:$E1212,$E192,$F192:$F1212,$F192)</f>
        <v>26894.799999999999</v>
      </c>
      <c r="I191" s="40">
        <f>SUMIFS(I192:I1212,$B192:$B1212,$B191,$D192:$D1212,$D192,$E192:$E1212,$E192,$F192:$F1212,$F192)</f>
        <v>0</v>
      </c>
      <c r="J191" s="40">
        <f>SUMIFS(J192:J1212,$B192:$B1212,$B191,$D192:$D1212,$D192,$E192:$E1212,$E192,$F192:$F1212,$F192)</f>
        <v>16958.099999999999</v>
      </c>
      <c r="K191" s="40">
        <f>SUMIFS(K192:K1212,$B192:$B1212,$B191,$D192:$D1212,$D192,$E192:$E1212,$E192,$F192:$F1212,$F192)</f>
        <v>0</v>
      </c>
    </row>
    <row r="192" spans="1:11" s="16" customFormat="1" ht="112.2" customHeight="1">
      <c r="A192" s="20">
        <v>3</v>
      </c>
      <c r="B192" s="31">
        <v>955</v>
      </c>
      <c r="C192" s="32" t="s">
        <v>113</v>
      </c>
      <c r="D192" s="33" t="s">
        <v>90</v>
      </c>
      <c r="E192" s="33" t="s">
        <v>86</v>
      </c>
      <c r="F192" s="33" t="s">
        <v>58</v>
      </c>
      <c r="G192" s="33" t="s">
        <v>111</v>
      </c>
      <c r="H192" s="24"/>
      <c r="I192" s="24"/>
      <c r="J192" s="24"/>
      <c r="K192" s="24"/>
    </row>
    <row r="193" spans="1:11" s="16" customFormat="1" ht="24.6" customHeight="1">
      <c r="A193" s="20">
        <v>3</v>
      </c>
      <c r="B193" s="31">
        <v>955</v>
      </c>
      <c r="C193" s="32" t="s">
        <v>46</v>
      </c>
      <c r="D193" s="33" t="s">
        <v>90</v>
      </c>
      <c r="E193" s="33" t="s">
        <v>86</v>
      </c>
      <c r="F193" s="33" t="s">
        <v>58</v>
      </c>
      <c r="G193" s="33" t="s">
        <v>89</v>
      </c>
      <c r="H193" s="24">
        <v>26894.799999999999</v>
      </c>
      <c r="I193" s="24"/>
      <c r="J193" s="24">
        <v>16958.099999999999</v>
      </c>
      <c r="K193" s="24"/>
    </row>
    <row r="194" spans="1:11" s="16" customFormat="1" ht="55.2" customHeight="1">
      <c r="A194" s="19">
        <v>2</v>
      </c>
      <c r="B194" s="37">
        <v>955</v>
      </c>
      <c r="C194" s="38" t="s">
        <v>190</v>
      </c>
      <c r="D194" s="39" t="s">
        <v>90</v>
      </c>
      <c r="E194" s="39" t="s">
        <v>86</v>
      </c>
      <c r="F194" s="39" t="s">
        <v>189</v>
      </c>
      <c r="G194" s="39" t="s">
        <v>69</v>
      </c>
      <c r="H194" s="40">
        <f>SUMIFS(H195:H1215,$B195:$B1215,$B194,$D195:$D1215,$D195,$E195:$E1215,$E195,$F195:$F1215,$F195)</f>
        <v>70700.5</v>
      </c>
      <c r="I194" s="40">
        <f>SUMIFS(I195:I1215,$B195:$B1215,$B194,$D195:$D1215,$D195,$E195:$E1215,$E195,$F195:$F1215,$F195)</f>
        <v>69020</v>
      </c>
      <c r="J194" s="40">
        <f>SUMIFS(J195:J1215,$B195:$B1215,$B194,$D195:$D1215,$D195,$E195:$E1215,$E195,$F195:$F1215,$F195)</f>
        <v>70700.5</v>
      </c>
      <c r="K194" s="40">
        <f>SUMIFS(K195:K1215,$B195:$B1215,$B194,$D195:$D1215,$D195,$E195:$E1215,$E195,$F195:$F1215,$F195)</f>
        <v>69020</v>
      </c>
    </row>
    <row r="195" spans="1:11" s="16" customFormat="1" ht="112.2" customHeight="1">
      <c r="A195" s="20">
        <v>3</v>
      </c>
      <c r="B195" s="31">
        <v>955</v>
      </c>
      <c r="C195" s="32" t="s">
        <v>113</v>
      </c>
      <c r="D195" s="33" t="s">
        <v>90</v>
      </c>
      <c r="E195" s="33" t="s">
        <v>86</v>
      </c>
      <c r="F195" s="33" t="s">
        <v>189</v>
      </c>
      <c r="G195" s="33" t="s">
        <v>111</v>
      </c>
      <c r="H195" s="24">
        <v>70500.5</v>
      </c>
      <c r="I195" s="24">
        <v>69020</v>
      </c>
      <c r="J195" s="24">
        <v>70500.5</v>
      </c>
      <c r="K195" s="24">
        <v>69020</v>
      </c>
    </row>
    <row r="196" spans="1:11" s="16" customFormat="1" ht="24.6" customHeight="1">
      <c r="A196" s="20">
        <v>3</v>
      </c>
      <c r="B196" s="31">
        <v>955</v>
      </c>
      <c r="C196" s="32" t="s">
        <v>46</v>
      </c>
      <c r="D196" s="33" t="s">
        <v>90</v>
      </c>
      <c r="E196" s="33" t="s">
        <v>86</v>
      </c>
      <c r="F196" s="33" t="s">
        <v>189</v>
      </c>
      <c r="G196" s="33" t="s">
        <v>89</v>
      </c>
      <c r="H196" s="24">
        <v>200</v>
      </c>
      <c r="I196" s="24"/>
      <c r="J196" s="24">
        <v>200</v>
      </c>
      <c r="K196" s="24"/>
    </row>
    <row r="197" spans="1:11" s="16" customFormat="1" ht="62.4">
      <c r="A197" s="19">
        <v>2</v>
      </c>
      <c r="B197" s="37">
        <v>955</v>
      </c>
      <c r="C197" s="38" t="s">
        <v>212</v>
      </c>
      <c r="D197" s="39" t="s">
        <v>90</v>
      </c>
      <c r="E197" s="39" t="s">
        <v>86</v>
      </c>
      <c r="F197" s="39" t="s">
        <v>49</v>
      </c>
      <c r="G197" s="39" t="s">
        <v>69</v>
      </c>
      <c r="H197" s="40">
        <f>SUMIFS(H198:H1218,$B198:$B1218,$B197,$D198:$D1218,$D198,$E198:$E1218,$E198,$F198:$F1218,$F198)</f>
        <v>0</v>
      </c>
      <c r="I197" s="40">
        <f>SUMIFS(I198:I1218,$B198:$B1218,$B197,$D198:$D1218,$D198,$E198:$E1218,$E198,$F198:$F1218,$F198)</f>
        <v>0</v>
      </c>
      <c r="J197" s="40">
        <f>SUMIFS(J198:J1218,$B198:$B1218,$B197,$D198:$D1218,$D198,$E198:$E1218,$E198,$F198:$F1218,$F198)</f>
        <v>0</v>
      </c>
      <c r="K197" s="40">
        <f>SUMIFS(K198:K1218,$B198:$B1218,$B197,$D198:$D1218,$D198,$E198:$E1218,$E198,$F198:$F1218,$F198)</f>
        <v>0</v>
      </c>
    </row>
    <row r="198" spans="1:11" s="16" customFormat="1" ht="18" customHeight="1">
      <c r="A198" s="20">
        <v>3</v>
      </c>
      <c r="B198" s="31">
        <v>955</v>
      </c>
      <c r="C198" s="32" t="s">
        <v>46</v>
      </c>
      <c r="D198" s="33" t="s">
        <v>90</v>
      </c>
      <c r="E198" s="33" t="s">
        <v>86</v>
      </c>
      <c r="F198" s="33" t="s">
        <v>49</v>
      </c>
      <c r="G198" s="33" t="s">
        <v>89</v>
      </c>
      <c r="H198" s="24"/>
      <c r="I198" s="24"/>
      <c r="J198" s="24"/>
      <c r="K198" s="24"/>
    </row>
    <row r="199" spans="1:11" s="16" customFormat="1" ht="15.6">
      <c r="A199" s="17">
        <v>1</v>
      </c>
      <c r="B199" s="28">
        <v>955</v>
      </c>
      <c r="C199" s="29" t="s">
        <v>116</v>
      </c>
      <c r="D199" s="30" t="s">
        <v>90</v>
      </c>
      <c r="E199" s="30" t="s">
        <v>76</v>
      </c>
      <c r="F199" s="30" t="s">
        <v>7</v>
      </c>
      <c r="G199" s="30" t="s">
        <v>69</v>
      </c>
      <c r="H199" s="18">
        <f>SUMIFS(H200:H1221,$B200:$B1221,$B200,$D200:$D1221,$D200,$E200:$E1221,$E200)/2</f>
        <v>32096.800000000003</v>
      </c>
      <c r="I199" s="18">
        <f>SUMIFS(I200:I1221,$B200:$B1221,$B200,$D200:$D1221,$D200,$E200:$E1221,$E200)/2</f>
        <v>27007.9</v>
      </c>
      <c r="J199" s="18">
        <f>SUMIFS(J200:J1221,$B200:$B1221,$B200,$D200:$D1221,$D200,$E200:$E1221,$E200)/2</f>
        <v>32096.800000000003</v>
      </c>
      <c r="K199" s="18">
        <f>SUMIFS(K200:K1221,$B200:$B1221,$B200,$D200:$D1221,$D200,$E200:$E1221,$E200)/2</f>
        <v>27007.9</v>
      </c>
    </row>
    <row r="200" spans="1:11" s="16" customFormat="1" ht="52.8" customHeight="1">
      <c r="A200" s="19">
        <v>2</v>
      </c>
      <c r="B200" s="37">
        <v>955</v>
      </c>
      <c r="C200" s="38" t="s">
        <v>202</v>
      </c>
      <c r="D200" s="39" t="s">
        <v>90</v>
      </c>
      <c r="E200" s="39" t="s">
        <v>76</v>
      </c>
      <c r="F200" s="39" t="s">
        <v>58</v>
      </c>
      <c r="G200" s="39" t="s">
        <v>69</v>
      </c>
      <c r="H200" s="40">
        <f>SUMIFS(H201:H1221,$B201:$B1221,$B200,$D201:$D1221,$D201,$E201:$E1221,$E201,$F201:$F1221,$F201)</f>
        <v>0</v>
      </c>
      <c r="I200" s="40">
        <f>SUMIFS(I201:I1221,$B201:$B1221,$B200,$D201:$D1221,$D201,$E201:$E1221,$E201,$F201:$F1221,$F201)</f>
        <v>0</v>
      </c>
      <c r="J200" s="40">
        <f>SUMIFS(J201:J1221,$B201:$B1221,$B200,$D201:$D1221,$D201,$E201:$E1221,$E201,$F201:$F1221,$F201)</f>
        <v>0</v>
      </c>
      <c r="K200" s="40">
        <f>SUMIFS(K201:K1221,$B201:$B1221,$B200,$D201:$D1221,$D201,$E201:$E1221,$E201,$F201:$F1221,$F201)</f>
        <v>0</v>
      </c>
    </row>
    <row r="201" spans="1:11" s="16" customFormat="1" ht="15.6">
      <c r="A201" s="20">
        <v>3</v>
      </c>
      <c r="B201" s="31">
        <v>955</v>
      </c>
      <c r="C201" s="32" t="s">
        <v>46</v>
      </c>
      <c r="D201" s="33" t="s">
        <v>90</v>
      </c>
      <c r="E201" s="33" t="s">
        <v>76</v>
      </c>
      <c r="F201" s="33" t="s">
        <v>58</v>
      </c>
      <c r="G201" s="33" t="s">
        <v>89</v>
      </c>
      <c r="H201" s="24"/>
      <c r="I201" s="24"/>
      <c r="J201" s="24"/>
      <c r="K201" s="24"/>
    </row>
    <row r="202" spans="1:11" s="16" customFormat="1" ht="54" customHeight="1">
      <c r="A202" s="19">
        <v>2</v>
      </c>
      <c r="B202" s="37">
        <v>955</v>
      </c>
      <c r="C202" s="38" t="s">
        <v>185</v>
      </c>
      <c r="D202" s="39" t="s">
        <v>90</v>
      </c>
      <c r="E202" s="39" t="s">
        <v>76</v>
      </c>
      <c r="F202" s="39" t="s">
        <v>115</v>
      </c>
      <c r="G202" s="39" t="s">
        <v>69</v>
      </c>
      <c r="H202" s="40">
        <f>SUMIFS(H203:H1223,$B203:$B1223,$B202,$D203:$D1223,$D203,$E203:$E1223,$E203,$F203:$F1223,$F203)</f>
        <v>30039.4</v>
      </c>
      <c r="I202" s="40">
        <f>SUMIFS(I203:I1223,$B203:$B1223,$B202,$D203:$D1223,$D203,$E203:$E1223,$E203,$F203:$F1223,$F203)</f>
        <v>27007.9</v>
      </c>
      <c r="J202" s="40">
        <f>SUMIFS(J203:J1223,$B203:$B1223,$B202,$D203:$D1223,$D203,$E203:$E1223,$E203,$F203:$F1223,$F203)</f>
        <v>30039.4</v>
      </c>
      <c r="K202" s="40">
        <f>SUMIFS(K203:K1223,$B203:$B1223,$B202,$D203:$D1223,$D203,$E203:$E1223,$E203,$F203:$F1223,$F203)</f>
        <v>27007.9</v>
      </c>
    </row>
    <row r="203" spans="1:11" s="16" customFormat="1" ht="15.6">
      <c r="A203" s="20">
        <v>3</v>
      </c>
      <c r="B203" s="31">
        <v>955</v>
      </c>
      <c r="C203" s="32" t="s">
        <v>46</v>
      </c>
      <c r="D203" s="33" t="s">
        <v>90</v>
      </c>
      <c r="E203" s="33" t="s">
        <v>76</v>
      </c>
      <c r="F203" s="33" t="s">
        <v>115</v>
      </c>
      <c r="G203" s="33" t="s">
        <v>89</v>
      </c>
      <c r="H203" s="24">
        <v>30039.4</v>
      </c>
      <c r="I203" s="24">
        <v>27007.9</v>
      </c>
      <c r="J203" s="24">
        <v>30039.4</v>
      </c>
      <c r="K203" s="24">
        <v>27007.9</v>
      </c>
    </row>
    <row r="204" spans="1:11" s="16" customFormat="1" ht="52.8" customHeight="1">
      <c r="A204" s="19">
        <v>2</v>
      </c>
      <c r="B204" s="37">
        <v>955</v>
      </c>
      <c r="C204" s="38" t="s">
        <v>208</v>
      </c>
      <c r="D204" s="39" t="s">
        <v>90</v>
      </c>
      <c r="E204" s="39" t="s">
        <v>76</v>
      </c>
      <c r="F204" s="39" t="s">
        <v>168</v>
      </c>
      <c r="G204" s="39" t="s">
        <v>69</v>
      </c>
      <c r="H204" s="40">
        <f>SUMIFS(H205:H1225,$B205:$B1225,$B204,$D205:$D1225,$D205,$E205:$E1225,$E205,$F205:$F1225,$F205)</f>
        <v>2057.4</v>
      </c>
      <c r="I204" s="40">
        <f>SUMIFS(I205:I1225,$B205:$B1225,$B204,$D205:$D1225,$D205,$E205:$E1225,$E205,$F205:$F1225,$F205)</f>
        <v>0</v>
      </c>
      <c r="J204" s="40">
        <f>SUMIFS(J205:J1225,$B205:$B1225,$B204,$D205:$D1225,$D205,$E205:$E1225,$E205,$F205:$F1225,$F205)</f>
        <v>2057.4</v>
      </c>
      <c r="K204" s="40">
        <f>SUMIFS(K205:K1225,$B205:$B1225,$B204,$D205:$D1225,$D205,$E205:$E1225,$E205,$F205:$F1225,$F205)</f>
        <v>0</v>
      </c>
    </row>
    <row r="205" spans="1:11" s="16" customFormat="1" ht="15.6">
      <c r="A205" s="20">
        <v>3</v>
      </c>
      <c r="B205" s="31">
        <v>955</v>
      </c>
      <c r="C205" s="32" t="s">
        <v>46</v>
      </c>
      <c r="D205" s="33" t="s">
        <v>90</v>
      </c>
      <c r="E205" s="33" t="s">
        <v>76</v>
      </c>
      <c r="F205" s="33" t="s">
        <v>168</v>
      </c>
      <c r="G205" s="33" t="s">
        <v>89</v>
      </c>
      <c r="H205" s="24">
        <v>2057.4</v>
      </c>
      <c r="I205" s="24"/>
      <c r="J205" s="24">
        <v>2057.4</v>
      </c>
      <c r="K205" s="24"/>
    </row>
    <row r="206" spans="1:11" s="16" customFormat="1" ht="55.2" customHeight="1">
      <c r="A206" s="19">
        <v>2</v>
      </c>
      <c r="B206" s="37">
        <v>955</v>
      </c>
      <c r="C206" s="38" t="s">
        <v>209</v>
      </c>
      <c r="D206" s="39" t="s">
        <v>90</v>
      </c>
      <c r="E206" s="39" t="s">
        <v>76</v>
      </c>
      <c r="F206" s="39" t="s">
        <v>150</v>
      </c>
      <c r="G206" s="39" t="s">
        <v>69</v>
      </c>
      <c r="H206" s="40">
        <f>SUMIFS(H207:H1227,$B207:$B1227,$B206,$D207:$D1227,$D207,$E207:$E1227,$E207,$F207:$F1227,$F207)</f>
        <v>0</v>
      </c>
      <c r="I206" s="40">
        <f>SUMIFS(I207:I1227,$B207:$B1227,$B206,$D207:$D1227,$D207,$E207:$E1227,$E207,$F207:$F1227,$F207)</f>
        <v>0</v>
      </c>
      <c r="J206" s="40">
        <f>SUMIFS(J207:J1227,$B207:$B1227,$B206,$D207:$D1227,$D207,$E207:$E1227,$E207,$F207:$F1227,$F207)</f>
        <v>0</v>
      </c>
      <c r="K206" s="40">
        <f>SUMIFS(K207:K1227,$B207:$B1227,$B206,$D207:$D1227,$D207,$E207:$E1227,$E207,$F207:$F1227,$F207)</f>
        <v>0</v>
      </c>
    </row>
    <row r="207" spans="1:11" s="16" customFormat="1" ht="15.6">
      <c r="A207" s="20">
        <v>3</v>
      </c>
      <c r="B207" s="31">
        <v>955</v>
      </c>
      <c r="C207" s="32" t="s">
        <v>46</v>
      </c>
      <c r="D207" s="33" t="s">
        <v>90</v>
      </c>
      <c r="E207" s="33" t="s">
        <v>76</v>
      </c>
      <c r="F207" s="33" t="s">
        <v>150</v>
      </c>
      <c r="G207" s="33" t="s">
        <v>89</v>
      </c>
      <c r="H207" s="24"/>
      <c r="I207" s="24"/>
      <c r="J207" s="24"/>
      <c r="K207" s="24"/>
    </row>
    <row r="208" spans="1:11" s="16" customFormat="1" ht="31.2">
      <c r="A208" s="17">
        <v>1</v>
      </c>
      <c r="B208" s="28">
        <v>955</v>
      </c>
      <c r="C208" s="29" t="s">
        <v>165</v>
      </c>
      <c r="D208" s="30" t="s">
        <v>90</v>
      </c>
      <c r="E208" s="30" t="s">
        <v>90</v>
      </c>
      <c r="F208" s="30" t="s">
        <v>69</v>
      </c>
      <c r="G208" s="30" t="s">
        <v>69</v>
      </c>
      <c r="H208" s="18">
        <f>SUMIFS(H209:H1228,$B209:$B1228,$B209,$D209:$D1228,$D209,$E209:$E1228,$E209)/2</f>
        <v>208134.3</v>
      </c>
      <c r="I208" s="18">
        <f>SUMIFS(I211:I1230,$B211:$B1230,$B211,$D211:$D1230,$D211,$E211:$E1230,$E211)/2</f>
        <v>0</v>
      </c>
      <c r="J208" s="18">
        <f>SUMIFS(J209:J1228,$B209:$B1228,$B209,$D209:$D1228,$D209,$E209:$E1228,$E209)/2</f>
        <v>208134.3</v>
      </c>
      <c r="K208" s="18">
        <f>SUMIFS(K211:K1230,$B211:$B1230,$B211,$D211:$D1230,$D211,$E211:$E1230,$E211)/2</f>
        <v>0</v>
      </c>
    </row>
    <row r="209" spans="1:11" s="16" customFormat="1" ht="62.4">
      <c r="A209" s="19">
        <v>2</v>
      </c>
      <c r="B209" s="37">
        <v>955</v>
      </c>
      <c r="C209" s="47" t="s">
        <v>214</v>
      </c>
      <c r="D209" s="39" t="s">
        <v>90</v>
      </c>
      <c r="E209" s="39" t="s">
        <v>90</v>
      </c>
      <c r="F209" s="39" t="s">
        <v>15</v>
      </c>
      <c r="G209" s="39" t="s">
        <v>69</v>
      </c>
      <c r="H209" s="40">
        <f>SUMIFS(H210:H1234,$B210:$B1234,$B209,$D210:$D1234,$D210,$E210:$E1234,$E210,$F210:$F1234,$F210)</f>
        <v>80</v>
      </c>
      <c r="I209" s="40">
        <f>SUMIFS(I210:I1234,$B210:$B1234,$B209,$D210:$D1234,$D210,$E210:$E1234,$E210,$F210:$F1234,$F210)</f>
        <v>0</v>
      </c>
      <c r="J209" s="40">
        <f>SUMIFS(J210:J1234,$B210:$B1234,$B209,$D210:$D1234,$D210,$E210:$E1234,$E210,$F210:$F1234,$F210)</f>
        <v>80</v>
      </c>
      <c r="K209" s="40">
        <f>SUMIFS(K210:K1234,$B210:$B1234,$B209,$D210:$D1234,$D210,$E210:$E1234,$E210,$F210:$F1234,$F210)</f>
        <v>0</v>
      </c>
    </row>
    <row r="210" spans="1:11" s="16" customFormat="1" ht="15.6">
      <c r="A210" s="20">
        <v>3</v>
      </c>
      <c r="B210" s="31">
        <v>955</v>
      </c>
      <c r="C210" s="32" t="s">
        <v>46</v>
      </c>
      <c r="D210" s="33" t="s">
        <v>90</v>
      </c>
      <c r="E210" s="33" t="s">
        <v>90</v>
      </c>
      <c r="F210" s="33" t="s">
        <v>15</v>
      </c>
      <c r="G210" s="33" t="s">
        <v>89</v>
      </c>
      <c r="H210" s="24">
        <v>80</v>
      </c>
      <c r="I210" s="24"/>
      <c r="J210" s="24">
        <v>80</v>
      </c>
      <c r="K210" s="24"/>
    </row>
    <row r="211" spans="1:11" s="16" customFormat="1" ht="46.8">
      <c r="A211" s="19">
        <v>2</v>
      </c>
      <c r="B211" s="37">
        <v>955</v>
      </c>
      <c r="C211" s="38" t="s">
        <v>164</v>
      </c>
      <c r="D211" s="39" t="s">
        <v>90</v>
      </c>
      <c r="E211" s="39" t="s">
        <v>90</v>
      </c>
      <c r="F211" s="39" t="s">
        <v>163</v>
      </c>
      <c r="G211" s="39"/>
      <c r="H211" s="40">
        <f>SUMIFS(H212:H1230,$B212:$B1230,$B211,$D212:$D1230,$D212,$E212:$E1230,$E212,$F212:$F1230,$F212)</f>
        <v>208054.3</v>
      </c>
      <c r="I211" s="40">
        <f>SUMIFS(I212:I1230,$B212:$B1230,$B211,$D212:$D1230,$D212,$E212:$E1230,$E212,$F212:$F1230,$F212)</f>
        <v>0</v>
      </c>
      <c r="J211" s="40">
        <f>SUMIFS(J212:J1230,$B212:$B1230,$B211,$D212:$D1230,$D212,$E212:$E1230,$E212,$F212:$F1230,$F212)</f>
        <v>208054.3</v>
      </c>
      <c r="K211" s="40">
        <f>SUMIFS(K212:K1230,$B212:$B1230,$B211,$D212:$D1230,$D212,$E212:$E1230,$E212,$F212:$F1230,$F212)</f>
        <v>0</v>
      </c>
    </row>
    <row r="212" spans="1:11" s="16" customFormat="1" ht="15.6">
      <c r="A212" s="20">
        <v>3</v>
      </c>
      <c r="B212" s="31">
        <v>955</v>
      </c>
      <c r="C212" s="32" t="s">
        <v>46</v>
      </c>
      <c r="D212" s="33" t="s">
        <v>90</v>
      </c>
      <c r="E212" s="33" t="s">
        <v>90</v>
      </c>
      <c r="F212" s="33" t="s">
        <v>163</v>
      </c>
      <c r="G212" s="33" t="s">
        <v>89</v>
      </c>
      <c r="H212" s="24">
        <v>208054.3</v>
      </c>
      <c r="I212" s="24"/>
      <c r="J212" s="24">
        <v>208054.3</v>
      </c>
      <c r="K212" s="24"/>
    </row>
    <row r="213" spans="1:11" s="16" customFormat="1" ht="31.2">
      <c r="A213" s="17">
        <v>1</v>
      </c>
      <c r="B213" s="28">
        <v>955</v>
      </c>
      <c r="C213" s="29" t="s">
        <v>59</v>
      </c>
      <c r="D213" s="30" t="s">
        <v>68</v>
      </c>
      <c r="E213" s="30" t="s">
        <v>90</v>
      </c>
      <c r="F213" s="30" t="s">
        <v>69</v>
      </c>
      <c r="G213" s="30" t="s">
        <v>69</v>
      </c>
      <c r="H213" s="18">
        <f>SUMIFS(H214:H1233,$B214:$B1233,$B214,$D214:$D1233,$D214,$E214:$E1233,$E214)/2</f>
        <v>38380.6</v>
      </c>
      <c r="I213" s="18">
        <f>SUMIFS(I214:I1233,$B214:$B1233,$B214,$D214:$D1233,$D214,$E214:$E1233,$E214)/2</f>
        <v>776.7</v>
      </c>
      <c r="J213" s="18">
        <f>SUMIFS(J214:J1233,$B214:$B1233,$B214,$D214:$D1233,$D214,$E214:$E1233,$E214)/2</f>
        <v>45665.2</v>
      </c>
      <c r="K213" s="18">
        <f>SUMIFS(K214:K1233,$B214:$B1233,$B214,$D214:$D1233,$D214,$E214:$E1233,$E214)/2</f>
        <v>776.7</v>
      </c>
    </row>
    <row r="214" spans="1:11" s="16" customFormat="1" ht="46.8">
      <c r="A214" s="19">
        <v>2</v>
      </c>
      <c r="B214" s="37">
        <v>955</v>
      </c>
      <c r="C214" s="38" t="s">
        <v>198</v>
      </c>
      <c r="D214" s="39" t="s">
        <v>68</v>
      </c>
      <c r="E214" s="39" t="s">
        <v>90</v>
      </c>
      <c r="F214" s="39" t="s">
        <v>154</v>
      </c>
      <c r="G214" s="39"/>
      <c r="H214" s="40">
        <f>SUMIFS(H215:H1233,$B215:$B1233,$B214,$D215:$D1233,$D215,$E215:$E1233,$E215,$F215:$F1233,$F215)</f>
        <v>38380.6</v>
      </c>
      <c r="I214" s="40">
        <f>SUMIFS(I215:I1233,$B215:$B1233,$B214,$D215:$D1233,$D215,$E215:$E1233,$E215,$F215:$F1233,$F215)</f>
        <v>776.7</v>
      </c>
      <c r="J214" s="40">
        <f>SUMIFS(J215:J1233,$B215:$B1233,$B214,$D215:$D1233,$D215,$E215:$E1233,$E215,$F215:$F1233,$F215)</f>
        <v>45665.2</v>
      </c>
      <c r="K214" s="40">
        <f>SUMIFS(K215:K1233,$B215:$B1233,$B214,$D215:$D1233,$D215,$E215:$E1233,$E215,$F215:$F1233,$F215)</f>
        <v>776.7</v>
      </c>
    </row>
    <row r="215" spans="1:11" s="16" customFormat="1" ht="15.6">
      <c r="A215" s="20">
        <v>3</v>
      </c>
      <c r="B215" s="31">
        <v>955</v>
      </c>
      <c r="C215" s="32" t="s">
        <v>46</v>
      </c>
      <c r="D215" s="33" t="s">
        <v>68</v>
      </c>
      <c r="E215" s="33" t="s">
        <v>90</v>
      </c>
      <c r="F215" s="33" t="s">
        <v>154</v>
      </c>
      <c r="G215" s="33" t="s">
        <v>89</v>
      </c>
      <c r="H215" s="24">
        <v>38380.6</v>
      </c>
      <c r="I215" s="24">
        <v>776.7</v>
      </c>
      <c r="J215" s="24">
        <v>45665.2</v>
      </c>
      <c r="K215" s="24">
        <v>776.7</v>
      </c>
    </row>
    <row r="216" spans="1:11" s="16" customFormat="1" ht="15.6">
      <c r="A216" s="17">
        <v>1</v>
      </c>
      <c r="B216" s="28">
        <v>955</v>
      </c>
      <c r="C216" s="29" t="s">
        <v>38</v>
      </c>
      <c r="D216" s="30" t="s">
        <v>79</v>
      </c>
      <c r="E216" s="30" t="s">
        <v>86</v>
      </c>
      <c r="F216" s="30"/>
      <c r="G216" s="30"/>
      <c r="H216" s="18">
        <f>SUMIFS(H217:H1236,$B217:$B1236,$B217,$D217:$D1236,$D217,$E217:$E1236,$E217)/2</f>
        <v>232784.1</v>
      </c>
      <c r="I216" s="18">
        <f>SUMIFS(I217:I1236,$B217:$B1236,$B217,$D217:$D1236,$D217,$E217:$E1236,$E217)/2</f>
        <v>169355.3</v>
      </c>
      <c r="J216" s="18">
        <f>SUMIFS(J217:J1236,$B217:$B1236,$B217,$D217:$D1236,$D217,$E217:$E1236,$E217)/2</f>
        <v>231604.8</v>
      </c>
      <c r="K216" s="18">
        <f>SUMIFS(K217:K1236,$B217:$B1236,$B217,$D217:$D1236,$D217,$E217:$E1236,$E217)/2</f>
        <v>168341.1</v>
      </c>
    </row>
    <row r="217" spans="1:11" s="16" customFormat="1" ht="52.2" customHeight="1">
      <c r="A217" s="19">
        <v>2</v>
      </c>
      <c r="B217" s="37">
        <v>955</v>
      </c>
      <c r="C217" s="38" t="s">
        <v>169</v>
      </c>
      <c r="D217" s="39" t="s">
        <v>79</v>
      </c>
      <c r="E217" s="39" t="s">
        <v>86</v>
      </c>
      <c r="F217" s="39" t="s">
        <v>124</v>
      </c>
      <c r="G217" s="39"/>
      <c r="H217" s="40">
        <f>SUMIFS(H218:H1236,$B218:$B1236,$B217,$D218:$D1236,$D218,$E218:$E1236,$E218,$F218:$F1236,$F218)</f>
        <v>1500</v>
      </c>
      <c r="I217" s="40">
        <f>SUMIFS(I218:I1236,$B218:$B1236,$B217,$D218:$D1236,$D218,$E218:$E1236,$E218,$F218:$F1236,$F218)</f>
        <v>0</v>
      </c>
      <c r="J217" s="40">
        <f>SUMIFS(J218:J1236,$B218:$B1236,$B217,$D218:$D1236,$D218,$E218:$E1236,$E218,$F218:$F1236,$F218)</f>
        <v>1500</v>
      </c>
      <c r="K217" s="40">
        <f>SUMIFS(K218:K1236,$B218:$B1236,$B217,$D218:$D1236,$D218,$E218:$E1236,$E218,$F218:$F1236,$F218)</f>
        <v>0</v>
      </c>
    </row>
    <row r="218" spans="1:11" s="16" customFormat="1" ht="15.6">
      <c r="A218" s="20">
        <v>3</v>
      </c>
      <c r="B218" s="31">
        <v>955</v>
      </c>
      <c r="C218" s="32" t="s">
        <v>46</v>
      </c>
      <c r="D218" s="33" t="s">
        <v>79</v>
      </c>
      <c r="E218" s="33" t="s">
        <v>86</v>
      </c>
      <c r="F218" s="33" t="s">
        <v>124</v>
      </c>
      <c r="G218" s="33" t="s">
        <v>89</v>
      </c>
      <c r="H218" s="24">
        <v>1500</v>
      </c>
      <c r="I218" s="24"/>
      <c r="J218" s="24">
        <v>1500</v>
      </c>
      <c r="K218" s="24"/>
    </row>
    <row r="219" spans="1:11" s="16" customFormat="1" ht="62.4">
      <c r="A219" s="19">
        <v>2</v>
      </c>
      <c r="B219" s="37">
        <v>955</v>
      </c>
      <c r="C219" s="41" t="s">
        <v>199</v>
      </c>
      <c r="D219" s="39" t="s">
        <v>79</v>
      </c>
      <c r="E219" s="39" t="s">
        <v>86</v>
      </c>
      <c r="F219" s="39" t="s">
        <v>39</v>
      </c>
      <c r="G219" s="39"/>
      <c r="H219" s="40">
        <f>SUMIFS(H220:H1238,$B220:$B1238,$B219,$D220:$D1238,$D220,$E220:$E1238,$E220,$F220:$F1238,$F220)</f>
        <v>200384.1</v>
      </c>
      <c r="I219" s="40">
        <f>SUMIFS(I220:I1238,$B220:$B1238,$B219,$D220:$D1238,$D220,$E220:$E1238,$E220,$F220:$F1238,$F220)</f>
        <v>169355.3</v>
      </c>
      <c r="J219" s="40">
        <f>SUMIFS(J220:J1238,$B220:$B1238,$B219,$D220:$D1238,$D220,$E220:$E1238,$E220,$F220:$F1238,$F220)</f>
        <v>205986</v>
      </c>
      <c r="K219" s="40">
        <f>SUMIFS(K220:K1238,$B220:$B1238,$B219,$D220:$D1238,$D220,$E220:$E1238,$E220,$F220:$F1238,$F220)</f>
        <v>168341.1</v>
      </c>
    </row>
    <row r="220" spans="1:11" s="16" customFormat="1" ht="15.6">
      <c r="A220" s="20">
        <v>3</v>
      </c>
      <c r="B220" s="31">
        <v>955</v>
      </c>
      <c r="C220" s="32" t="s">
        <v>46</v>
      </c>
      <c r="D220" s="33" t="s">
        <v>79</v>
      </c>
      <c r="E220" s="33" t="s">
        <v>86</v>
      </c>
      <c r="F220" s="33" t="s">
        <v>39</v>
      </c>
      <c r="G220" s="33" t="s">
        <v>89</v>
      </c>
      <c r="H220" s="24">
        <v>200384.1</v>
      </c>
      <c r="I220" s="24">
        <v>169355.3</v>
      </c>
      <c r="J220" s="24">
        <v>205986</v>
      </c>
      <c r="K220" s="24">
        <v>168341.1</v>
      </c>
    </row>
    <row r="221" spans="1:11" s="16" customFormat="1" ht="52.8" customHeight="1">
      <c r="A221" s="19">
        <v>2</v>
      </c>
      <c r="B221" s="37">
        <v>955</v>
      </c>
      <c r="C221" s="38" t="s">
        <v>202</v>
      </c>
      <c r="D221" s="39" t="s">
        <v>79</v>
      </c>
      <c r="E221" s="39" t="s">
        <v>86</v>
      </c>
      <c r="F221" s="39" t="s">
        <v>58</v>
      </c>
      <c r="G221" s="39" t="s">
        <v>69</v>
      </c>
      <c r="H221" s="40">
        <f>SUMIFS(H222:H1240,$B222:$B1240,$B221,$D222:$D1240,$D222,$E222:$E1240,$E222,$F222:$F1240,$F222)</f>
        <v>20000</v>
      </c>
      <c r="I221" s="40">
        <f>SUMIFS(I222:I1240,$B222:$B1240,$B221,$D222:$D1240,$D222,$E222:$E1240,$E222,$F222:$F1240,$F222)</f>
        <v>0</v>
      </c>
      <c r="J221" s="40">
        <f>SUMIFS(J222:J1240,$B222:$B1240,$B221,$D222:$D1240,$D222,$E222:$E1240,$E222,$F222:$F1240,$F222)</f>
        <v>20000</v>
      </c>
      <c r="K221" s="40">
        <f>SUMIFS(K222:K1240,$B222:$B1240,$B221,$D222:$D1240,$D222,$E222:$E1240,$E222,$F222:$F1240,$F222)</f>
        <v>0</v>
      </c>
    </row>
    <row r="222" spans="1:11" s="16" customFormat="1" ht="15.6">
      <c r="A222" s="20">
        <v>3</v>
      </c>
      <c r="B222" s="31">
        <v>955</v>
      </c>
      <c r="C222" s="32" t="s">
        <v>46</v>
      </c>
      <c r="D222" s="33" t="s">
        <v>79</v>
      </c>
      <c r="E222" s="33" t="s">
        <v>86</v>
      </c>
      <c r="F222" s="33" t="s">
        <v>58</v>
      </c>
      <c r="G222" s="33" t="s">
        <v>89</v>
      </c>
      <c r="H222" s="24">
        <v>20000</v>
      </c>
      <c r="I222" s="24"/>
      <c r="J222" s="24">
        <v>20000</v>
      </c>
      <c r="K222" s="24"/>
    </row>
    <row r="223" spans="1:11" s="16" customFormat="1" ht="85.2" customHeight="1">
      <c r="A223" s="19">
        <v>2</v>
      </c>
      <c r="B223" s="37">
        <v>955</v>
      </c>
      <c r="C223" s="38" t="s">
        <v>158</v>
      </c>
      <c r="D223" s="39" t="s">
        <v>79</v>
      </c>
      <c r="E223" s="39" t="s">
        <v>86</v>
      </c>
      <c r="F223" s="39" t="s">
        <v>45</v>
      </c>
      <c r="G223" s="39"/>
      <c r="H223" s="40">
        <f>SUMIFS(H224:H1242,$B224:$B1242,$B223,$D224:$D1242,$D224,$E224:$E1242,$E224,$F224:$F1242,$F224)</f>
        <v>2100</v>
      </c>
      <c r="I223" s="40">
        <f>SUMIFS(I224:I1242,$B224:$B1242,$B223,$D224:$D1242,$D224,$E224:$E1242,$E224,$F224:$F1242,$F224)</f>
        <v>0</v>
      </c>
      <c r="J223" s="40">
        <f>SUMIFS(J224:J1242,$B224:$B1242,$B223,$D224:$D1242,$D224,$E224:$E1242,$E224,$F224:$F1242,$F224)</f>
        <v>2100</v>
      </c>
      <c r="K223" s="40">
        <f>SUMIFS(K224:K1242,$B224:$B1242,$B223,$D224:$D1242,$D224,$E224:$E1242,$E224,$F224:$F1242,$F224)</f>
        <v>0</v>
      </c>
    </row>
    <row r="224" spans="1:11" s="16" customFormat="1" ht="15.6">
      <c r="A224" s="20">
        <v>3</v>
      </c>
      <c r="B224" s="31">
        <v>955</v>
      </c>
      <c r="C224" s="32" t="s">
        <v>46</v>
      </c>
      <c r="D224" s="33" t="s">
        <v>79</v>
      </c>
      <c r="E224" s="33" t="s">
        <v>86</v>
      </c>
      <c r="F224" s="33" t="s">
        <v>45</v>
      </c>
      <c r="G224" s="33" t="s">
        <v>89</v>
      </c>
      <c r="H224" s="24">
        <v>2100</v>
      </c>
      <c r="I224" s="24"/>
      <c r="J224" s="24">
        <v>2100</v>
      </c>
      <c r="K224" s="24"/>
    </row>
    <row r="225" spans="1:11" s="16" customFormat="1" ht="46.8">
      <c r="A225" s="19">
        <v>2</v>
      </c>
      <c r="B225" s="37">
        <v>955</v>
      </c>
      <c r="C225" s="38" t="s">
        <v>209</v>
      </c>
      <c r="D225" s="39" t="s">
        <v>79</v>
      </c>
      <c r="E225" s="39" t="s">
        <v>86</v>
      </c>
      <c r="F225" s="39" t="s">
        <v>150</v>
      </c>
      <c r="G225" s="39"/>
      <c r="H225" s="40">
        <f>SUMIFS(H226:H1244,$B226:$B1244,$B225,$D226:$D1244,$D226,$E226:$E1244,$E226,$F226:$F1244,$F226)</f>
        <v>8800</v>
      </c>
      <c r="I225" s="40">
        <f>SUMIFS(I226:I1244,$B226:$B1244,$B225,$D226:$D1244,$D226,$E226:$E1244,$E226,$F226:$F1244,$F226)</f>
        <v>0</v>
      </c>
      <c r="J225" s="40">
        <f>SUMIFS(J226:J1244,$B226:$B1244,$B225,$D226:$D1244,$D226,$E226:$E1244,$E226,$F226:$F1244,$F226)</f>
        <v>2018.8</v>
      </c>
      <c r="K225" s="40">
        <f>SUMIFS(K226:K1244,$B226:$B1244,$B225,$D226:$D1244,$D226,$E226:$E1244,$E226,$F226:$F1244,$F226)</f>
        <v>0</v>
      </c>
    </row>
    <row r="226" spans="1:11" s="16" customFormat="1" ht="15.6">
      <c r="A226" s="20">
        <v>3</v>
      </c>
      <c r="B226" s="31">
        <v>955</v>
      </c>
      <c r="C226" s="32" t="s">
        <v>46</v>
      </c>
      <c r="D226" s="33" t="s">
        <v>79</v>
      </c>
      <c r="E226" s="33" t="s">
        <v>86</v>
      </c>
      <c r="F226" s="33" t="s">
        <v>150</v>
      </c>
      <c r="G226" s="33" t="s">
        <v>89</v>
      </c>
      <c r="H226" s="24">
        <v>8800</v>
      </c>
      <c r="I226" s="24"/>
      <c r="J226" s="24">
        <v>2018.8</v>
      </c>
      <c r="K226" s="24"/>
    </row>
    <row r="227" spans="1:11" s="16" customFormat="1" ht="15.6">
      <c r="A227" s="17">
        <v>1</v>
      </c>
      <c r="B227" s="28">
        <v>955</v>
      </c>
      <c r="C227" s="29" t="s">
        <v>61</v>
      </c>
      <c r="D227" s="30" t="s">
        <v>79</v>
      </c>
      <c r="E227" s="30" t="s">
        <v>76</v>
      </c>
      <c r="F227" s="30"/>
      <c r="G227" s="30"/>
      <c r="H227" s="18">
        <f>SUMIFS(H228:H1247,$B228:$B1247,$B228,$D228:$D1247,$D228,$E228:$E1247,$E228)/2</f>
        <v>47181.5</v>
      </c>
      <c r="I227" s="18">
        <f>SUMIFS(I228:I1247,$B228:$B1247,$B228,$D228:$D1247,$D228,$E228:$E1247,$E228)/2</f>
        <v>26170.3</v>
      </c>
      <c r="J227" s="18">
        <f>SUMIFS(J228:J1247,$B228:$B1247,$B228,$D228:$D1247,$D228,$E228:$E1247,$E228)/2</f>
        <v>50804.6</v>
      </c>
      <c r="K227" s="18">
        <f>SUMIFS(K228:K1247,$B228:$B1247,$B228,$D228:$D1247,$D228,$E228:$E1247,$E228)/2</f>
        <v>26170.3</v>
      </c>
    </row>
    <row r="228" spans="1:11" s="16" customFormat="1" ht="49.8" customHeight="1">
      <c r="A228" s="19">
        <v>2</v>
      </c>
      <c r="B228" s="37">
        <v>955</v>
      </c>
      <c r="C228" s="38" t="s">
        <v>205</v>
      </c>
      <c r="D228" s="39" t="s">
        <v>79</v>
      </c>
      <c r="E228" s="39" t="s">
        <v>76</v>
      </c>
      <c r="F228" s="39" t="s">
        <v>109</v>
      </c>
      <c r="G228" s="39"/>
      <c r="H228" s="40">
        <f>SUMIFS(H229:H1247,$B229:$B1247,$B228,$D229:$D1247,$D229,$E229:$E1247,$E229,$F229:$F1247,$F229)</f>
        <v>47181.5</v>
      </c>
      <c r="I228" s="40">
        <f>SUMIFS(I229:I1247,$B229:$B1247,$B228,$D229:$D1247,$D229,$E229:$E1247,$E229,$F229:$F1247,$F229)</f>
        <v>26170.3</v>
      </c>
      <c r="J228" s="40">
        <f>SUMIFS(J229:J1247,$B229:$B1247,$B228,$D229:$D1247,$D229,$E229:$E1247,$E229,$F229:$F1247,$F229)</f>
        <v>50804.6</v>
      </c>
      <c r="K228" s="40">
        <f>SUMIFS(K229:K1247,$B229:$B1247,$B228,$D229:$D1247,$D229,$E229:$E1247,$E229,$F229:$F1247,$F229)</f>
        <v>26170.3</v>
      </c>
    </row>
    <row r="229" spans="1:11" s="16" customFormat="1" ht="15.6">
      <c r="A229" s="20">
        <v>3</v>
      </c>
      <c r="B229" s="31">
        <v>955</v>
      </c>
      <c r="C229" s="32" t="s">
        <v>46</v>
      </c>
      <c r="D229" s="33" t="s">
        <v>79</v>
      </c>
      <c r="E229" s="33" t="s">
        <v>76</v>
      </c>
      <c r="F229" s="33" t="s">
        <v>109</v>
      </c>
      <c r="G229" s="33" t="s">
        <v>89</v>
      </c>
      <c r="H229" s="24">
        <v>47181.5</v>
      </c>
      <c r="I229" s="24">
        <v>26170.3</v>
      </c>
      <c r="J229" s="24">
        <v>50804.6</v>
      </c>
      <c r="K229" s="24">
        <v>26170.3</v>
      </c>
    </row>
    <row r="230" spans="1:11" s="16" customFormat="1" ht="127.8" customHeight="1">
      <c r="A230" s="20">
        <v>3</v>
      </c>
      <c r="B230" s="31">
        <v>955</v>
      </c>
      <c r="C230" s="32" t="s">
        <v>113</v>
      </c>
      <c r="D230" s="33" t="s">
        <v>79</v>
      </c>
      <c r="E230" s="33" t="s">
        <v>76</v>
      </c>
      <c r="F230" s="33" t="s">
        <v>109</v>
      </c>
      <c r="G230" s="33" t="s">
        <v>111</v>
      </c>
      <c r="H230" s="24"/>
      <c r="I230" s="24"/>
      <c r="J230" s="24"/>
      <c r="K230" s="24"/>
    </row>
    <row r="231" spans="1:11" s="16" customFormat="1" ht="15.6">
      <c r="A231" s="17">
        <v>1</v>
      </c>
      <c r="B231" s="28">
        <v>955</v>
      </c>
      <c r="C231" s="29" t="s">
        <v>129</v>
      </c>
      <c r="D231" s="30" t="s">
        <v>79</v>
      </c>
      <c r="E231" s="30" t="s">
        <v>79</v>
      </c>
      <c r="F231" s="30"/>
      <c r="G231" s="30"/>
      <c r="H231" s="18">
        <f>SUMIFS(H232:H1251,$B232:$B1251,$B232,$D232:$D1251,$D232,$E232:$E1251,$E232)/2</f>
        <v>14313.4</v>
      </c>
      <c r="I231" s="18">
        <f>SUMIFS(I232:I1251,$B232:$B1251,$B232,$D232:$D1251,$D232,$E232:$E1251,$E232)/2</f>
        <v>3913.3</v>
      </c>
      <c r="J231" s="18">
        <f>SUMIFS(J232:J1251,$B232:$B1251,$B232,$D232:$D1251,$D232,$E232:$E1251,$E232)/2</f>
        <v>14313.4</v>
      </c>
      <c r="K231" s="18">
        <f>SUMIFS(K232:K1251,$B232:$B1251,$B232,$D232:$D1251,$D232,$E232:$E1251,$E232)/2</f>
        <v>3913.3</v>
      </c>
    </row>
    <row r="232" spans="1:11" s="16" customFormat="1" ht="31.2">
      <c r="A232" s="19">
        <v>2</v>
      </c>
      <c r="B232" s="37">
        <v>955</v>
      </c>
      <c r="C232" s="38" t="s">
        <v>170</v>
      </c>
      <c r="D232" s="39" t="s">
        <v>79</v>
      </c>
      <c r="E232" s="39" t="s">
        <v>79</v>
      </c>
      <c r="F232" s="39" t="s">
        <v>22</v>
      </c>
      <c r="G232" s="39"/>
      <c r="H232" s="40">
        <f>SUMIFS(H233:H1251,$B233:$B1251,$B232,$D233:$D1251,$D233,$E233:$E1251,$E233,$F233:$F1251,$F233)</f>
        <v>11098.1</v>
      </c>
      <c r="I232" s="40">
        <f>SUMIFS(I233:I1251,$B233:$B1251,$B232,$D233:$D1251,$D233,$E233:$E1251,$E233,$F233:$F1251,$F233)</f>
        <v>698</v>
      </c>
      <c r="J232" s="40">
        <f>SUMIFS(J233:J1251,$B233:$B1251,$B232,$D233:$D1251,$D233,$E233:$E1251,$E233,$F233:$F1251,$F233)</f>
        <v>11098.1</v>
      </c>
      <c r="K232" s="40">
        <f>SUMIFS(K233:K1251,$B233:$B1251,$B232,$D233:$D1251,$D233,$E233:$E1251,$E233,$F233:$F1251,$F233)</f>
        <v>698</v>
      </c>
    </row>
    <row r="233" spans="1:11" s="16" customFormat="1" ht="15.6">
      <c r="A233" s="20">
        <v>3</v>
      </c>
      <c r="B233" s="31">
        <v>955</v>
      </c>
      <c r="C233" s="32" t="s">
        <v>46</v>
      </c>
      <c r="D233" s="33" t="s">
        <v>79</v>
      </c>
      <c r="E233" s="33" t="s">
        <v>79</v>
      </c>
      <c r="F233" s="33" t="s">
        <v>22</v>
      </c>
      <c r="G233" s="33" t="s">
        <v>89</v>
      </c>
      <c r="H233" s="24">
        <v>11098.1</v>
      </c>
      <c r="I233" s="24">
        <v>698</v>
      </c>
      <c r="J233" s="24">
        <v>11098.1</v>
      </c>
      <c r="K233" s="24">
        <v>698</v>
      </c>
    </row>
    <row r="234" spans="1:11" s="16" customFormat="1" ht="31.2">
      <c r="A234" s="19">
        <v>2</v>
      </c>
      <c r="B234" s="37">
        <v>955</v>
      </c>
      <c r="C234" s="38" t="s">
        <v>60</v>
      </c>
      <c r="D234" s="39" t="s">
        <v>79</v>
      </c>
      <c r="E234" s="39" t="s">
        <v>79</v>
      </c>
      <c r="F234" s="39" t="s">
        <v>110</v>
      </c>
      <c r="G234" s="39"/>
      <c r="H234" s="40">
        <f>SUMIFS(H235:H1253,$B235:$B1253,$B234,$D235:$D1253,$D235,$E235:$E1253,$E235,$F235:$F1253,$F235)</f>
        <v>3215.3</v>
      </c>
      <c r="I234" s="40">
        <f>SUMIFS(I235:I1253,$B235:$B1253,$B234,$D235:$D1253,$D235,$E235:$E1253,$E235,$F235:$F1253,$F235)</f>
        <v>3215.3</v>
      </c>
      <c r="J234" s="40">
        <f>SUMIFS(J235:J1253,$B235:$B1253,$B234,$D235:$D1253,$D235,$E235:$E1253,$E235,$F235:$F1253,$F235)</f>
        <v>3215.3</v>
      </c>
      <c r="K234" s="40">
        <f>SUMIFS(K235:K1253,$B235:$B1253,$B234,$D235:$D1253,$D235,$E235:$E1253,$E235,$F235:$F1253,$F235)</f>
        <v>3215.3</v>
      </c>
    </row>
    <row r="235" spans="1:11" s="16" customFormat="1" ht="46.8">
      <c r="A235" s="20">
        <v>3</v>
      </c>
      <c r="B235" s="31">
        <v>955</v>
      </c>
      <c r="C235" s="32" t="s">
        <v>12</v>
      </c>
      <c r="D235" s="33" t="s">
        <v>79</v>
      </c>
      <c r="E235" s="33" t="s">
        <v>79</v>
      </c>
      <c r="F235" s="33" t="s">
        <v>110</v>
      </c>
      <c r="G235" s="33" t="s">
        <v>71</v>
      </c>
      <c r="H235" s="24">
        <v>3215.3</v>
      </c>
      <c r="I235" s="24">
        <v>3215.3</v>
      </c>
      <c r="J235" s="24">
        <v>3215.3</v>
      </c>
      <c r="K235" s="24">
        <v>3215.3</v>
      </c>
    </row>
    <row r="236" spans="1:11" s="16" customFormat="1" ht="15.6">
      <c r="A236" s="17">
        <v>1</v>
      </c>
      <c r="B236" s="28">
        <v>955</v>
      </c>
      <c r="C236" s="29" t="s">
        <v>24</v>
      </c>
      <c r="D236" s="30" t="s">
        <v>81</v>
      </c>
      <c r="E236" s="30" t="s">
        <v>67</v>
      </c>
      <c r="F236" s="30" t="s">
        <v>7</v>
      </c>
      <c r="G236" s="30" t="s">
        <v>69</v>
      </c>
      <c r="H236" s="18">
        <f>SUMIFS(H237:H1256,$B237:$B1256,$B237,$D237:$D1256,$D237,$E237:$E1256,$E237)/2</f>
        <v>98956.200000000012</v>
      </c>
      <c r="I236" s="18">
        <f>SUMIFS(I237:I1256,$B237:$B1256,$B237,$D237:$D1256,$D237,$E237:$E1256,$E237)/2</f>
        <v>34831.799999999996</v>
      </c>
      <c r="J236" s="18">
        <f>SUMIFS(J237:J1256,$B237:$B1256,$B237,$D237:$D1256,$D237,$E237:$E1256,$E237)/2</f>
        <v>98956.200000000012</v>
      </c>
      <c r="K236" s="18">
        <f>SUMIFS(K237:K1256,$B237:$B1256,$B237,$D237:$D1256,$D237,$E237:$E1256,$E237)/2</f>
        <v>34831.799999999996</v>
      </c>
    </row>
    <row r="237" spans="1:11" s="16" customFormat="1" ht="39" customHeight="1">
      <c r="A237" s="19">
        <v>2</v>
      </c>
      <c r="B237" s="37">
        <v>955</v>
      </c>
      <c r="C237" s="38" t="s">
        <v>161</v>
      </c>
      <c r="D237" s="39" t="s">
        <v>81</v>
      </c>
      <c r="E237" s="39" t="s">
        <v>67</v>
      </c>
      <c r="F237" s="39" t="s">
        <v>25</v>
      </c>
      <c r="G237" s="39"/>
      <c r="H237" s="40">
        <f>SUMIFS(H238:H1256,$B238:$B1256,$B237,$D238:$D1256,$D238,$E238:$E1256,$E238,$F238:$F1256,$F238)</f>
        <v>85688.5</v>
      </c>
      <c r="I237" s="40">
        <f>SUMIFS(I238:I1256,$B238:$B1256,$B237,$D238:$D1256,$D238,$E238:$E1256,$E238,$F238:$F1256,$F238)</f>
        <v>34754.9</v>
      </c>
      <c r="J237" s="40">
        <f>SUMIFS(J238:J1256,$B238:$B1256,$B237,$D238:$D1256,$D238,$E238:$E1256,$E238,$F238:$F1256,$F238)</f>
        <v>85688.5</v>
      </c>
      <c r="K237" s="40">
        <f>SUMIFS(K238:K1256,$B238:$B1256,$B237,$D238:$D1256,$D238,$E238:$E1256,$E238,$F238:$F1256,$F238)</f>
        <v>34754.9</v>
      </c>
    </row>
    <row r="238" spans="1:11" s="16" customFormat="1" ht="15.6">
      <c r="A238" s="20">
        <v>3</v>
      </c>
      <c r="B238" s="31">
        <v>955</v>
      </c>
      <c r="C238" s="32" t="s">
        <v>46</v>
      </c>
      <c r="D238" s="33" t="s">
        <v>81</v>
      </c>
      <c r="E238" s="33" t="s">
        <v>67</v>
      </c>
      <c r="F238" s="33" t="s">
        <v>25</v>
      </c>
      <c r="G238" s="33" t="s">
        <v>89</v>
      </c>
      <c r="H238" s="24">
        <v>85688.5</v>
      </c>
      <c r="I238" s="24">
        <v>34754.9</v>
      </c>
      <c r="J238" s="24">
        <v>85688.5</v>
      </c>
      <c r="K238" s="24">
        <v>34754.9</v>
      </c>
    </row>
    <row r="239" spans="1:11" s="16" customFormat="1" ht="46.8">
      <c r="A239" s="19">
        <v>2</v>
      </c>
      <c r="B239" s="37">
        <v>955</v>
      </c>
      <c r="C239" s="38" t="s">
        <v>162</v>
      </c>
      <c r="D239" s="39" t="s">
        <v>81</v>
      </c>
      <c r="E239" s="39" t="s">
        <v>67</v>
      </c>
      <c r="F239" s="39" t="s">
        <v>26</v>
      </c>
      <c r="G239" s="39"/>
      <c r="H239" s="40">
        <f>SUMIFS(H240:H1258,$B240:$B1258,$B239,$D240:$D1258,$D240,$E240:$E1258,$E240,$F240:$F1258,$F240)</f>
        <v>13232.7</v>
      </c>
      <c r="I239" s="40">
        <f>SUMIFS(I240:I1258,$B240:$B1258,$B239,$D240:$D1258,$D240,$E240:$E1258,$E240,$F240:$F1258,$F240)</f>
        <v>76.900000000000006</v>
      </c>
      <c r="J239" s="40">
        <f>SUMIFS(J240:J1258,$B240:$B1258,$B239,$D240:$D1258,$D240,$E240:$E1258,$E240,$F240:$F1258,$F240)</f>
        <v>13232.7</v>
      </c>
      <c r="K239" s="40">
        <f>SUMIFS(K240:K1258,$B240:$B1258,$B239,$D240:$D1258,$D240,$E240:$E1258,$E240,$F240:$F1258,$F240)</f>
        <v>76.900000000000006</v>
      </c>
    </row>
    <row r="240" spans="1:11" s="16" customFormat="1" ht="15.6">
      <c r="A240" s="20">
        <v>3</v>
      </c>
      <c r="B240" s="31">
        <v>955</v>
      </c>
      <c r="C240" s="32" t="s">
        <v>46</v>
      </c>
      <c r="D240" s="33" t="s">
        <v>81</v>
      </c>
      <c r="E240" s="33" t="s">
        <v>67</v>
      </c>
      <c r="F240" s="33" t="s">
        <v>26</v>
      </c>
      <c r="G240" s="33" t="s">
        <v>89</v>
      </c>
      <c r="H240" s="24">
        <v>13232.7</v>
      </c>
      <c r="I240" s="24">
        <v>76.900000000000006</v>
      </c>
      <c r="J240" s="24">
        <v>13232.7</v>
      </c>
      <c r="K240" s="24">
        <v>76.900000000000006</v>
      </c>
    </row>
    <row r="241" spans="1:11" s="16" customFormat="1" ht="54.6" customHeight="1">
      <c r="A241" s="19">
        <v>2</v>
      </c>
      <c r="B241" s="37">
        <v>955</v>
      </c>
      <c r="C241" s="38" t="s">
        <v>194</v>
      </c>
      <c r="D241" s="39" t="s">
        <v>81</v>
      </c>
      <c r="E241" s="39" t="s">
        <v>67</v>
      </c>
      <c r="F241" s="39" t="s">
        <v>121</v>
      </c>
      <c r="G241" s="39"/>
      <c r="H241" s="40">
        <f>SUMIFS(H242:H1260,$B242:$B1260,$B241,$D242:$D1260,$D242,$E242:$E1260,$E242,$F242:$F1260,$F242)</f>
        <v>15</v>
      </c>
      <c r="I241" s="40">
        <f>SUMIFS(I242:I1260,$B242:$B1260,$B241,$D242:$D1260,$D242,$E242:$E1260,$E242,$F242:$F1260,$F242)</f>
        <v>0</v>
      </c>
      <c r="J241" s="40">
        <f>SUMIFS(J242:J1260,$B242:$B1260,$B241,$D242:$D1260,$D242,$E242:$E1260,$E242,$F242:$F1260,$F242)</f>
        <v>15</v>
      </c>
      <c r="K241" s="40">
        <f>SUMIFS(K242:K1260,$B242:$B1260,$B241,$D242:$D1260,$D242,$E242:$E1260,$E242,$F242:$F1260,$F242)</f>
        <v>0</v>
      </c>
    </row>
    <row r="242" spans="1:11" s="16" customFormat="1" ht="15.6">
      <c r="A242" s="20">
        <v>3</v>
      </c>
      <c r="B242" s="31">
        <v>955</v>
      </c>
      <c r="C242" s="32" t="s">
        <v>46</v>
      </c>
      <c r="D242" s="33" t="s">
        <v>81</v>
      </c>
      <c r="E242" s="33" t="s">
        <v>67</v>
      </c>
      <c r="F242" s="33" t="s">
        <v>121</v>
      </c>
      <c r="G242" s="33" t="s">
        <v>89</v>
      </c>
      <c r="H242" s="24">
        <v>15</v>
      </c>
      <c r="I242" s="24"/>
      <c r="J242" s="24">
        <v>15</v>
      </c>
      <c r="K242" s="24"/>
    </row>
    <row r="243" spans="1:11" s="16" customFormat="1" ht="49.8" customHeight="1">
      <c r="A243" s="19">
        <v>2</v>
      </c>
      <c r="B243" s="37">
        <v>955</v>
      </c>
      <c r="C243" s="38" t="s">
        <v>211</v>
      </c>
      <c r="D243" s="39" t="s">
        <v>81</v>
      </c>
      <c r="E243" s="39" t="s">
        <v>67</v>
      </c>
      <c r="F243" s="39" t="s">
        <v>152</v>
      </c>
      <c r="G243" s="39"/>
      <c r="H243" s="40">
        <f>SUMIFS(H244:H1262,$B244:$B1262,$B243,$D244:$D1262,$D244,$E244:$E1262,$E244,$F244:$F1262,$F244)</f>
        <v>20</v>
      </c>
      <c r="I243" s="40">
        <f>SUMIFS(I244:I1262,$B244:$B1262,$B243,$D244:$D1262,$D244,$E244:$E1262,$E244,$F244:$F1262,$F244)</f>
        <v>0</v>
      </c>
      <c r="J243" s="40">
        <f>SUMIFS(J244:J1262,$B244:$B1262,$B243,$D244:$D1262,$D244,$E244:$E1262,$E244,$F244:$F1262,$F244)</f>
        <v>20</v>
      </c>
      <c r="K243" s="40">
        <f>SUMIFS(K244:K1262,$B244:$B1262,$B243,$D244:$D1262,$D244,$E244:$E1262,$E244,$F244:$F1262,$F244)</f>
        <v>0</v>
      </c>
    </row>
    <row r="244" spans="1:11" s="16" customFormat="1" ht="15.6">
      <c r="A244" s="20">
        <v>3</v>
      </c>
      <c r="B244" s="31">
        <v>955</v>
      </c>
      <c r="C244" s="32" t="s">
        <v>46</v>
      </c>
      <c r="D244" s="33" t="s">
        <v>81</v>
      </c>
      <c r="E244" s="33" t="s">
        <v>67</v>
      </c>
      <c r="F244" s="33" t="s">
        <v>152</v>
      </c>
      <c r="G244" s="33" t="s">
        <v>89</v>
      </c>
      <c r="H244" s="24">
        <v>20</v>
      </c>
      <c r="I244" s="24"/>
      <c r="J244" s="24">
        <v>20</v>
      </c>
      <c r="K244" s="24"/>
    </row>
    <row r="245" spans="1:11" s="16" customFormat="1" ht="15.6">
      <c r="A245" s="17">
        <v>1</v>
      </c>
      <c r="B245" s="28">
        <v>955</v>
      </c>
      <c r="C245" s="55" t="s">
        <v>133</v>
      </c>
      <c r="D245" s="30" t="s">
        <v>82</v>
      </c>
      <c r="E245" s="30" t="s">
        <v>67</v>
      </c>
      <c r="F245" s="30" t="s">
        <v>7</v>
      </c>
      <c r="G245" s="30" t="s">
        <v>69</v>
      </c>
      <c r="H245" s="18">
        <f>SUMIFS(H246:H1265,$B246:$B1265,$B246,$D246:$D1265,$D246,$E246:$E1265,$E246)/2</f>
        <v>2746.8</v>
      </c>
      <c r="I245" s="18">
        <f>SUMIFS(I246:I1265,$B246:$B1265,$B246,$D246:$D1265,$D246,$E246:$E1265,$E246)/2</f>
        <v>0</v>
      </c>
      <c r="J245" s="18">
        <f>SUMIFS(J246:J1265,$B246:$B1265,$B246,$D246:$D1265,$D246,$E246:$E1265,$E246)/2</f>
        <v>2746.8</v>
      </c>
      <c r="K245" s="18">
        <f>SUMIFS(K246:K1265,$B246:$B1265,$B246,$D246:$D1265,$D246,$E246:$E1265,$E246)/2</f>
        <v>0</v>
      </c>
    </row>
    <row r="246" spans="1:11" s="16" customFormat="1" ht="31.2">
      <c r="A246" s="19">
        <v>2</v>
      </c>
      <c r="B246" s="37">
        <v>955</v>
      </c>
      <c r="C246" s="52" t="s">
        <v>32</v>
      </c>
      <c r="D246" s="39" t="s">
        <v>82</v>
      </c>
      <c r="E246" s="39" t="s">
        <v>67</v>
      </c>
      <c r="F246" s="53" t="s">
        <v>114</v>
      </c>
      <c r="G246" s="39"/>
      <c r="H246" s="40">
        <f>SUMIFS(H247:H1265,$B247:$B1265,$B246,$D247:$D1265,$D247,$E247:$E1265,$E247,$F247:$F1265,$F247)</f>
        <v>2746.8</v>
      </c>
      <c r="I246" s="40">
        <f>SUMIFS(I247:I1265,$B247:$B1265,$B246,$D247:$D1265,$D247,$E247:$E1265,$E247,$F247:$F1265,$F247)</f>
        <v>0</v>
      </c>
      <c r="J246" s="40">
        <f>SUMIFS(J247:J1265,$B247:$B1265,$B246,$D247:$D1265,$D247,$E247:$E1265,$E247,$F247:$F1265,$F247)</f>
        <v>2746.8</v>
      </c>
      <c r="K246" s="40">
        <f>SUMIFS(K247:K1265,$B247:$B1265,$B246,$D247:$D1265,$D247,$E247:$E1265,$E247,$F247:$F1265,$F247)</f>
        <v>0</v>
      </c>
    </row>
    <row r="247" spans="1:11" s="16" customFormat="1" ht="37.950000000000003" customHeight="1">
      <c r="A247" s="20">
        <v>3</v>
      </c>
      <c r="B247" s="31">
        <v>955</v>
      </c>
      <c r="C247" s="32" t="s">
        <v>173</v>
      </c>
      <c r="D247" s="33" t="s">
        <v>82</v>
      </c>
      <c r="E247" s="33" t="s">
        <v>67</v>
      </c>
      <c r="F247" s="33" t="s">
        <v>114</v>
      </c>
      <c r="G247" s="33" t="s">
        <v>172</v>
      </c>
      <c r="H247" s="24">
        <v>2746.8</v>
      </c>
      <c r="I247" s="24"/>
      <c r="J247" s="24">
        <v>2746.8</v>
      </c>
      <c r="K247" s="24"/>
    </row>
    <row r="248" spans="1:11" s="16" customFormat="1" ht="15.6">
      <c r="A248" s="17">
        <v>1</v>
      </c>
      <c r="B248" s="28">
        <v>955</v>
      </c>
      <c r="C248" s="29" t="s">
        <v>62</v>
      </c>
      <c r="D248" s="30" t="s">
        <v>82</v>
      </c>
      <c r="E248" s="30" t="s">
        <v>76</v>
      </c>
      <c r="F248" s="30" t="s">
        <v>7</v>
      </c>
      <c r="G248" s="30" t="s">
        <v>69</v>
      </c>
      <c r="H248" s="18">
        <f>SUMIFS(H249:H1268,$B249:$B1268,$B249,$D249:$D1268,$D249,$E249:$E1268,$E249)/2</f>
        <v>3887.4</v>
      </c>
      <c r="I248" s="18">
        <f>SUMIFS(I249:I1268,$B249:$B1268,$B249,$D249:$D1268,$D249,$E249:$E1268,$E249)/2</f>
        <v>3141.8</v>
      </c>
      <c r="J248" s="18">
        <f>SUMIFS(J249:J1268,$B249:$B1268,$B249,$D249:$D1268,$D249,$E249:$E1268,$E249)/2</f>
        <v>4343.8999999999996</v>
      </c>
      <c r="K248" s="18">
        <f>SUMIFS(K249:K1268,$B249:$B1268,$B249,$D249:$D1268,$D249,$E249:$E1268,$E249)/2</f>
        <v>3598.3</v>
      </c>
    </row>
    <row r="249" spans="1:11" s="16" customFormat="1" ht="46.8">
      <c r="A249" s="19">
        <v>2</v>
      </c>
      <c r="B249" s="37">
        <v>955</v>
      </c>
      <c r="C249" s="38" t="s">
        <v>202</v>
      </c>
      <c r="D249" s="39" t="s">
        <v>82</v>
      </c>
      <c r="E249" s="39" t="s">
        <v>76</v>
      </c>
      <c r="F249" s="39" t="s">
        <v>58</v>
      </c>
      <c r="G249" s="39"/>
      <c r="H249" s="40">
        <f>SUMIFS(H250:H1268,$B250:$B1268,$B249,$D250:$D1268,$D250,$E250:$E1268,$E250,$F250:$F1268,$F250)</f>
        <v>3237.4</v>
      </c>
      <c r="I249" s="40">
        <f>SUMIFS(I250:I1268,$B250:$B1268,$B249,$D250:$D1268,$D250,$E250:$E1268,$E250,$F250:$F1268,$F250)</f>
        <v>3141.8</v>
      </c>
      <c r="J249" s="40">
        <f>SUMIFS(J250:J1268,$B250:$B1268,$B249,$D250:$D1268,$D250,$E250:$E1268,$E250,$F250:$F1268,$F250)</f>
        <v>3693.9</v>
      </c>
      <c r="K249" s="40">
        <f>SUMIFS(K250:K1268,$B250:$B1268,$B249,$D250:$D1268,$D250,$E250:$E1268,$E250,$F250:$F1268,$F250)</f>
        <v>3598.3</v>
      </c>
    </row>
    <row r="250" spans="1:11" s="16" customFormat="1" ht="39.6" customHeight="1">
      <c r="A250" s="20">
        <v>3</v>
      </c>
      <c r="B250" s="31">
        <v>955</v>
      </c>
      <c r="C250" s="32" t="s">
        <v>21</v>
      </c>
      <c r="D250" s="33" t="s">
        <v>82</v>
      </c>
      <c r="E250" s="33" t="s">
        <v>76</v>
      </c>
      <c r="F250" s="33" t="s">
        <v>58</v>
      </c>
      <c r="G250" s="33" t="s">
        <v>78</v>
      </c>
      <c r="H250" s="24">
        <v>3237.4</v>
      </c>
      <c r="I250" s="24">
        <v>3141.8</v>
      </c>
      <c r="J250" s="24">
        <v>3693.9</v>
      </c>
      <c r="K250" s="24">
        <v>3598.3</v>
      </c>
    </row>
    <row r="251" spans="1:11" s="16" customFormat="1" ht="46.8">
      <c r="A251" s="19">
        <v>2</v>
      </c>
      <c r="B251" s="37">
        <v>955</v>
      </c>
      <c r="C251" s="38" t="s">
        <v>206</v>
      </c>
      <c r="D251" s="39" t="s">
        <v>82</v>
      </c>
      <c r="E251" s="39" t="s">
        <v>76</v>
      </c>
      <c r="F251" s="39" t="s">
        <v>120</v>
      </c>
      <c r="G251" s="39"/>
      <c r="H251" s="40">
        <f>SUMIFS(H252:H1270,$B252:$B1270,$B251,$D252:$D1270,$D252,$E252:$E1270,$E252,$F252:$F1270,$F252)</f>
        <v>0</v>
      </c>
      <c r="I251" s="40">
        <f>SUMIFS(I252:I1270,$B252:$B1270,$B251,$D252:$D1270,$D252,$E252:$E1270,$E252,$F252:$F1270,$F252)</f>
        <v>0</v>
      </c>
      <c r="J251" s="40">
        <f>SUMIFS(J252:J1270,$B252:$B1270,$B251,$D252:$D1270,$D252,$E252:$E1270,$E252,$F252:$F1270,$F252)</f>
        <v>0</v>
      </c>
      <c r="K251" s="40">
        <f>SUMIFS(K252:K1270,$B252:$B1270,$B251,$D252:$D1270,$D252,$E252:$E1270,$E252,$F252:$F1270,$F252)</f>
        <v>0</v>
      </c>
    </row>
    <row r="252" spans="1:11" s="16" customFormat="1" ht="37.950000000000003" customHeight="1">
      <c r="A252" s="20">
        <v>3</v>
      </c>
      <c r="B252" s="31">
        <v>955</v>
      </c>
      <c r="C252" s="32" t="s">
        <v>21</v>
      </c>
      <c r="D252" s="33" t="s">
        <v>82</v>
      </c>
      <c r="E252" s="33" t="s">
        <v>76</v>
      </c>
      <c r="F252" s="33" t="s">
        <v>120</v>
      </c>
      <c r="G252" s="33" t="s">
        <v>78</v>
      </c>
      <c r="H252" s="24"/>
      <c r="I252" s="24"/>
      <c r="J252" s="24"/>
      <c r="K252" s="24"/>
    </row>
    <row r="253" spans="1:11" s="16" customFormat="1" ht="15.6">
      <c r="A253" s="20">
        <v>3</v>
      </c>
      <c r="B253" s="31">
        <v>955</v>
      </c>
      <c r="C253" s="32" t="s">
        <v>46</v>
      </c>
      <c r="D253" s="33" t="s">
        <v>82</v>
      </c>
      <c r="E253" s="33" t="s">
        <v>76</v>
      </c>
      <c r="F253" s="33" t="s">
        <v>120</v>
      </c>
      <c r="G253" s="33" t="s">
        <v>89</v>
      </c>
      <c r="H253" s="24"/>
      <c r="I253" s="24"/>
      <c r="J253" s="24"/>
      <c r="K253" s="24"/>
    </row>
    <row r="254" spans="1:11" s="16" customFormat="1" ht="51.6" customHeight="1">
      <c r="A254" s="19">
        <v>2</v>
      </c>
      <c r="B254" s="37">
        <v>955</v>
      </c>
      <c r="C254" s="38" t="s">
        <v>211</v>
      </c>
      <c r="D254" s="39" t="s">
        <v>82</v>
      </c>
      <c r="E254" s="39" t="s">
        <v>76</v>
      </c>
      <c r="F254" s="39" t="s">
        <v>152</v>
      </c>
      <c r="G254" s="39"/>
      <c r="H254" s="40">
        <f>SUMIFS(H255:H1273,$B255:$B1273,$B254,$D255:$D1273,$D255,$E255:$E1273,$E255,$F255:$F1273,$F255)</f>
        <v>150</v>
      </c>
      <c r="I254" s="40">
        <f>SUMIFS(I255:I1273,$B255:$B1273,$B254,$D255:$D1273,$D255,$E255:$E1273,$E255,$F255:$F1273,$F255)</f>
        <v>0</v>
      </c>
      <c r="J254" s="40">
        <f>SUMIFS(J255:J1273,$B255:$B1273,$B254,$D255:$D1273,$D255,$E255:$E1273,$E255,$F255:$F1273,$F255)</f>
        <v>150</v>
      </c>
      <c r="K254" s="40">
        <f>SUMIFS(K255:K1273,$B255:$B1273,$B254,$D255:$D1273,$D255,$E255:$E1273,$E255,$F255:$F1273,$F255)</f>
        <v>0</v>
      </c>
    </row>
    <row r="255" spans="1:11" s="16" customFormat="1" ht="37.799999999999997" customHeight="1">
      <c r="A255" s="20">
        <v>3</v>
      </c>
      <c r="B255" s="31">
        <v>955</v>
      </c>
      <c r="C255" s="32" t="s">
        <v>21</v>
      </c>
      <c r="D255" s="33" t="s">
        <v>82</v>
      </c>
      <c r="E255" s="33" t="s">
        <v>76</v>
      </c>
      <c r="F255" s="33" t="s">
        <v>152</v>
      </c>
      <c r="G255" s="33" t="s">
        <v>78</v>
      </c>
      <c r="H255" s="24">
        <v>150</v>
      </c>
      <c r="I255" s="25"/>
      <c r="J255" s="24">
        <v>150</v>
      </c>
      <c r="K255" s="25"/>
    </row>
    <row r="256" spans="1:11" s="16" customFormat="1" ht="46.8">
      <c r="A256" s="19">
        <v>2</v>
      </c>
      <c r="B256" s="37">
        <v>955</v>
      </c>
      <c r="C256" s="38" t="s">
        <v>35</v>
      </c>
      <c r="D256" s="39" t="s">
        <v>82</v>
      </c>
      <c r="E256" s="39" t="s">
        <v>76</v>
      </c>
      <c r="F256" s="39" t="s">
        <v>108</v>
      </c>
      <c r="G256" s="39"/>
      <c r="H256" s="40">
        <f>SUMIFS(H257:H1275,$B257:$B1275,$B256,$D257:$D1275,$D257,$E257:$E1275,$E257,$F257:$F1275,$F257)</f>
        <v>500</v>
      </c>
      <c r="I256" s="40">
        <f>SUMIFS(I257:I1275,$B257:$B1275,$B256,$D257:$D1275,$D257,$E257:$E1275,$E257,$F257:$F1275,$F257)</f>
        <v>0</v>
      </c>
      <c r="J256" s="40">
        <f>SUMIFS(J257:J1275,$B257:$B1275,$B256,$D257:$D1275,$D257,$E257:$E1275,$E257,$F257:$F1275,$F257)</f>
        <v>500</v>
      </c>
      <c r="K256" s="40">
        <f>SUMIFS(K257:K1275,$B257:$B1275,$B256,$D257:$D1275,$D257,$E257:$E1275,$E257,$F257:$F1275,$F257)</f>
        <v>0</v>
      </c>
    </row>
    <row r="257" spans="1:11" s="16" customFormat="1" ht="27.6" customHeight="1">
      <c r="A257" s="20">
        <v>3</v>
      </c>
      <c r="B257" s="31">
        <v>955</v>
      </c>
      <c r="C257" s="32" t="s">
        <v>153</v>
      </c>
      <c r="D257" s="33" t="s">
        <v>82</v>
      </c>
      <c r="E257" s="33" t="s">
        <v>76</v>
      </c>
      <c r="F257" s="33" t="s">
        <v>108</v>
      </c>
      <c r="G257" s="33" t="s">
        <v>125</v>
      </c>
      <c r="H257" s="24">
        <v>500</v>
      </c>
      <c r="I257" s="24"/>
      <c r="J257" s="24">
        <v>500</v>
      </c>
      <c r="K257" s="24"/>
    </row>
    <row r="258" spans="1:11" s="16" customFormat="1" ht="35.4" customHeight="1">
      <c r="A258" s="17">
        <v>1</v>
      </c>
      <c r="B258" s="28">
        <v>955</v>
      </c>
      <c r="C258" s="29" t="s">
        <v>36</v>
      </c>
      <c r="D258" s="30" t="s">
        <v>82</v>
      </c>
      <c r="E258" s="30" t="s">
        <v>84</v>
      </c>
      <c r="F258" s="30"/>
      <c r="G258" s="30"/>
      <c r="H258" s="18">
        <f>SUMIFS(H259:H1278,$B259:$B1278,$B259,$D259:$D1278,$D259,$E259:$E1278,$E259)/2</f>
        <v>12153.6</v>
      </c>
      <c r="I258" s="18">
        <f>SUMIFS(I259:I1278,$B259:$B1278,$B259,$D259:$D1278,$D259,$E259:$E1278,$E259)/2</f>
        <v>9708.9000000000015</v>
      </c>
      <c r="J258" s="18">
        <f>SUMIFS(J259:J1278,$B259:$B1278,$B259,$D259:$D1278,$D259,$E259:$E1278,$E259)/2</f>
        <v>12153.6</v>
      </c>
      <c r="K258" s="18">
        <f>SUMIFS(K259:K1278,$B259:$B1278,$B259,$D259:$D1278,$D259,$E259:$E1278,$E259)/2</f>
        <v>9708.9000000000015</v>
      </c>
    </row>
    <row r="259" spans="1:11" s="16" customFormat="1" ht="31.2">
      <c r="A259" s="19">
        <v>2</v>
      </c>
      <c r="B259" s="37">
        <v>955</v>
      </c>
      <c r="C259" s="38" t="s">
        <v>196</v>
      </c>
      <c r="D259" s="39" t="s">
        <v>82</v>
      </c>
      <c r="E259" s="39" t="s">
        <v>84</v>
      </c>
      <c r="F259" s="39" t="s">
        <v>63</v>
      </c>
      <c r="G259" s="39"/>
      <c r="H259" s="40">
        <f>SUMIFS(H260:H1278,$B260:$B1278,$B259,$D260:$D1278,$D260,$E260:$E1278,$E260,$F260:$F1278,$F260)</f>
        <v>7999</v>
      </c>
      <c r="I259" s="40">
        <f>SUMIFS(I260:I1278,$B260:$B1278,$B259,$D260:$D1278,$D260,$E260:$E1278,$E260,$F260:$F1278,$F260)</f>
        <v>5554.3</v>
      </c>
      <c r="J259" s="40">
        <f>SUMIFS(J260:J1278,$B260:$B1278,$B259,$D260:$D1278,$D260,$E260:$E1278,$E260,$F260:$F1278,$F260)</f>
        <v>7999</v>
      </c>
      <c r="K259" s="40">
        <f>SUMIFS(K260:K1278,$B260:$B1278,$B259,$D260:$D1278,$D260,$E260:$E1278,$E260,$F260:$F1278,$F260)</f>
        <v>5554.3</v>
      </c>
    </row>
    <row r="260" spans="1:11" s="16" customFormat="1" ht="37.200000000000003" customHeight="1">
      <c r="A260" s="20">
        <v>3</v>
      </c>
      <c r="B260" s="31">
        <v>955</v>
      </c>
      <c r="C260" s="32" t="s">
        <v>21</v>
      </c>
      <c r="D260" s="33" t="s">
        <v>82</v>
      </c>
      <c r="E260" s="33" t="s">
        <v>84</v>
      </c>
      <c r="F260" s="33" t="s">
        <v>63</v>
      </c>
      <c r="G260" s="33" t="s">
        <v>78</v>
      </c>
      <c r="H260" s="24">
        <v>7999</v>
      </c>
      <c r="I260" s="24">
        <v>5554.3</v>
      </c>
      <c r="J260" s="24">
        <v>7999</v>
      </c>
      <c r="K260" s="24">
        <v>5554.3</v>
      </c>
    </row>
    <row r="261" spans="1:11" s="16" customFormat="1" ht="62.4">
      <c r="A261" s="19">
        <v>2</v>
      </c>
      <c r="B261" s="37">
        <v>955</v>
      </c>
      <c r="C261" s="38" t="s">
        <v>179</v>
      </c>
      <c r="D261" s="39" t="s">
        <v>82</v>
      </c>
      <c r="E261" s="39" t="s">
        <v>84</v>
      </c>
      <c r="F261" s="39" t="s">
        <v>10</v>
      </c>
      <c r="G261" s="39"/>
      <c r="H261" s="40">
        <f>SUMIFS(H262:H1280,$B262:$B1280,$B261,$D262:$D1280,$D262,$E262:$E1280,$E262,$F262:$F1280,$F262)</f>
        <v>241.6</v>
      </c>
      <c r="I261" s="40">
        <f>SUMIFS(I262:I1280,$B262:$B1280,$B261,$D262:$D1280,$D262,$E262:$E1280,$E262,$F262:$F1280,$F262)</f>
        <v>241.6</v>
      </c>
      <c r="J261" s="40">
        <f>SUMIFS(J262:J1280,$B262:$B1280,$B261,$D262:$D1280,$D262,$E262:$E1280,$E262,$F262:$F1280,$F262)</f>
        <v>241.6</v>
      </c>
      <c r="K261" s="40">
        <f>SUMIFS(K262:K1280,$B262:$B1280,$B261,$D262:$D1280,$D262,$E262:$E1280,$E262,$F262:$F1280,$F262)</f>
        <v>241.6</v>
      </c>
    </row>
    <row r="262" spans="1:11" s="16" customFormat="1" ht="51" customHeight="1">
      <c r="A262" s="20">
        <v>3</v>
      </c>
      <c r="B262" s="31">
        <v>955</v>
      </c>
      <c r="C262" s="32" t="s">
        <v>12</v>
      </c>
      <c r="D262" s="33" t="s">
        <v>82</v>
      </c>
      <c r="E262" s="33" t="s">
        <v>84</v>
      </c>
      <c r="F262" s="33" t="s">
        <v>10</v>
      </c>
      <c r="G262" s="33" t="s">
        <v>71</v>
      </c>
      <c r="H262" s="24"/>
      <c r="I262" s="24"/>
      <c r="J262" s="24"/>
      <c r="K262" s="24"/>
    </row>
    <row r="263" spans="1:11" s="16" customFormat="1" ht="33.6" customHeight="1">
      <c r="A263" s="20">
        <v>3</v>
      </c>
      <c r="B263" s="31">
        <v>955</v>
      </c>
      <c r="C263" s="32" t="s">
        <v>21</v>
      </c>
      <c r="D263" s="33" t="s">
        <v>82</v>
      </c>
      <c r="E263" s="33" t="s">
        <v>84</v>
      </c>
      <c r="F263" s="33" t="s">
        <v>10</v>
      </c>
      <c r="G263" s="33" t="s">
        <v>78</v>
      </c>
      <c r="H263" s="24">
        <v>241.6</v>
      </c>
      <c r="I263" s="24">
        <v>241.6</v>
      </c>
      <c r="J263" s="24">
        <v>241.6</v>
      </c>
      <c r="K263" s="24">
        <v>241.6</v>
      </c>
    </row>
    <row r="264" spans="1:11" s="16" customFormat="1" ht="85.2" customHeight="1">
      <c r="A264" s="19">
        <v>2</v>
      </c>
      <c r="B264" s="37">
        <v>955</v>
      </c>
      <c r="C264" s="38" t="s">
        <v>204</v>
      </c>
      <c r="D264" s="39" t="s">
        <v>82</v>
      </c>
      <c r="E264" s="39" t="s">
        <v>84</v>
      </c>
      <c r="F264" s="39" t="s">
        <v>119</v>
      </c>
      <c r="G264" s="39"/>
      <c r="H264" s="40">
        <f>SUMIFS(H265:H1283,$B265:$B1283,$B264,$D265:$D1283,$D265,$E265:$E1283,$E265,$F265:$F1283,$F265)</f>
        <v>3913</v>
      </c>
      <c r="I264" s="40">
        <f>SUMIFS(I265:I1283,$B265:$B1283,$B264,$D265:$D1283,$D265,$E265:$E1283,$E265,$F265:$F1283,$F265)</f>
        <v>3913</v>
      </c>
      <c r="J264" s="40">
        <f>SUMIFS(J265:J1283,$B265:$B1283,$B264,$D265:$D1283,$D265,$E265:$E1283,$E265,$F265:$F1283,$F265)</f>
        <v>3913</v>
      </c>
      <c r="K264" s="40">
        <f>SUMIFS(K265:K1283,$B265:$B1283,$B264,$D265:$D1283,$D265,$E265:$E1283,$E265,$F265:$F1283,$F265)</f>
        <v>3913</v>
      </c>
    </row>
    <row r="265" spans="1:11" s="16" customFormat="1" ht="31.2">
      <c r="A265" s="20">
        <v>3</v>
      </c>
      <c r="B265" s="31">
        <v>955</v>
      </c>
      <c r="C265" s="32" t="s">
        <v>21</v>
      </c>
      <c r="D265" s="33" t="s">
        <v>82</v>
      </c>
      <c r="E265" s="33" t="s">
        <v>84</v>
      </c>
      <c r="F265" s="33" t="s">
        <v>119</v>
      </c>
      <c r="G265" s="33" t="s">
        <v>78</v>
      </c>
      <c r="H265" s="24">
        <v>3913</v>
      </c>
      <c r="I265" s="24">
        <v>3913</v>
      </c>
      <c r="J265" s="24">
        <v>3913</v>
      </c>
      <c r="K265" s="24">
        <v>3913</v>
      </c>
    </row>
    <row r="266" spans="1:11" s="16" customFormat="1" ht="15.6">
      <c r="A266" s="17">
        <v>1</v>
      </c>
      <c r="B266" s="28">
        <v>955</v>
      </c>
      <c r="C266" s="29" t="s">
        <v>27</v>
      </c>
      <c r="D266" s="30" t="s">
        <v>82</v>
      </c>
      <c r="E266" s="30" t="s">
        <v>68</v>
      </c>
      <c r="F266" s="30"/>
      <c r="G266" s="30"/>
      <c r="H266" s="18">
        <f>SUMIFS(H267:H1286,$B267:$B1286,$B267,$D267:$D1286,$D267,$E267:$E1286,$E267)/2</f>
        <v>2960.3</v>
      </c>
      <c r="I266" s="18">
        <f>SUMIFS(I267:I1286,$B267:$B1286,$B267,$D267:$D1286,$D267,$E267:$E1286,$E267)/2</f>
        <v>1034.2</v>
      </c>
      <c r="J266" s="18">
        <f>SUMIFS(J267:J1286,$B267:$B1286,$B267,$D267:$D1286,$D267,$E267:$E1286,$E267)/2</f>
        <v>2960.3</v>
      </c>
      <c r="K266" s="18">
        <f>SUMIFS(K267:K1286,$B267:$B1286,$B267,$D267:$D1286,$D267,$E267:$E1286,$E267)/2</f>
        <v>1034.2</v>
      </c>
    </row>
    <row r="267" spans="1:11" s="16" customFormat="1" ht="62.4">
      <c r="A267" s="19">
        <v>2</v>
      </c>
      <c r="B267" s="37">
        <v>955</v>
      </c>
      <c r="C267" s="38" t="s">
        <v>197</v>
      </c>
      <c r="D267" s="39" t="s">
        <v>82</v>
      </c>
      <c r="E267" s="39" t="s">
        <v>68</v>
      </c>
      <c r="F267" s="39" t="s">
        <v>28</v>
      </c>
      <c r="G267" s="39"/>
      <c r="H267" s="40">
        <f>SUMIFS(H268:H1286,$B268:$B1286,$B267,$D268:$D1286,$D268,$E268:$E1286,$E268,$F268:$F1286,$F268)</f>
        <v>992</v>
      </c>
      <c r="I267" s="40">
        <f>SUMIFS(I268:I1286,$B268:$B1286,$B267,$D268:$D1286,$D268,$E268:$E1286,$E268,$F268:$F1286,$F268)</f>
        <v>0</v>
      </c>
      <c r="J267" s="40">
        <f>SUMIFS(J268:J1286,$B268:$B1286,$B267,$D268:$D1286,$D268,$E268:$E1286,$E268,$F268:$F1286,$F268)</f>
        <v>992</v>
      </c>
      <c r="K267" s="40">
        <f>SUMIFS(K268:K1286,$B268:$B1286,$B267,$D268:$D1286,$D268,$E268:$E1286,$E268,$F268:$F1286,$F268)</f>
        <v>0</v>
      </c>
    </row>
    <row r="268" spans="1:11" s="16" customFormat="1" ht="15.6">
      <c r="A268" s="20">
        <v>3</v>
      </c>
      <c r="B268" s="31">
        <v>955</v>
      </c>
      <c r="C268" s="32" t="s">
        <v>46</v>
      </c>
      <c r="D268" s="33" t="s">
        <v>82</v>
      </c>
      <c r="E268" s="33" t="s">
        <v>68</v>
      </c>
      <c r="F268" s="33" t="s">
        <v>28</v>
      </c>
      <c r="G268" s="33" t="s">
        <v>89</v>
      </c>
      <c r="H268" s="24">
        <v>992</v>
      </c>
      <c r="I268" s="24"/>
      <c r="J268" s="24">
        <v>992</v>
      </c>
      <c r="K268" s="24"/>
    </row>
    <row r="269" spans="1:11" s="16" customFormat="1" ht="78">
      <c r="A269" s="19">
        <v>2</v>
      </c>
      <c r="B269" s="37">
        <v>955</v>
      </c>
      <c r="C269" s="38" t="s">
        <v>203</v>
      </c>
      <c r="D269" s="39" t="s">
        <v>82</v>
      </c>
      <c r="E269" s="39" t="s">
        <v>68</v>
      </c>
      <c r="F269" s="39" t="s">
        <v>29</v>
      </c>
      <c r="G269" s="39"/>
      <c r="H269" s="40">
        <f>SUMIFS(H270:H1288,$B270:$B1288,$B269,$D270:$D1288,$D270,$E270:$E1288,$E270,$F270:$F1288,$F270)</f>
        <v>384</v>
      </c>
      <c r="I269" s="40">
        <f>SUMIFS(I270:I1288,$B270:$B1288,$B269,$D270:$D1288,$D270,$E270:$E1288,$E270,$F270:$F1288,$F270)</f>
        <v>0</v>
      </c>
      <c r="J269" s="40">
        <f>SUMIFS(J270:J1288,$B270:$B1288,$B269,$D270:$D1288,$D270,$E270:$E1288,$E270,$F270:$F1288,$F270)</f>
        <v>384</v>
      </c>
      <c r="K269" s="40">
        <f>SUMIFS(K270:K1288,$B270:$B1288,$B269,$D270:$D1288,$D270,$E270:$E1288,$E270,$F270:$F1288,$F270)</f>
        <v>0</v>
      </c>
    </row>
    <row r="270" spans="1:11" s="16" customFormat="1" ht="65.400000000000006" customHeight="1">
      <c r="A270" s="20">
        <v>3</v>
      </c>
      <c r="B270" s="31">
        <v>955</v>
      </c>
      <c r="C270" s="32" t="s">
        <v>144</v>
      </c>
      <c r="D270" s="33" t="s">
        <v>82</v>
      </c>
      <c r="E270" s="33" t="s">
        <v>68</v>
      </c>
      <c r="F270" s="33" t="s">
        <v>29</v>
      </c>
      <c r="G270" s="33" t="s">
        <v>92</v>
      </c>
      <c r="H270" s="24">
        <v>384</v>
      </c>
      <c r="I270" s="24"/>
      <c r="J270" s="24">
        <v>384</v>
      </c>
      <c r="K270" s="24"/>
    </row>
    <row r="271" spans="1:11" s="16" customFormat="1" ht="62.4">
      <c r="A271" s="19">
        <v>2</v>
      </c>
      <c r="B271" s="37">
        <v>955</v>
      </c>
      <c r="C271" s="38" t="s">
        <v>184</v>
      </c>
      <c r="D271" s="39" t="s">
        <v>82</v>
      </c>
      <c r="E271" s="39" t="s">
        <v>68</v>
      </c>
      <c r="F271" s="39" t="s">
        <v>33</v>
      </c>
      <c r="G271" s="39"/>
      <c r="H271" s="40">
        <f>SUMIFS(H272:H1290,$B272:$B1290,$B271,$D272:$D1290,$D272,$E272:$E1290,$E272,$F272:$F1290,$F272)</f>
        <v>1584.3000000000002</v>
      </c>
      <c r="I271" s="40">
        <f>SUMIFS(I272:I1290,$B272:$B1290,$B271,$D272:$D1290,$D272,$E272:$E1290,$E272,$F272:$F1290,$F272)</f>
        <v>1034.2</v>
      </c>
      <c r="J271" s="40">
        <f>SUMIFS(J272:J1290,$B272:$B1290,$B271,$D272:$D1290,$D272,$E272:$E1290,$E272,$F272:$F1290,$F272)</f>
        <v>1584.3000000000002</v>
      </c>
      <c r="K271" s="40">
        <f>SUMIFS(K272:K1290,$B272:$B1290,$B271,$D272:$D1290,$D272,$E272:$E1290,$E272,$F272:$F1290,$F272)</f>
        <v>1034.2</v>
      </c>
    </row>
    <row r="272" spans="1:11" s="16" customFormat="1" ht="33.6" customHeight="1">
      <c r="A272" s="20">
        <v>3</v>
      </c>
      <c r="B272" s="31">
        <v>955</v>
      </c>
      <c r="C272" s="32" t="s">
        <v>11</v>
      </c>
      <c r="D272" s="33" t="s">
        <v>82</v>
      </c>
      <c r="E272" s="33" t="s">
        <v>68</v>
      </c>
      <c r="F272" s="33" t="s">
        <v>33</v>
      </c>
      <c r="G272" s="33" t="s">
        <v>70</v>
      </c>
      <c r="H272" s="24">
        <v>1490.4</v>
      </c>
      <c r="I272" s="24">
        <v>940.3</v>
      </c>
      <c r="J272" s="24">
        <v>1490.4</v>
      </c>
      <c r="K272" s="24">
        <v>940.3</v>
      </c>
    </row>
    <row r="273" spans="1:11" s="16" customFormat="1" ht="46.8">
      <c r="A273" s="20">
        <v>3</v>
      </c>
      <c r="B273" s="31">
        <v>955</v>
      </c>
      <c r="C273" s="32" t="s">
        <v>12</v>
      </c>
      <c r="D273" s="33" t="s">
        <v>82</v>
      </c>
      <c r="E273" s="33" t="s">
        <v>68</v>
      </c>
      <c r="F273" s="33" t="s">
        <v>33</v>
      </c>
      <c r="G273" s="33" t="s">
        <v>71</v>
      </c>
      <c r="H273" s="24">
        <v>93.9</v>
      </c>
      <c r="I273" s="24">
        <v>93.9</v>
      </c>
      <c r="J273" s="24">
        <v>93.9</v>
      </c>
      <c r="K273" s="24">
        <v>93.9</v>
      </c>
    </row>
    <row r="274" spans="1:11" s="16" customFormat="1" ht="46.8">
      <c r="A274" s="19">
        <v>2</v>
      </c>
      <c r="B274" s="37">
        <v>955</v>
      </c>
      <c r="C274" s="38" t="s">
        <v>209</v>
      </c>
      <c r="D274" s="39" t="s">
        <v>82</v>
      </c>
      <c r="E274" s="39" t="s">
        <v>68</v>
      </c>
      <c r="F274" s="39" t="s">
        <v>150</v>
      </c>
      <c r="G274" s="39"/>
      <c r="H274" s="40">
        <f>SUMIFS(H275:H1293,$B275:$B1293,$B274,$D275:$D1293,$D275,$E275:$E1293,$E275,$F275:$F1293,$F275)</f>
        <v>0</v>
      </c>
      <c r="I274" s="40">
        <f>SUMIFS(I275:I1293,$B275:$B1293,$B274,$D275:$D1293,$D275,$E275:$E1293,$E275,$F275:$F1293,$F275)</f>
        <v>0</v>
      </c>
      <c r="J274" s="40">
        <f>SUMIFS(J275:J1293,$B275:$B1293,$B274,$D275:$D1293,$D275,$E275:$E1293,$E275,$F275:$F1293,$F275)</f>
        <v>0</v>
      </c>
      <c r="K274" s="40">
        <f>SUMIFS(K275:K1293,$B275:$B1293,$B274,$D275:$D1293,$D275,$E275:$E1293,$E275,$F275:$F1293,$F275)</f>
        <v>0</v>
      </c>
    </row>
    <row r="275" spans="1:11" s="16" customFormat="1" ht="15.6">
      <c r="A275" s="20">
        <v>3</v>
      </c>
      <c r="B275" s="31">
        <v>955</v>
      </c>
      <c r="C275" s="32" t="s">
        <v>46</v>
      </c>
      <c r="D275" s="33" t="s">
        <v>82</v>
      </c>
      <c r="E275" s="33" t="s">
        <v>68</v>
      </c>
      <c r="F275" s="33" t="s">
        <v>150</v>
      </c>
      <c r="G275" s="33" t="s">
        <v>89</v>
      </c>
      <c r="H275" s="24"/>
      <c r="I275" s="24"/>
      <c r="J275" s="24"/>
      <c r="K275" s="24"/>
    </row>
    <row r="276" spans="1:11" s="16" customFormat="1" ht="15.6">
      <c r="A276" s="17">
        <v>1</v>
      </c>
      <c r="B276" s="28">
        <v>955</v>
      </c>
      <c r="C276" s="29" t="s">
        <v>30</v>
      </c>
      <c r="D276" s="30" t="s">
        <v>83</v>
      </c>
      <c r="E276" s="30" t="s">
        <v>67</v>
      </c>
      <c r="F276" s="30" t="s">
        <v>7</v>
      </c>
      <c r="G276" s="30" t="s">
        <v>69</v>
      </c>
      <c r="H276" s="18">
        <f>SUMIFS(H277:H1296,$B277:$B1296,$B277,$D277:$D1296,$D277,$E277:$E1296,$E277)/2</f>
        <v>5988.2</v>
      </c>
      <c r="I276" s="18">
        <f>SUMIFS(I277:I1296,$B277:$B1296,$B277,$D277:$D1296,$D277,$E277:$E1296,$E277)/2</f>
        <v>1000</v>
      </c>
      <c r="J276" s="18">
        <f>SUMIFS(J277:J1296,$B277:$B1296,$B277,$D277:$D1296,$D277,$E277:$E1296,$E277)/2</f>
        <v>5988.2</v>
      </c>
      <c r="K276" s="18">
        <f>SUMIFS(K277:K1296,$B277:$B1296,$B277,$D277:$D1296,$D277,$E277:$E1296,$E277)/2</f>
        <v>1000</v>
      </c>
    </row>
    <row r="277" spans="1:11" s="16" customFormat="1" ht="35.4" customHeight="1">
      <c r="A277" s="19">
        <v>2</v>
      </c>
      <c r="B277" s="37">
        <v>955</v>
      </c>
      <c r="C277" s="38" t="s">
        <v>166</v>
      </c>
      <c r="D277" s="39" t="s">
        <v>83</v>
      </c>
      <c r="E277" s="39" t="s">
        <v>67</v>
      </c>
      <c r="F277" s="39" t="s">
        <v>31</v>
      </c>
      <c r="G277" s="39"/>
      <c r="H277" s="40">
        <f>SUMIFS(H278:H1296,$B278:$B1296,$B277,$D278:$D1296,$D278,$E278:$E1296,$E278,$F278:$F1296,$F278)</f>
        <v>5979.2</v>
      </c>
      <c r="I277" s="40">
        <f>SUMIFS(I278:I1296,$B278:$B1296,$B277,$D278:$D1296,$D278,$E278:$E1296,$E278,$F278:$F1296,$F278)</f>
        <v>1000</v>
      </c>
      <c r="J277" s="40">
        <f>SUMIFS(J278:J1296,$B278:$B1296,$B277,$D278:$D1296,$D278,$E278:$E1296,$E278,$F278:$F1296,$F278)</f>
        <v>5979.2</v>
      </c>
      <c r="K277" s="40">
        <f>SUMIFS(K278:K1296,$B278:$B1296,$B277,$D278:$D1296,$D278,$E278:$E1296,$E278,$F278:$F1296,$F278)</f>
        <v>1000</v>
      </c>
    </row>
    <row r="278" spans="1:11" s="16" customFormat="1" ht="15.6">
      <c r="A278" s="20">
        <v>3</v>
      </c>
      <c r="B278" s="31">
        <v>955</v>
      </c>
      <c r="C278" s="32" t="s">
        <v>46</v>
      </c>
      <c r="D278" s="33" t="s">
        <v>83</v>
      </c>
      <c r="E278" s="33" t="s">
        <v>67</v>
      </c>
      <c r="F278" s="33" t="s">
        <v>31</v>
      </c>
      <c r="G278" s="33" t="s">
        <v>89</v>
      </c>
      <c r="H278" s="24">
        <v>5979.2</v>
      </c>
      <c r="I278" s="24">
        <v>1000</v>
      </c>
      <c r="J278" s="24">
        <v>5979.2</v>
      </c>
      <c r="K278" s="24">
        <v>1000</v>
      </c>
    </row>
    <row r="279" spans="1:11" s="16" customFormat="1" ht="112.2" customHeight="1">
      <c r="A279" s="20">
        <v>3</v>
      </c>
      <c r="B279" s="31">
        <v>955</v>
      </c>
      <c r="C279" s="32" t="s">
        <v>113</v>
      </c>
      <c r="D279" s="33" t="s">
        <v>83</v>
      </c>
      <c r="E279" s="33" t="s">
        <v>67</v>
      </c>
      <c r="F279" s="33" t="s">
        <v>31</v>
      </c>
      <c r="G279" s="33" t="s">
        <v>111</v>
      </c>
      <c r="H279" s="24">
        <v>0</v>
      </c>
      <c r="I279" s="24"/>
      <c r="J279" s="24">
        <v>0</v>
      </c>
      <c r="K279" s="24"/>
    </row>
    <row r="280" spans="1:11" s="16" customFormat="1" ht="46.8">
      <c r="A280" s="19">
        <v>2</v>
      </c>
      <c r="B280" s="37">
        <v>955</v>
      </c>
      <c r="C280" s="38" t="s">
        <v>164</v>
      </c>
      <c r="D280" s="39" t="s">
        <v>83</v>
      </c>
      <c r="E280" s="39" t="s">
        <v>67</v>
      </c>
      <c r="F280" s="39" t="s">
        <v>163</v>
      </c>
      <c r="G280" s="39"/>
      <c r="H280" s="40">
        <f>SUMIFS(H281:H1299,$B281:$B1299,$B280,$D281:$D1299,$D281,$E281:$E1299,$E281,$F281:$F1299,$F281)</f>
        <v>0</v>
      </c>
      <c r="I280" s="40">
        <f>SUMIFS(I281:I1299,$B281:$B1299,$B280,$D281:$D1299,$D281,$E281:$E1299,$E281,$F281:$F1299,$F281)</f>
        <v>0</v>
      </c>
      <c r="J280" s="40">
        <f>SUMIFS(J281:J1299,$B281:$B1299,$B280,$D281:$D1299,$D281,$E281:$E1299,$E281,$F281:$F1299,$F281)</f>
        <v>0</v>
      </c>
      <c r="K280" s="40">
        <f>SUMIFS(K281:K1299,$B281:$B1299,$B280,$D281:$D1299,$D281,$E281:$E1299,$E281,$F281:$F1299,$F281)</f>
        <v>0</v>
      </c>
    </row>
    <row r="281" spans="1:11" s="16" customFormat="1" ht="15.6">
      <c r="A281" s="20">
        <v>3</v>
      </c>
      <c r="B281" s="31">
        <v>955</v>
      </c>
      <c r="C281" s="32" t="s">
        <v>46</v>
      </c>
      <c r="D281" s="33" t="s">
        <v>83</v>
      </c>
      <c r="E281" s="33" t="s">
        <v>67</v>
      </c>
      <c r="F281" s="33" t="s">
        <v>163</v>
      </c>
      <c r="G281" s="33" t="s">
        <v>89</v>
      </c>
      <c r="H281" s="24"/>
      <c r="I281" s="25"/>
      <c r="J281" s="24"/>
      <c r="K281" s="25"/>
    </row>
    <row r="282" spans="1:11" s="16" customFormat="1" ht="46.8">
      <c r="A282" s="19">
        <v>2</v>
      </c>
      <c r="B282" s="37">
        <v>955</v>
      </c>
      <c r="C282" s="38" t="s">
        <v>202</v>
      </c>
      <c r="D282" s="39" t="s">
        <v>83</v>
      </c>
      <c r="E282" s="39" t="s">
        <v>67</v>
      </c>
      <c r="F282" s="39" t="s">
        <v>58</v>
      </c>
      <c r="G282" s="39"/>
      <c r="H282" s="40">
        <f>SUMIFS(H283:H1301,$B283:$B1301,$B282,$D283:$D1301,$D283,$E283:$E1301,$E283,$F283:$F1301,$F283)</f>
        <v>0</v>
      </c>
      <c r="I282" s="40">
        <f>SUMIFS(I283:I1301,$B283:$B1301,$B282,$D283:$D1301,$D283,$E283:$E1301,$E283,$F283:$F1301,$F283)</f>
        <v>0</v>
      </c>
      <c r="J282" s="40">
        <f>SUMIFS(J283:J1301,$B283:$B1301,$B282,$D283:$D1301,$D283,$E283:$E1301,$E283,$F283:$F1301,$F283)</f>
        <v>0</v>
      </c>
      <c r="K282" s="40">
        <f>SUMIFS(K283:K1301,$B283:$B1301,$B282,$D283:$D1301,$D283,$E283:$E1301,$E283,$F283:$F1301,$F283)</f>
        <v>0</v>
      </c>
    </row>
    <row r="283" spans="1:11" s="16" customFormat="1" ht="125.4" customHeight="1">
      <c r="A283" s="20">
        <v>3</v>
      </c>
      <c r="B283" s="31">
        <v>955</v>
      </c>
      <c r="C283" s="32" t="s">
        <v>113</v>
      </c>
      <c r="D283" s="33" t="s">
        <v>83</v>
      </c>
      <c r="E283" s="33" t="s">
        <v>67</v>
      </c>
      <c r="F283" s="33" t="s">
        <v>58</v>
      </c>
      <c r="G283" s="33" t="s">
        <v>111</v>
      </c>
      <c r="H283" s="24"/>
      <c r="I283" s="24"/>
      <c r="J283" s="24"/>
      <c r="K283" s="24"/>
    </row>
    <row r="284" spans="1:11" s="16" customFormat="1" ht="46.8">
      <c r="A284" s="19">
        <v>2</v>
      </c>
      <c r="B284" s="37">
        <v>955</v>
      </c>
      <c r="C284" s="38" t="s">
        <v>207</v>
      </c>
      <c r="D284" s="39" t="s">
        <v>83</v>
      </c>
      <c r="E284" s="39" t="s">
        <v>67</v>
      </c>
      <c r="F284" s="39" t="s">
        <v>143</v>
      </c>
      <c r="G284" s="39"/>
      <c r="H284" s="40">
        <f>SUMIFS(H285:H1303,$B285:$B1303,$B284,$D285:$D1303,$D285,$E285:$E1303,$E285,$F285:$F1303,$F285)</f>
        <v>9</v>
      </c>
      <c r="I284" s="40">
        <f>SUMIFS(I285:I1303,$B285:$B1303,$B284,$D285:$D1303,$D285,$E285:$E1303,$E285,$F285:$F1303,$F285)</f>
        <v>0</v>
      </c>
      <c r="J284" s="40">
        <f>SUMIFS(J285:J1303,$B285:$B1303,$B284,$D285:$D1303,$D285,$E285:$E1303,$E285,$F285:$F1303,$F285)</f>
        <v>9</v>
      </c>
      <c r="K284" s="40">
        <f>SUMIFS(K285:K1303,$B285:$B1303,$B284,$D285:$D1303,$D285,$E285:$E1303,$E285,$F285:$F1303,$F285)</f>
        <v>0</v>
      </c>
    </row>
    <row r="285" spans="1:11" s="16" customFormat="1" ht="15.6">
      <c r="A285" s="20">
        <v>3</v>
      </c>
      <c r="B285" s="31">
        <v>955</v>
      </c>
      <c r="C285" s="32" t="s">
        <v>46</v>
      </c>
      <c r="D285" s="33" t="s">
        <v>83</v>
      </c>
      <c r="E285" s="33" t="s">
        <v>67</v>
      </c>
      <c r="F285" s="33" t="s">
        <v>143</v>
      </c>
      <c r="G285" s="33" t="s">
        <v>89</v>
      </c>
      <c r="H285" s="24">
        <v>9</v>
      </c>
      <c r="I285" s="25"/>
      <c r="J285" s="24">
        <v>9</v>
      </c>
      <c r="K285" s="25"/>
    </row>
    <row r="286" spans="1:11" s="16" customFormat="1" ht="15.6">
      <c r="A286" s="17">
        <v>1</v>
      </c>
      <c r="B286" s="28">
        <v>955</v>
      </c>
      <c r="C286" s="29" t="s">
        <v>64</v>
      </c>
      <c r="D286" s="30" t="s">
        <v>85</v>
      </c>
      <c r="E286" s="30" t="s">
        <v>86</v>
      </c>
      <c r="F286" s="30" t="s">
        <v>7</v>
      </c>
      <c r="G286" s="30" t="s">
        <v>69</v>
      </c>
      <c r="H286" s="18">
        <f>SUMIFS(H287:H1306,$B287:$B1306,$B287,$D287:$D1306,$D287,$E287:$E1306,$E287)/2</f>
        <v>7701</v>
      </c>
      <c r="I286" s="18">
        <f>SUMIFS(I289:I1306,$B289:$B1306,$B289,$D289:$D1306,$D289,$E289:$E1306,$E289)/2</f>
        <v>0</v>
      </c>
      <c r="J286" s="18">
        <f>SUMIFS(J287:J1306,$B287:$B1306,$B287,$D287:$D1306,$D287,$E287:$E1306,$E287)/2</f>
        <v>7701</v>
      </c>
      <c r="K286" s="18">
        <f>SUMIFS(K289:K1306,$B289:$B1306,$B289,$D289:$D1306,$D289,$E289:$E1306,$E289)/2</f>
        <v>0</v>
      </c>
    </row>
    <row r="287" spans="1:11" s="16" customFormat="1" ht="62.4">
      <c r="A287" s="19">
        <v>2</v>
      </c>
      <c r="B287" s="37">
        <v>955</v>
      </c>
      <c r="C287" s="47" t="s">
        <v>214</v>
      </c>
      <c r="D287" s="39" t="s">
        <v>85</v>
      </c>
      <c r="E287" s="39" t="s">
        <v>86</v>
      </c>
      <c r="F287" s="39" t="s">
        <v>15</v>
      </c>
      <c r="G287" s="39" t="s">
        <v>69</v>
      </c>
      <c r="H287" s="40">
        <f>SUMIFS(H288:H1310,$B288:$B1310,$B287,$D288:$D1310,$D288,$E288:$E1310,$E288,$F288:$F1310,$F288)</f>
        <v>370</v>
      </c>
      <c r="I287" s="40">
        <f>SUMIFS(I288:I1310,$B288:$B1310,$B287,$D288:$D1310,$D288,$E288:$E1310,$E288,$F288:$F1310,$F288)</f>
        <v>0</v>
      </c>
      <c r="J287" s="40">
        <f>SUMIFS(J288:J1310,$B288:$B1310,$B287,$D288:$D1310,$D288,$E288:$E1310,$E288,$F288:$F1310,$F288)</f>
        <v>370</v>
      </c>
      <c r="K287" s="40">
        <f>SUMIFS(K288:K1310,$B288:$B1310,$B287,$D288:$D1310,$D288,$E288:$E1310,$E288,$F288:$F1310,$F288)</f>
        <v>0</v>
      </c>
    </row>
    <row r="288" spans="1:11" s="16" customFormat="1" ht="15.6">
      <c r="A288" s="20">
        <v>3</v>
      </c>
      <c r="B288" s="31">
        <v>955</v>
      </c>
      <c r="C288" s="32" t="s">
        <v>46</v>
      </c>
      <c r="D288" s="33" t="s">
        <v>85</v>
      </c>
      <c r="E288" s="33" t="s">
        <v>86</v>
      </c>
      <c r="F288" s="33" t="s">
        <v>15</v>
      </c>
      <c r="G288" s="33" t="s">
        <v>89</v>
      </c>
      <c r="H288" s="24">
        <v>370</v>
      </c>
      <c r="I288" s="24"/>
      <c r="J288" s="24">
        <v>370</v>
      </c>
      <c r="K288" s="24"/>
    </row>
    <row r="289" spans="1:11" s="16" customFormat="1" ht="46.8">
      <c r="A289" s="19">
        <v>2</v>
      </c>
      <c r="B289" s="37">
        <v>955</v>
      </c>
      <c r="C289" s="42" t="s">
        <v>159</v>
      </c>
      <c r="D289" s="39" t="s">
        <v>85</v>
      </c>
      <c r="E289" s="39" t="s">
        <v>86</v>
      </c>
      <c r="F289" s="39" t="s">
        <v>65</v>
      </c>
      <c r="G289" s="39"/>
      <c r="H289" s="40">
        <f>SUMIFS(H290:H1306,$B290:$B1306,$B289,$D290:$D1306,$D290,$E290:$E1306,$E290,$F290:$F1306,$F290)</f>
        <v>5329.9</v>
      </c>
      <c r="I289" s="40">
        <f>SUMIFS(I290:I1306,$B290:$B1306,$B289,$D290:$D1306,$D290,$E290:$E1306,$E290,$F290:$F1306,$F290)</f>
        <v>0</v>
      </c>
      <c r="J289" s="40">
        <f>SUMIFS(J290:J1306,$B290:$B1306,$B289,$D290:$D1306,$D290,$E290:$E1306,$E290,$F290:$F1306,$F290)</f>
        <v>5329.9</v>
      </c>
      <c r="K289" s="40">
        <f>SUMIFS(K290:K1306,$B290:$B1306,$B289,$D290:$D1306,$D290,$E290:$E1306,$E290,$F290:$F1306,$F290)</f>
        <v>0</v>
      </c>
    </row>
    <row r="290" spans="1:11" s="16" customFormat="1" ht="15.6">
      <c r="A290" s="20">
        <v>3</v>
      </c>
      <c r="B290" s="31">
        <v>955</v>
      </c>
      <c r="C290" s="32" t="s">
        <v>46</v>
      </c>
      <c r="D290" s="33" t="s">
        <v>85</v>
      </c>
      <c r="E290" s="33" t="s">
        <v>86</v>
      </c>
      <c r="F290" s="33" t="s">
        <v>65</v>
      </c>
      <c r="G290" s="33" t="s">
        <v>89</v>
      </c>
      <c r="H290" s="24">
        <v>5329.9</v>
      </c>
      <c r="I290" s="25"/>
      <c r="J290" s="24">
        <v>5329.9</v>
      </c>
      <c r="K290" s="25"/>
    </row>
    <row r="291" spans="1:11" s="16" customFormat="1" ht="93.6">
      <c r="A291" s="19">
        <v>2</v>
      </c>
      <c r="B291" s="37">
        <v>955</v>
      </c>
      <c r="C291" s="42" t="s">
        <v>160</v>
      </c>
      <c r="D291" s="39" t="s">
        <v>85</v>
      </c>
      <c r="E291" s="39" t="s">
        <v>86</v>
      </c>
      <c r="F291" s="39" t="s">
        <v>122</v>
      </c>
      <c r="G291" s="39" t="s">
        <v>69</v>
      </c>
      <c r="H291" s="40">
        <f>SUMIFS(H292:H1308,$B292:$B1308,$B291,$D292:$D1308,$D292,$E292:$E1308,$E292,$F292:$F1308,$F292)</f>
        <v>1971.1</v>
      </c>
      <c r="I291" s="40">
        <f>SUMIFS(I292:I1308,$B292:$B1308,$B291,$D292:$D1308,$D292,$E292:$E1308,$E292,$F292:$F1308,$F292)</f>
        <v>0</v>
      </c>
      <c r="J291" s="40">
        <f>SUMIFS(J292:J1308,$B292:$B1308,$B291,$D292:$D1308,$D292,$E292:$E1308,$E292,$F292:$F1308,$F292)</f>
        <v>1971.1</v>
      </c>
      <c r="K291" s="40">
        <f>SUMIFS(K292:K1308,$B292:$B1308,$B291,$D292:$D1308,$D292,$E292:$E1308,$E292,$F292:$F1308,$F292)</f>
        <v>0</v>
      </c>
    </row>
    <row r="292" spans="1:11" s="16" customFormat="1" ht="15.6">
      <c r="A292" s="20">
        <v>3</v>
      </c>
      <c r="B292" s="31">
        <v>955</v>
      </c>
      <c r="C292" s="32" t="s">
        <v>46</v>
      </c>
      <c r="D292" s="33" t="s">
        <v>85</v>
      </c>
      <c r="E292" s="33" t="s">
        <v>86</v>
      </c>
      <c r="F292" s="33" t="s">
        <v>122</v>
      </c>
      <c r="G292" s="33" t="s">
        <v>89</v>
      </c>
      <c r="H292" s="24">
        <v>1971.1</v>
      </c>
      <c r="I292" s="25"/>
      <c r="J292" s="24">
        <v>1971.1</v>
      </c>
      <c r="K292" s="25"/>
    </row>
    <row r="293" spans="1:11" s="16" customFormat="1" ht="62.4">
      <c r="A293" s="19">
        <v>2</v>
      </c>
      <c r="B293" s="37">
        <v>955</v>
      </c>
      <c r="C293" s="38" t="s">
        <v>194</v>
      </c>
      <c r="D293" s="39" t="s">
        <v>85</v>
      </c>
      <c r="E293" s="39" t="s">
        <v>86</v>
      </c>
      <c r="F293" s="39" t="s">
        <v>121</v>
      </c>
      <c r="G293" s="39"/>
      <c r="H293" s="40">
        <f>SUMIFS(H294:H1310,$B294:$B1310,$B293,$D294:$D1310,$D294,$E294:$E1310,$E294,$F294:$F1310,$F294)</f>
        <v>30</v>
      </c>
      <c r="I293" s="40">
        <f>SUMIFS(I294:I1310,$B294:$B1310,$B293,$D294:$D1310,$D294,$E294:$E1310,$E294,$F294:$F1310,$F294)</f>
        <v>0</v>
      </c>
      <c r="J293" s="40">
        <f>SUMIFS(J294:J1310,$B294:$B1310,$B293,$D294:$D1310,$D294,$E294:$E1310,$E294,$F294:$F1310,$F294)</f>
        <v>30</v>
      </c>
      <c r="K293" s="40">
        <f>SUMIFS(K294:K1310,$B294:$B1310,$B293,$D294:$D1310,$D294,$E294:$E1310,$E294,$F294:$F1310,$F294)</f>
        <v>0</v>
      </c>
    </row>
    <row r="294" spans="1:11" s="16" customFormat="1" ht="15.6">
      <c r="A294" s="20">
        <v>3</v>
      </c>
      <c r="B294" s="31">
        <v>955</v>
      </c>
      <c r="C294" s="32" t="s">
        <v>46</v>
      </c>
      <c r="D294" s="33" t="s">
        <v>85</v>
      </c>
      <c r="E294" s="33" t="s">
        <v>86</v>
      </c>
      <c r="F294" s="33" t="s">
        <v>121</v>
      </c>
      <c r="G294" s="33" t="s">
        <v>89</v>
      </c>
      <c r="H294" s="24">
        <v>30</v>
      </c>
      <c r="I294" s="25"/>
      <c r="J294" s="24">
        <v>30</v>
      </c>
      <c r="K294" s="25"/>
    </row>
    <row r="295" spans="1:11" s="16" customFormat="1" ht="15.6">
      <c r="A295" s="21"/>
      <c r="B295" s="35"/>
      <c r="C295" s="35" t="s">
        <v>66</v>
      </c>
      <c r="D295" s="36"/>
      <c r="E295" s="36"/>
      <c r="F295" s="36" t="s">
        <v>7</v>
      </c>
      <c r="G295" s="36"/>
      <c r="H295" s="22">
        <f>SUMIF($A14:$A295,$A14,H14:H295)</f>
        <v>1300191.2000000002</v>
      </c>
      <c r="I295" s="22">
        <f>SUMIF($A14:$A295,$A14,I14:I295)</f>
        <v>489952.00000000006</v>
      </c>
      <c r="J295" s="22">
        <f>SUMIF($A14:$A295,$A14,J14:J295)</f>
        <v>1299180.6999999997</v>
      </c>
      <c r="K295" s="22">
        <f>SUMIF($A14:$A295,$A14,K14:K295)</f>
        <v>488941.49999999994</v>
      </c>
    </row>
    <row r="299" spans="1:11">
      <c r="H299" s="23"/>
      <c r="J299" s="23"/>
    </row>
  </sheetData>
  <autoFilter ref="A6:I295">
    <filterColumn colId="7" showButton="0"/>
  </autoFilter>
  <mergeCells count="16">
    <mergeCell ref="J1:K1"/>
    <mergeCell ref="J6:K9"/>
    <mergeCell ref="J10:J13"/>
    <mergeCell ref="K10:K13"/>
    <mergeCell ref="H2:K2"/>
    <mergeCell ref="B4:K4"/>
    <mergeCell ref="B6:B13"/>
    <mergeCell ref="H1:I1"/>
    <mergeCell ref="I10:I13"/>
    <mergeCell ref="C6:C13"/>
    <mergeCell ref="D6:D13"/>
    <mergeCell ref="E6:E13"/>
    <mergeCell ref="F6:F13"/>
    <mergeCell ref="G6:G13"/>
    <mergeCell ref="H10:H13"/>
    <mergeCell ref="H6:I9"/>
  </mergeCells>
  <pageMargins left="0.31496062992125984" right="0.31496062992125984" top="0.31496062992125984" bottom="0.31496062992125984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17"/>
  <sheetViews>
    <sheetView zoomScale="115" zoomScaleNormal="115" workbookViewId="0">
      <selection activeCell="H3" sqref="H3"/>
    </sheetView>
  </sheetViews>
  <sheetFormatPr defaultColWidth="9.109375" defaultRowHeight="14.4"/>
  <cols>
    <col min="1" max="1" width="9.109375" style="5"/>
    <col min="2" max="2" width="24.88671875" style="5" customWidth="1"/>
    <col min="3" max="3" width="9.44140625" style="5" customWidth="1"/>
    <col min="4" max="4" width="19.5546875" style="5" customWidth="1"/>
    <col min="5" max="5" width="20" style="5" customWidth="1"/>
    <col min="6" max="6" width="17.33203125" style="5" customWidth="1"/>
    <col min="7" max="7" width="18.33203125" style="5" customWidth="1"/>
    <col min="8" max="16384" width="9.109375" style="5"/>
  </cols>
  <sheetData>
    <row r="3" spans="2:7" ht="15" customHeight="1">
      <c r="B3" s="78" t="s">
        <v>102</v>
      </c>
      <c r="C3" s="78" t="s">
        <v>100</v>
      </c>
      <c r="D3" s="81" t="s">
        <v>94</v>
      </c>
      <c r="E3" s="81"/>
      <c r="F3" s="81" t="s">
        <v>95</v>
      </c>
      <c r="G3" s="81"/>
    </row>
    <row r="4" spans="2:7">
      <c r="B4" s="79"/>
      <c r="C4" s="79"/>
      <c r="D4" s="81"/>
      <c r="E4" s="81"/>
      <c r="F4" s="81"/>
      <c r="G4" s="81"/>
    </row>
    <row r="5" spans="2:7" ht="0.75" customHeight="1">
      <c r="B5" s="79"/>
      <c r="C5" s="79"/>
      <c r="D5" s="81"/>
      <c r="E5" s="81"/>
      <c r="F5" s="81"/>
      <c r="G5" s="81"/>
    </row>
    <row r="6" spans="2:7" ht="15" hidden="1" customHeight="1">
      <c r="B6" s="79"/>
      <c r="C6" s="79"/>
      <c r="D6" s="81"/>
      <c r="E6" s="81"/>
      <c r="F6" s="81"/>
      <c r="G6" s="81"/>
    </row>
    <row r="7" spans="2:7">
      <c r="B7" s="79"/>
      <c r="C7" s="79"/>
      <c r="D7" s="81" t="s">
        <v>6</v>
      </c>
      <c r="E7" s="81" t="s">
        <v>93</v>
      </c>
      <c r="F7" s="81" t="s">
        <v>6</v>
      </c>
      <c r="G7" s="81" t="s">
        <v>93</v>
      </c>
    </row>
    <row r="8" spans="2:7">
      <c r="B8" s="79"/>
      <c r="C8" s="79"/>
      <c r="D8" s="81"/>
      <c r="E8" s="81"/>
      <c r="F8" s="81"/>
      <c r="G8" s="81"/>
    </row>
    <row r="9" spans="2:7">
      <c r="B9" s="79"/>
      <c r="C9" s="79"/>
      <c r="D9" s="81"/>
      <c r="E9" s="81"/>
      <c r="F9" s="81"/>
      <c r="G9" s="81"/>
    </row>
    <row r="10" spans="2:7" ht="2.25" customHeight="1">
      <c r="B10" s="80"/>
      <c r="C10" s="80"/>
      <c r="D10" s="81"/>
      <c r="E10" s="81"/>
      <c r="F10" s="81"/>
      <c r="G10" s="81"/>
    </row>
    <row r="11" spans="2:7">
      <c r="B11" s="1">
        <v>0</v>
      </c>
      <c r="C11" s="1" t="s">
        <v>97</v>
      </c>
      <c r="D11" s="4">
        <f>SUMIF('Приложение №4'!$A$14:$A1061,0,'Приложение №4'!$H$14:$H1061)</f>
        <v>1300191.2000000002</v>
      </c>
      <c r="E11" s="4">
        <f>SUMIF('Приложение №4'!$A$14:$A1061,0,'Приложение №4'!$I$14:$I1061)</f>
        <v>489952.00000000006</v>
      </c>
      <c r="F11" s="4" t="e">
        <f>SUMIF('Приложение №4'!$A$14:$A1061,0,'Приложение №4'!#REF!)</f>
        <v>#REF!</v>
      </c>
      <c r="G11" s="4" t="e">
        <f>SUMIF('Приложение №4'!$A$14:$A1061,0,'Приложение №4'!#REF!)</f>
        <v>#REF!</v>
      </c>
    </row>
    <row r="12" spans="2:7">
      <c r="B12" s="2">
        <v>1</v>
      </c>
      <c r="C12" s="2" t="s">
        <v>98</v>
      </c>
      <c r="D12" s="6">
        <f>SUMIF('Приложение №4'!$A$14:$A1062,1,'Приложение №4'!$H$14:$H1062)</f>
        <v>1300191.2</v>
      </c>
      <c r="E12" s="6">
        <f>SUMIF('Приложение №4'!$A$14:$A1062,1,'Приложение №4'!$I$14:$I1062)</f>
        <v>489951.99999999994</v>
      </c>
      <c r="F12" s="6" t="e">
        <f>SUMIF('Приложение №4'!$A$14:$A1062,1,'Приложение №4'!#REF!)</f>
        <v>#REF!</v>
      </c>
      <c r="G12" s="6" t="e">
        <f>SUMIF('Приложение №4'!$A$14:$A1062,1,'Приложение №4'!#REF!)</f>
        <v>#REF!</v>
      </c>
    </row>
    <row r="13" spans="2:7">
      <c r="B13" s="3">
        <v>2</v>
      </c>
      <c r="C13" s="3" t="s">
        <v>101</v>
      </c>
      <c r="D13" s="7">
        <f>SUMIF('Приложение №4'!$A$14:$A1063,2,'Приложение №4'!$H$14:$H1063)</f>
        <v>1300191.2000000002</v>
      </c>
      <c r="E13" s="7">
        <f>SUMIF('Приложение №4'!$A$14:$A1063,2,'Приложение №4'!$I$14:$I1063)</f>
        <v>489951.99999999994</v>
      </c>
      <c r="F13" s="7" t="e">
        <f>SUMIF('Приложение №4'!$A$14:$A1063,2,'Приложение №4'!#REF!)</f>
        <v>#REF!</v>
      </c>
      <c r="G13" s="7" t="e">
        <f>SUMIF('Приложение №4'!$A$14:$A1063,2,'Приложение №4'!#REF!)</f>
        <v>#REF!</v>
      </c>
    </row>
    <row r="14" spans="2:7" s="51" customFormat="1" ht="78" customHeight="1">
      <c r="B14" s="49" t="s">
        <v>103</v>
      </c>
      <c r="C14" s="49" t="s">
        <v>99</v>
      </c>
      <c r="D14" s="50">
        <f>SUMIF('Приложение №4'!$A$14:$A1064,3,'Приложение №4'!$H$14:$H1064)</f>
        <v>1300191.2</v>
      </c>
      <c r="E14" s="50">
        <f>SUMIF('Приложение №4'!$A$14:$A1064,3,'Приложение №4'!$I$14:$I1064)</f>
        <v>489952</v>
      </c>
      <c r="F14" s="50" t="e">
        <f>SUMIF('Приложение №4'!$A$14:$A1064,3,'Приложение №4'!#REF!)</f>
        <v>#REF!</v>
      </c>
      <c r="G14" s="50" t="e">
        <f>SUMIF('Приложение №4'!$A$14:$A1064,3,'Приложение №4'!#REF!)</f>
        <v>#REF!</v>
      </c>
    </row>
    <row r="15" spans="2:7">
      <c r="B15" s="8">
        <v>0</v>
      </c>
      <c r="C15" s="8" t="s">
        <v>97</v>
      </c>
      <c r="D15" s="9">
        <f>D14-D11</f>
        <v>0</v>
      </c>
      <c r="E15" s="9">
        <f t="shared" ref="E15" si="0">E14-E11</f>
        <v>0</v>
      </c>
      <c r="F15" s="9" t="e">
        <f>F14-F11</f>
        <v>#REF!</v>
      </c>
      <c r="G15" s="9" t="e">
        <f t="shared" ref="G15" si="1">G14-G11</f>
        <v>#REF!</v>
      </c>
    </row>
    <row r="16" spans="2:7">
      <c r="B16" s="8">
        <v>1</v>
      </c>
      <c r="C16" s="8" t="s">
        <v>98</v>
      </c>
      <c r="D16" s="9">
        <f>D14-D12</f>
        <v>0</v>
      </c>
      <c r="E16" s="9">
        <f t="shared" ref="E16" si="2">E14-E12</f>
        <v>0</v>
      </c>
      <c r="F16" s="9" t="e">
        <f>F14-F12</f>
        <v>#REF!</v>
      </c>
      <c r="G16" s="9" t="e">
        <f t="shared" ref="G16" si="3">G14-G12</f>
        <v>#REF!</v>
      </c>
    </row>
    <row r="17" spans="2:7">
      <c r="B17" s="8">
        <v>2</v>
      </c>
      <c r="C17" s="8" t="s">
        <v>101</v>
      </c>
      <c r="D17" s="9">
        <f>D14-D13</f>
        <v>0</v>
      </c>
      <c r="E17" s="9">
        <f t="shared" ref="E17" si="4">E14-E13</f>
        <v>0</v>
      </c>
      <c r="F17" s="9" t="e">
        <f>F14-F13</f>
        <v>#REF!</v>
      </c>
      <c r="G17" s="9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№4</vt:lpstr>
      <vt:lpstr>КС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Лена</cp:lastModifiedBy>
  <cp:lastPrinted>2017-09-28T05:41:57Z</cp:lastPrinted>
  <dcterms:created xsi:type="dcterms:W3CDTF">2017-09-27T09:31:38Z</dcterms:created>
  <dcterms:modified xsi:type="dcterms:W3CDTF">2026-06-11T04:26:57Z</dcterms:modified>
</cp:coreProperties>
</file>