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6" sheetId="1" r:id="rId1"/>
    <sheet name="КС" sheetId="2" r:id="rId2"/>
  </sheets>
  <definedNames>
    <definedName name="_xlnm._FilterDatabase" localSheetId="0" hidden="1">'Приложение №6'!$A$6:$H$248</definedName>
  </definedNames>
  <calcPr calcId="125725"/>
</workbook>
</file>

<file path=xl/calcChain.xml><?xml version="1.0" encoding="utf-8"?>
<calcChain xmlns="http://schemas.openxmlformats.org/spreadsheetml/2006/main">
  <c r="N244" i="1"/>
  <c r="N243" s="1"/>
  <c r="M244"/>
  <c r="M243" s="1"/>
  <c r="N241"/>
  <c r="N240" s="1"/>
  <c r="M241"/>
  <c r="M240" s="1"/>
  <c r="N237"/>
  <c r="N236" s="1"/>
  <c r="N235" s="1"/>
  <c r="M237"/>
  <c r="M236" s="1"/>
  <c r="M235" s="1"/>
  <c r="N233"/>
  <c r="M233"/>
  <c r="N231"/>
  <c r="M231"/>
  <c r="N229"/>
  <c r="M229"/>
  <c r="N225"/>
  <c r="M225"/>
  <c r="N223"/>
  <c r="M223"/>
  <c r="N219"/>
  <c r="M219"/>
  <c r="N216"/>
  <c r="M216"/>
  <c r="N212"/>
  <c r="M212"/>
  <c r="N210"/>
  <c r="M210"/>
  <c r="N207"/>
  <c r="N206" s="1"/>
  <c r="M207"/>
  <c r="N204"/>
  <c r="M204"/>
  <c r="N201"/>
  <c r="M201"/>
  <c r="N199"/>
  <c r="M199"/>
  <c r="N196"/>
  <c r="M196"/>
  <c r="N194"/>
  <c r="M194"/>
  <c r="N191"/>
  <c r="M191"/>
  <c r="N189"/>
  <c r="M189"/>
  <c r="N186"/>
  <c r="N185" s="1"/>
  <c r="M186"/>
  <c r="M185" s="1"/>
  <c r="N182"/>
  <c r="M182"/>
  <c r="N180"/>
  <c r="M180"/>
  <c r="N178"/>
  <c r="M178"/>
  <c r="N176"/>
  <c r="M176"/>
  <c r="N172"/>
  <c r="M172"/>
  <c r="N170"/>
  <c r="N169" s="1"/>
  <c r="M170"/>
  <c r="N167"/>
  <c r="N166" s="1"/>
  <c r="M167"/>
  <c r="M166" s="1"/>
  <c r="N163"/>
  <c r="M163"/>
  <c r="N161"/>
  <c r="M161"/>
  <c r="N159"/>
  <c r="M159"/>
  <c r="N157"/>
  <c r="M157"/>
  <c r="N154"/>
  <c r="M154"/>
  <c r="N151"/>
  <c r="M151"/>
  <c r="N147"/>
  <c r="N146" s="1"/>
  <c r="N145" s="1"/>
  <c r="M147"/>
  <c r="M146" s="1"/>
  <c r="M145" s="1"/>
  <c r="N143"/>
  <c r="N142" s="1"/>
  <c r="M143"/>
  <c r="M142" s="1"/>
  <c r="N140"/>
  <c r="M140"/>
  <c r="N138"/>
  <c r="M138"/>
  <c r="N136"/>
  <c r="M136"/>
  <c r="N134"/>
  <c r="M134"/>
  <c r="N130"/>
  <c r="M130"/>
  <c r="N127"/>
  <c r="M127"/>
  <c r="N124"/>
  <c r="M124"/>
  <c r="N121"/>
  <c r="M121"/>
  <c r="N118"/>
  <c r="M118"/>
  <c r="N116"/>
  <c r="M116"/>
  <c r="N113"/>
  <c r="M113"/>
  <c r="N109"/>
  <c r="M109"/>
  <c r="N106"/>
  <c r="M106"/>
  <c r="N104"/>
  <c r="M104"/>
  <c r="N102"/>
  <c r="M102"/>
  <c r="N99"/>
  <c r="N98" s="1"/>
  <c r="M99"/>
  <c r="M98" s="1"/>
  <c r="N96"/>
  <c r="N95" s="1"/>
  <c r="M96"/>
  <c r="M95" s="1"/>
  <c r="N93"/>
  <c r="N92" s="1"/>
  <c r="M93"/>
  <c r="M92" s="1"/>
  <c r="N86"/>
  <c r="M86"/>
  <c r="N84"/>
  <c r="M84"/>
  <c r="N80"/>
  <c r="M80"/>
  <c r="N78"/>
  <c r="N77" s="1"/>
  <c r="M78"/>
  <c r="N75"/>
  <c r="M75"/>
  <c r="N73"/>
  <c r="M73"/>
  <c r="N71"/>
  <c r="M71"/>
  <c r="N67"/>
  <c r="N66" s="1"/>
  <c r="N65" s="1"/>
  <c r="M67"/>
  <c r="M66" s="1"/>
  <c r="M65" s="1"/>
  <c r="N62"/>
  <c r="M62"/>
  <c r="N59"/>
  <c r="M59"/>
  <c r="N56"/>
  <c r="M56"/>
  <c r="N54"/>
  <c r="M54"/>
  <c r="N52"/>
  <c r="M52"/>
  <c r="N49"/>
  <c r="N48" s="1"/>
  <c r="M49"/>
  <c r="M48" s="1"/>
  <c r="N46"/>
  <c r="N45" s="1"/>
  <c r="M46"/>
  <c r="M45" s="1"/>
  <c r="N41"/>
  <c r="M41"/>
  <c r="N39"/>
  <c r="M39"/>
  <c r="N37"/>
  <c r="M37"/>
  <c r="N34"/>
  <c r="N33" s="1"/>
  <c r="M34"/>
  <c r="M33" s="1"/>
  <c r="N28"/>
  <c r="M28"/>
  <c r="N26"/>
  <c r="M26"/>
  <c r="N24"/>
  <c r="M24"/>
  <c r="N20"/>
  <c r="N19" s="1"/>
  <c r="M20"/>
  <c r="M19" s="1"/>
  <c r="N16"/>
  <c r="N15" s="1"/>
  <c r="M16"/>
  <c r="M15" s="1"/>
  <c r="J244"/>
  <c r="J243" s="1"/>
  <c r="I244"/>
  <c r="I243" s="1"/>
  <c r="J241"/>
  <c r="J240" s="1"/>
  <c r="I241"/>
  <c r="I240" s="1"/>
  <c r="J237"/>
  <c r="J236" s="1"/>
  <c r="J235" s="1"/>
  <c r="I237"/>
  <c r="I236" s="1"/>
  <c r="I235" s="1"/>
  <c r="J233"/>
  <c r="I233"/>
  <c r="J231"/>
  <c r="I231"/>
  <c r="J229"/>
  <c r="I229"/>
  <c r="J225"/>
  <c r="I225"/>
  <c r="J223"/>
  <c r="I223"/>
  <c r="J219"/>
  <c r="I219"/>
  <c r="J216"/>
  <c r="I216"/>
  <c r="J212"/>
  <c r="I212"/>
  <c r="J210"/>
  <c r="I210"/>
  <c r="J207"/>
  <c r="I207"/>
  <c r="J204"/>
  <c r="I204"/>
  <c r="J201"/>
  <c r="I201"/>
  <c r="J199"/>
  <c r="I199"/>
  <c r="J196"/>
  <c r="I196"/>
  <c r="J194"/>
  <c r="I194"/>
  <c r="J191"/>
  <c r="I191"/>
  <c r="J189"/>
  <c r="I189"/>
  <c r="J186"/>
  <c r="J185" s="1"/>
  <c r="I186"/>
  <c r="I185" s="1"/>
  <c r="J182"/>
  <c r="I182"/>
  <c r="J180"/>
  <c r="I180"/>
  <c r="J178"/>
  <c r="I178"/>
  <c r="J176"/>
  <c r="I176"/>
  <c r="J172"/>
  <c r="I172"/>
  <c r="J170"/>
  <c r="I170"/>
  <c r="J167"/>
  <c r="J166" s="1"/>
  <c r="I167"/>
  <c r="I166" s="1"/>
  <c r="J163"/>
  <c r="I163"/>
  <c r="J161"/>
  <c r="I161"/>
  <c r="J159"/>
  <c r="I159"/>
  <c r="J157"/>
  <c r="I157"/>
  <c r="J154"/>
  <c r="I154"/>
  <c r="J151"/>
  <c r="I151"/>
  <c r="J147"/>
  <c r="J146" s="1"/>
  <c r="J145" s="1"/>
  <c r="I147"/>
  <c r="I146" s="1"/>
  <c r="I145" s="1"/>
  <c r="J143"/>
  <c r="J142" s="1"/>
  <c r="I143"/>
  <c r="I142" s="1"/>
  <c r="J140"/>
  <c r="I140"/>
  <c r="J138"/>
  <c r="I138"/>
  <c r="J136"/>
  <c r="I136"/>
  <c r="J134"/>
  <c r="I134"/>
  <c r="J130"/>
  <c r="I130"/>
  <c r="J127"/>
  <c r="I127"/>
  <c r="J124"/>
  <c r="I124"/>
  <c r="J121"/>
  <c r="I121"/>
  <c r="J118"/>
  <c r="I118"/>
  <c r="J116"/>
  <c r="I116"/>
  <c r="J113"/>
  <c r="I113"/>
  <c r="J109"/>
  <c r="I109"/>
  <c r="J106"/>
  <c r="I106"/>
  <c r="J104"/>
  <c r="I104"/>
  <c r="J102"/>
  <c r="I102"/>
  <c r="J99"/>
  <c r="J98" s="1"/>
  <c r="I99"/>
  <c r="I98" s="1"/>
  <c r="J96"/>
  <c r="J95" s="1"/>
  <c r="I96"/>
  <c r="I95" s="1"/>
  <c r="J93"/>
  <c r="J92" s="1"/>
  <c r="I93"/>
  <c r="I92" s="1"/>
  <c r="J86"/>
  <c r="I86"/>
  <c r="J84"/>
  <c r="I84"/>
  <c r="J80"/>
  <c r="I80"/>
  <c r="J78"/>
  <c r="I78"/>
  <c r="J75"/>
  <c r="I75"/>
  <c r="J73"/>
  <c r="I73"/>
  <c r="J71"/>
  <c r="I71"/>
  <c r="J67"/>
  <c r="J66" s="1"/>
  <c r="J65" s="1"/>
  <c r="I67"/>
  <c r="I66" s="1"/>
  <c r="I65" s="1"/>
  <c r="J62"/>
  <c r="I62"/>
  <c r="J59"/>
  <c r="I59"/>
  <c r="J56"/>
  <c r="I56"/>
  <c r="J54"/>
  <c r="I54"/>
  <c r="J52"/>
  <c r="I52"/>
  <c r="J49"/>
  <c r="J48" s="1"/>
  <c r="I49"/>
  <c r="I48" s="1"/>
  <c r="J46"/>
  <c r="J45" s="1"/>
  <c r="I46"/>
  <c r="I45" s="1"/>
  <c r="J41"/>
  <c r="I41"/>
  <c r="J39"/>
  <c r="I39"/>
  <c r="J37"/>
  <c r="I37"/>
  <c r="J34"/>
  <c r="J33" s="1"/>
  <c r="I34"/>
  <c r="I33" s="1"/>
  <c r="J28"/>
  <c r="I28"/>
  <c r="J26"/>
  <c r="I26"/>
  <c r="J24"/>
  <c r="I24"/>
  <c r="J20"/>
  <c r="J19" s="1"/>
  <c r="I20"/>
  <c r="I19" s="1"/>
  <c r="J16"/>
  <c r="J15" s="1"/>
  <c r="I16"/>
  <c r="I15" s="1"/>
  <c r="L244"/>
  <c r="L243" s="1"/>
  <c r="K244"/>
  <c r="K243" s="1"/>
  <c r="L241"/>
  <c r="L240" s="1"/>
  <c r="K241"/>
  <c r="K240" s="1"/>
  <c r="L237"/>
  <c r="L236" s="1"/>
  <c r="L235" s="1"/>
  <c r="K237"/>
  <c r="K236" s="1"/>
  <c r="K235" s="1"/>
  <c r="L233"/>
  <c r="K233"/>
  <c r="L231"/>
  <c r="K231"/>
  <c r="L229"/>
  <c r="K229"/>
  <c r="L225"/>
  <c r="K225"/>
  <c r="L223"/>
  <c r="K223"/>
  <c r="L219"/>
  <c r="K219"/>
  <c r="L216"/>
  <c r="K216"/>
  <c r="L212"/>
  <c r="K212"/>
  <c r="L210"/>
  <c r="K210"/>
  <c r="L207"/>
  <c r="K207"/>
  <c r="L204"/>
  <c r="K204"/>
  <c r="L201"/>
  <c r="K201"/>
  <c r="L199"/>
  <c r="K199"/>
  <c r="L196"/>
  <c r="K196"/>
  <c r="L194"/>
  <c r="K194"/>
  <c r="L191"/>
  <c r="K191"/>
  <c r="L189"/>
  <c r="K189"/>
  <c r="L186"/>
  <c r="L185" s="1"/>
  <c r="K186"/>
  <c r="K185" s="1"/>
  <c r="L182"/>
  <c r="K182"/>
  <c r="L180"/>
  <c r="K180"/>
  <c r="L178"/>
  <c r="K178"/>
  <c r="L176"/>
  <c r="K176"/>
  <c r="L172"/>
  <c r="K172"/>
  <c r="L170"/>
  <c r="K170"/>
  <c r="L167"/>
  <c r="L166" s="1"/>
  <c r="K167"/>
  <c r="K166" s="1"/>
  <c r="L163"/>
  <c r="K163"/>
  <c r="L161"/>
  <c r="K161"/>
  <c r="L159"/>
  <c r="K159"/>
  <c r="L157"/>
  <c r="K157"/>
  <c r="L154"/>
  <c r="K154"/>
  <c r="L151"/>
  <c r="K151"/>
  <c r="L147"/>
  <c r="L146" s="1"/>
  <c r="L145" s="1"/>
  <c r="K147"/>
  <c r="K146" s="1"/>
  <c r="K145" s="1"/>
  <c r="L143"/>
  <c r="L142" s="1"/>
  <c r="K143"/>
  <c r="K142" s="1"/>
  <c r="L140"/>
  <c r="K140"/>
  <c r="L138"/>
  <c r="K138"/>
  <c r="L136"/>
  <c r="K136"/>
  <c r="L134"/>
  <c r="K134"/>
  <c r="L130"/>
  <c r="K130"/>
  <c r="L127"/>
  <c r="K127"/>
  <c r="L124"/>
  <c r="K124"/>
  <c r="L121"/>
  <c r="K121"/>
  <c r="L118"/>
  <c r="K118"/>
  <c r="L116"/>
  <c r="K116"/>
  <c r="L113"/>
  <c r="K113"/>
  <c r="L109"/>
  <c r="K109"/>
  <c r="L106"/>
  <c r="K106"/>
  <c r="L104"/>
  <c r="K104"/>
  <c r="L102"/>
  <c r="K102"/>
  <c r="L99"/>
  <c r="L98" s="1"/>
  <c r="K99"/>
  <c r="K98" s="1"/>
  <c r="L96"/>
  <c r="L95" s="1"/>
  <c r="K96"/>
  <c r="K95" s="1"/>
  <c r="L93"/>
  <c r="L92" s="1"/>
  <c r="K93"/>
  <c r="K92" s="1"/>
  <c r="L86"/>
  <c r="K86"/>
  <c r="L84"/>
  <c r="K84"/>
  <c r="L80"/>
  <c r="K80"/>
  <c r="L78"/>
  <c r="K78"/>
  <c r="L75"/>
  <c r="K75"/>
  <c r="L73"/>
  <c r="K73"/>
  <c r="L71"/>
  <c r="K71"/>
  <c r="L67"/>
  <c r="L66" s="1"/>
  <c r="L65" s="1"/>
  <c r="K67"/>
  <c r="K66" s="1"/>
  <c r="K65" s="1"/>
  <c r="L62"/>
  <c r="K62"/>
  <c r="L59"/>
  <c r="K59"/>
  <c r="L56"/>
  <c r="K56"/>
  <c r="L54"/>
  <c r="K54"/>
  <c r="L52"/>
  <c r="K52"/>
  <c r="L49"/>
  <c r="L48" s="1"/>
  <c r="K49"/>
  <c r="K48" s="1"/>
  <c r="L46"/>
  <c r="L45" s="1"/>
  <c r="K46"/>
  <c r="K45" s="1"/>
  <c r="L41"/>
  <c r="K41"/>
  <c r="L39"/>
  <c r="K39"/>
  <c r="L37"/>
  <c r="K37"/>
  <c r="L34"/>
  <c r="L33" s="1"/>
  <c r="K34"/>
  <c r="K33" s="1"/>
  <c r="L28"/>
  <c r="K28"/>
  <c r="L26"/>
  <c r="K26"/>
  <c r="L24"/>
  <c r="K24"/>
  <c r="L20"/>
  <c r="L19" s="1"/>
  <c r="K20"/>
  <c r="K19" s="1"/>
  <c r="L16"/>
  <c r="L15" s="1"/>
  <c r="K16"/>
  <c r="K15" s="1"/>
  <c r="H244"/>
  <c r="H243" s="1"/>
  <c r="G244"/>
  <c r="G243" s="1"/>
  <c r="H241"/>
  <c r="G241"/>
  <c r="H237"/>
  <c r="G237"/>
  <c r="H233"/>
  <c r="G233"/>
  <c r="H231"/>
  <c r="G231"/>
  <c r="H229"/>
  <c r="G229"/>
  <c r="H225"/>
  <c r="G225"/>
  <c r="H223"/>
  <c r="G223"/>
  <c r="H219"/>
  <c r="G219"/>
  <c r="H216"/>
  <c r="G216"/>
  <c r="H212"/>
  <c r="G212"/>
  <c r="H210"/>
  <c r="G210"/>
  <c r="H207"/>
  <c r="G207"/>
  <c r="H204"/>
  <c r="G204"/>
  <c r="H201"/>
  <c r="G201"/>
  <c r="H199"/>
  <c r="G199"/>
  <c r="H196"/>
  <c r="G196"/>
  <c r="H194"/>
  <c r="G194"/>
  <c r="H191"/>
  <c r="G191"/>
  <c r="H189"/>
  <c r="G189"/>
  <c r="H186"/>
  <c r="G186"/>
  <c r="H182"/>
  <c r="G182"/>
  <c r="H180"/>
  <c r="G180"/>
  <c r="H178"/>
  <c r="G178"/>
  <c r="H176"/>
  <c r="G176"/>
  <c r="H172"/>
  <c r="G172"/>
  <c r="H170"/>
  <c r="G170"/>
  <c r="H167"/>
  <c r="G167"/>
  <c r="H163"/>
  <c r="G163"/>
  <c r="H161"/>
  <c r="G161"/>
  <c r="H159"/>
  <c r="G159"/>
  <c r="H157"/>
  <c r="G157"/>
  <c r="H154"/>
  <c r="G154"/>
  <c r="H151"/>
  <c r="G151"/>
  <c r="H147"/>
  <c r="G147"/>
  <c r="H143"/>
  <c r="G143"/>
  <c r="H140"/>
  <c r="G140"/>
  <c r="H138"/>
  <c r="G138"/>
  <c r="H136"/>
  <c r="G136"/>
  <c r="H134"/>
  <c r="G134"/>
  <c r="H130"/>
  <c r="G130"/>
  <c r="H127"/>
  <c r="G127"/>
  <c r="H124"/>
  <c r="G124"/>
  <c r="H121"/>
  <c r="G121"/>
  <c r="H118"/>
  <c r="G118"/>
  <c r="H116"/>
  <c r="G116"/>
  <c r="H113"/>
  <c r="G113"/>
  <c r="H109"/>
  <c r="G109"/>
  <c r="H106"/>
  <c r="G106"/>
  <c r="H104"/>
  <c r="G104"/>
  <c r="H102"/>
  <c r="G102"/>
  <c r="H99"/>
  <c r="G99"/>
  <c r="H96"/>
  <c r="G96"/>
  <c r="H93"/>
  <c r="G93"/>
  <c r="H86"/>
  <c r="G86"/>
  <c r="H84"/>
  <c r="G84"/>
  <c r="H80"/>
  <c r="G80"/>
  <c r="H78"/>
  <c r="G78"/>
  <c r="H75"/>
  <c r="G75"/>
  <c r="H73"/>
  <c r="G73"/>
  <c r="H71"/>
  <c r="G71"/>
  <c r="H67"/>
  <c r="G67"/>
  <c r="H62"/>
  <c r="G62"/>
  <c r="H59"/>
  <c r="G59"/>
  <c r="H56"/>
  <c r="G56"/>
  <c r="H54"/>
  <c r="G54"/>
  <c r="H52"/>
  <c r="G52"/>
  <c r="H49"/>
  <c r="G49"/>
  <c r="H46"/>
  <c r="G46"/>
  <c r="H41"/>
  <c r="G41"/>
  <c r="H39"/>
  <c r="G39"/>
  <c r="H37"/>
  <c r="G37"/>
  <c r="H34"/>
  <c r="G34"/>
  <c r="H28"/>
  <c r="G28"/>
  <c r="H26"/>
  <c r="G26"/>
  <c r="H24"/>
  <c r="G24"/>
  <c r="H20"/>
  <c r="G20"/>
  <c r="M169" l="1"/>
  <c r="N188"/>
  <c r="N184" s="1"/>
  <c r="N198"/>
  <c r="N123"/>
  <c r="M222"/>
  <c r="M221" s="1"/>
  <c r="N133"/>
  <c r="N175"/>
  <c r="N174" s="1"/>
  <c r="N228"/>
  <c r="N227" s="1"/>
  <c r="N51"/>
  <c r="N150"/>
  <c r="N149" s="1"/>
  <c r="N83"/>
  <c r="N82" s="1"/>
  <c r="N23"/>
  <c r="N36"/>
  <c r="N112"/>
  <c r="N101"/>
  <c r="N70"/>
  <c r="N69" s="1"/>
  <c r="N222"/>
  <c r="N221" s="1"/>
  <c r="J169"/>
  <c r="J101"/>
  <c r="J77"/>
  <c r="J23"/>
  <c r="J239"/>
  <c r="J228"/>
  <c r="J227" s="1"/>
  <c r="J83"/>
  <c r="J123"/>
  <c r="J198"/>
  <c r="J206"/>
  <c r="J222"/>
  <c r="J221" s="1"/>
  <c r="J70"/>
  <c r="J133"/>
  <c r="M77"/>
  <c r="M83"/>
  <c r="M101"/>
  <c r="M123"/>
  <c r="M23"/>
  <c r="M70"/>
  <c r="M69" s="1"/>
  <c r="M188"/>
  <c r="M228"/>
  <c r="M227" s="1"/>
  <c r="M198"/>
  <c r="M175"/>
  <c r="M174" s="1"/>
  <c r="M206"/>
  <c r="M51"/>
  <c r="M150"/>
  <c r="M112"/>
  <c r="M36"/>
  <c r="M133"/>
  <c r="I169"/>
  <c r="I198"/>
  <c r="I83"/>
  <c r="I23"/>
  <c r="I150"/>
  <c r="I149" s="1"/>
  <c r="I51"/>
  <c r="I188"/>
  <c r="I222"/>
  <c r="I221" s="1"/>
  <c r="I101"/>
  <c r="J51"/>
  <c r="I228"/>
  <c r="I227" s="1"/>
  <c r="I70"/>
  <c r="J112"/>
  <c r="I123"/>
  <c r="I175"/>
  <c r="I174" s="1"/>
  <c r="J188"/>
  <c r="I36"/>
  <c r="J36"/>
  <c r="I77"/>
  <c r="I112"/>
  <c r="J175"/>
  <c r="J174" s="1"/>
  <c r="I206"/>
  <c r="I133"/>
  <c r="J150"/>
  <c r="M239"/>
  <c r="N239"/>
  <c r="I239"/>
  <c r="K169"/>
  <c r="L70"/>
  <c r="L83"/>
  <c r="L222"/>
  <c r="L221" s="1"/>
  <c r="K83"/>
  <c r="L23"/>
  <c r="K198"/>
  <c r="L169"/>
  <c r="L133"/>
  <c r="L228"/>
  <c r="L227" s="1"/>
  <c r="L77"/>
  <c r="L123"/>
  <c r="L239"/>
  <c r="L150"/>
  <c r="L36"/>
  <c r="L198"/>
  <c r="L101"/>
  <c r="L112"/>
  <c r="L206"/>
  <c r="L51"/>
  <c r="L188"/>
  <c r="L175"/>
  <c r="L174" s="1"/>
  <c r="K36"/>
  <c r="K77"/>
  <c r="K23"/>
  <c r="K222"/>
  <c r="K221" s="1"/>
  <c r="K112"/>
  <c r="K239"/>
  <c r="K123"/>
  <c r="K150"/>
  <c r="K206"/>
  <c r="K188"/>
  <c r="K228"/>
  <c r="K227" s="1"/>
  <c r="K70"/>
  <c r="K101"/>
  <c r="K51"/>
  <c r="K133"/>
  <c r="K175"/>
  <c r="K174" s="1"/>
  <c r="G206"/>
  <c r="H206"/>
  <c r="H240"/>
  <c r="G240"/>
  <c r="H228"/>
  <c r="G228"/>
  <c r="H185"/>
  <c r="G185"/>
  <c r="H166"/>
  <c r="G166"/>
  <c r="H150"/>
  <c r="H142"/>
  <c r="G142"/>
  <c r="H98"/>
  <c r="G98"/>
  <c r="H95"/>
  <c r="G95"/>
  <c r="H92"/>
  <c r="G92"/>
  <c r="H51"/>
  <c r="G51"/>
  <c r="H45"/>
  <c r="G45"/>
  <c r="H36"/>
  <c r="G36"/>
  <c r="H33"/>
  <c r="G33"/>
  <c r="H23"/>
  <c r="G23"/>
  <c r="H19"/>
  <c r="G19"/>
  <c r="H16"/>
  <c r="H15" s="1"/>
  <c r="G16"/>
  <c r="G15" s="1"/>
  <c r="N14" l="1"/>
  <c r="N246" s="1"/>
  <c r="N248" s="1"/>
  <c r="N111"/>
  <c r="M149"/>
  <c r="J111"/>
  <c r="I111"/>
  <c r="J184"/>
  <c r="J14"/>
  <c r="J149"/>
  <c r="J69"/>
  <c r="J82"/>
  <c r="M82"/>
  <c r="M14"/>
  <c r="M184"/>
  <c r="M111"/>
  <c r="I82"/>
  <c r="I184"/>
  <c r="I14"/>
  <c r="I69"/>
  <c r="K149"/>
  <c r="L111"/>
  <c r="K82"/>
  <c r="L69"/>
  <c r="L82"/>
  <c r="L184"/>
  <c r="L149"/>
  <c r="L14"/>
  <c r="K111"/>
  <c r="K184"/>
  <c r="K69"/>
  <c r="K14"/>
  <c r="G150"/>
  <c r="H239"/>
  <c r="H146"/>
  <c r="H145" s="1"/>
  <c r="H101"/>
  <c r="H70"/>
  <c r="H77"/>
  <c r="H133"/>
  <c r="H188"/>
  <c r="H198"/>
  <c r="H222"/>
  <c r="H221" s="1"/>
  <c r="H236"/>
  <c r="H235" s="1"/>
  <c r="H112"/>
  <c r="G101"/>
  <c r="G70"/>
  <c r="G77"/>
  <c r="G133"/>
  <c r="G188"/>
  <c r="G198"/>
  <c r="G222"/>
  <c r="G221" s="1"/>
  <c r="G146"/>
  <c r="G145" s="1"/>
  <c r="G236"/>
  <c r="G235" s="1"/>
  <c r="H66"/>
  <c r="H65" s="1"/>
  <c r="H123"/>
  <c r="G112"/>
  <c r="G169"/>
  <c r="H83"/>
  <c r="H175"/>
  <c r="H174" s="1"/>
  <c r="G66"/>
  <c r="G65" s="1"/>
  <c r="H169"/>
  <c r="G123"/>
  <c r="G83"/>
  <c r="G175"/>
  <c r="G174" s="1"/>
  <c r="G239"/>
  <c r="H227"/>
  <c r="G227"/>
  <c r="H48"/>
  <c r="G48"/>
  <c r="J246" l="1"/>
  <c r="J248" s="1"/>
  <c r="I246"/>
  <c r="I248" s="1"/>
  <c r="M246"/>
  <c r="M248" s="1"/>
  <c r="L246"/>
  <c r="L248" s="1"/>
  <c r="K246"/>
  <c r="K248" s="1"/>
  <c r="H69"/>
  <c r="G149"/>
  <c r="H149"/>
  <c r="G14"/>
  <c r="G69"/>
  <c r="H111"/>
  <c r="H14"/>
  <c r="G82"/>
  <c r="G184"/>
  <c r="H184"/>
  <c r="H82"/>
  <c r="G111"/>
  <c r="H246" l="1"/>
  <c r="H248" s="1"/>
  <c r="G246"/>
  <c r="G248" s="1"/>
  <c r="G14" i="2" l="1"/>
  <c r="F14"/>
  <c r="D14" l="1"/>
  <c r="E14"/>
  <c r="D13" l="1"/>
  <c r="D17" s="1"/>
  <c r="F13" l="1"/>
  <c r="F17" s="1"/>
  <c r="G13"/>
  <c r="G17" s="1"/>
  <c r="E13"/>
  <c r="E17" s="1"/>
  <c r="E12"/>
  <c r="E16" s="1"/>
  <c r="G12" l="1"/>
  <c r="G16" s="1"/>
  <c r="G11"/>
  <c r="G15" s="1"/>
  <c r="F12"/>
  <c r="F16" s="1"/>
  <c r="F11"/>
  <c r="F15" s="1"/>
  <c r="D12"/>
  <c r="D16" s="1"/>
  <c r="D11"/>
  <c r="D15" s="1"/>
  <c r="E11"/>
  <c r="E15" s="1"/>
</calcChain>
</file>

<file path=xl/sharedStrings.xml><?xml version="1.0" encoding="utf-8"?>
<sst xmlns="http://schemas.openxmlformats.org/spreadsheetml/2006/main" count="1096" uniqueCount="225">
  <si>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</si>
  <si>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</si>
  <si>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</si>
  <si>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</si>
  <si>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</si>
  <si>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</si>
  <si>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</si>
  <si>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</si>
  <si>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</si>
  <si>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</si>
  <si>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</si>
  <si>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</si>
  <si>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</si>
  <si>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</si>
  <si>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</si>
  <si>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</si>
  <si>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</si>
  <si>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>34 0 00 00000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</si>
  <si>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</si>
  <si>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</si>
  <si>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</si>
  <si>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</si>
  <si>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</si>
  <si>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</si>
  <si>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</si>
  <si>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</si>
  <si>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</si>
  <si>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</si>
  <si>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</si>
  <si>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</si>
  <si>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</si>
  <si>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</si>
  <si>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</si>
  <si>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</si>
  <si>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</si>
  <si>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</si>
  <si>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</si>
  <si>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12 0 00 00000</t>
  </si>
  <si>
    <t>Другие вопросы в области национальной экономики</t>
  </si>
  <si>
    <t>Общее образование</t>
  </si>
  <si>
    <t>14 0 00 00000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</si>
  <si>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</si>
  <si>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</si>
  <si>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</si>
  <si>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</si>
  <si>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</si>
  <si>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</si>
  <si>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</si>
  <si>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</si>
  <si>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</si>
  <si>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</si>
  <si>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</si>
  <si>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</si>
  <si>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</si>
  <si>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</si>
  <si>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</si>
  <si>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</si>
  <si>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</si>
  <si>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</si>
  <si>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</si>
  <si>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</si>
  <si>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</si>
  <si>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Пенсионное обеспечение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</si>
  <si>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</si>
  <si>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</si>
  <si>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</si>
  <si>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</si>
  <si>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</si>
  <si>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</si>
  <si>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</si>
  <si>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</si>
  <si>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</si>
  <si>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</si>
  <si>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</si>
  <si>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</si>
  <si>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</si>
  <si>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</si>
  <si>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</si>
  <si>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</si>
  <si>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</si>
  <si>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</si>
  <si>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</si>
  <si>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</si>
  <si>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</si>
  <si>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</si>
  <si>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</si>
  <si>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</si>
  <si>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</si>
  <si>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</si>
  <si>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</si>
  <si>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</si>
  <si>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</si>
  <si>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</si>
  <si>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</si>
  <si>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</si>
  <si>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</si>
  <si>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</si>
  <si>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>КВСР</t>
  </si>
  <si>
    <t>ФКР</t>
  </si>
  <si>
    <t>КВР</t>
  </si>
  <si>
    <t>КБК</t>
  </si>
  <si>
    <t>КЦСР</t>
  </si>
  <si>
    <t>Уровень
бюджета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</si>
  <si>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</si>
  <si>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</si>
  <si>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</si>
  <si>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</si>
  <si>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</si>
  <si>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</si>
  <si>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</si>
  <si>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Социальная политика</t>
  </si>
  <si>
    <t>Физическая культура и спорт</t>
  </si>
  <si>
    <t>Средства массовой информации</t>
  </si>
  <si>
    <t>00</t>
  </si>
  <si>
    <t>3 = ИТОГ</t>
  </si>
  <si>
    <t>19 0 00 00000</t>
  </si>
  <si>
    <t>23 0 00 00000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</si>
  <si>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</si>
  <si>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</si>
  <si>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</si>
  <si>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51 0 00 00000</t>
  </si>
  <si>
    <t>57 0 00 00000</t>
  </si>
  <si>
    <t>62 0 00 00000</t>
  </si>
  <si>
    <t>55 0 00 00000</t>
  </si>
  <si>
    <t>54 0 00 00000</t>
  </si>
  <si>
    <t>29 0 00 00000</t>
  </si>
  <si>
    <t>Благоустройство</t>
  </si>
  <si>
    <t>410</t>
  </si>
  <si>
    <t>Бюджетные инвестиции</t>
  </si>
  <si>
    <t>35 0 00 00000</t>
  </si>
  <si>
    <t>36 0 00 00000</t>
  </si>
  <si>
    <t>37 0 00 00000</t>
  </si>
  <si>
    <t>28 0 00 00000</t>
  </si>
  <si>
    <t>Связь и информатика</t>
  </si>
  <si>
    <t>360</t>
  </si>
  <si>
    <t>830</t>
  </si>
  <si>
    <t>Исполнение судебных актов</t>
  </si>
  <si>
    <t>Дорожное хозяйство (дорожные фонды)</t>
  </si>
  <si>
    <t>Молодежная политика</t>
  </si>
  <si>
    <t>Охрана семьи и детства</t>
  </si>
  <si>
    <t>Прочие межбюджетные трансферты  общего характера</t>
  </si>
  <si>
    <t>Культура, кинематография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</si>
  <si>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</si>
  <si>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</si>
  <si>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</si>
  <si>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</si>
  <si>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 xml:space="preserve">Межбюджетные трансферты общего характера бюджетам бюджетной системы Российской Федерации 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</si>
  <si>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</si>
  <si>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</si>
  <si>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</si>
  <si>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</si>
  <si>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Обслуживание государственного (муниципального) внутреннего долга
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</si>
  <si>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</si>
  <si>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56 0 00 00000</t>
  </si>
  <si>
    <t xml:space="preserve"> Обслуживание муниципального долга
</t>
  </si>
  <si>
    <t>730</t>
  </si>
  <si>
    <t xml:space="preserve">Обслуживание государственного (муниципального)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</si>
  <si>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</si>
  <si>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</si>
  <si>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</si>
  <si>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</si>
  <si>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</si>
  <si>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</si>
  <si>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</si>
  <si>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</si>
  <si>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</si>
  <si>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</si>
  <si>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</si>
  <si>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</si>
  <si>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</si>
  <si>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</si>
  <si>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</si>
  <si>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</si>
  <si>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</si>
  <si>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</si>
  <si>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</si>
  <si>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310</t>
  </si>
  <si>
    <t>Публичные нормативные социальные выплаты гражданам</t>
  </si>
  <si>
    <t>880</t>
  </si>
  <si>
    <t>86 0 00 00000</t>
  </si>
  <si>
    <t>Обеспечение проведения выборов и референдумов</t>
  </si>
  <si>
    <t>Непрограммные направления расходов местного бюджета в области проведения выборов и референдумов</t>
  </si>
  <si>
    <t>Специальные расходы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</si>
  <si>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</si>
  <si>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</si>
  <si>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</si>
  <si>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</si>
  <si>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</si>
  <si>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</si>
  <si>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</si>
  <si>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</si>
  <si>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</si>
  <si>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</si>
  <si>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</si>
  <si>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</si>
  <si>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</si>
  <si>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</si>
  <si>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</si>
  <si>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</si>
  <si>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</si>
  <si>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</si>
  <si>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</si>
  <si>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</si>
  <si>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"Развитие муниципальной службы в органах местного самоуправления муниципального района Кинельский Самарской области" на 2022-2028 годы</t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</si>
  <si>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</si>
  <si>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</si>
  <si>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</si>
  <si>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</si>
  <si>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</si>
  <si>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</si>
  <si>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</si>
  <si>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"Благоустройство территории муниципального района Кинельский Самарской области на 2024 -2028 годы"</t>
  </si>
  <si>
    <t>МП "Укрепление общественного здоровья населения муниципального района Кинельский на 2020-2028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</si>
  <si>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</si>
  <si>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"Поддержка местных инициатив в муниципальном районе Кинельский Самарской области на 2021-2028 годы"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</si>
  <si>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</si>
  <si>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Приложение 5</t>
  </si>
  <si>
    <t xml:space="preserve">Распределение бюджетных ассигнований
по разделам, подразделам, целевым статья (муниципальным программам и непрограммным  направлениям деятельности), группам и подгруппам видов расходов классификации  расходов бюджета муниципального  района Кинельский на  плановый период  2027 и  2028 годов.
</t>
  </si>
  <si>
    <t>Сумма на 2027 год,
  тыс. рублей</t>
  </si>
  <si>
    <t>Сумма на 2028 год,
  тыс. рублей</t>
  </si>
  <si>
    <t>Условно утвержденные расходы</t>
  </si>
  <si>
    <t>ВСЕГО с учетом условно утвержденных расходов</t>
  </si>
  <si>
    <t>Уточненная сумма                 на 2027 год,
  тыс.  рублей</t>
  </si>
  <si>
    <t>Уточненная сумма                 на 2028 год,
  тыс.  рублей</t>
  </si>
  <si>
    <t>МП "Развитие и улучшение материально-технического оснащения муниципальных учреждений муниципального района Кинельский" на 2024-2028 годы.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</si>
</sst>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4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4" fillId="5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4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6" fillId="9" borderId="1" xfId="0" applyFont="1" applyFill="1" applyBorder="1" applyAlignment="1" applyProtection="1">
      <alignment vertical="top" wrapText="1"/>
      <protection hidden="1"/>
    </xf>
    <xf numFmtId="49" fontId="6" fillId="9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9" borderId="1" xfId="0" applyNumberFormat="1" applyFont="1" applyFill="1" applyBorder="1" applyAlignment="1" applyProtection="1">
      <alignment horizontal="right" vertical="top" wrapText="1"/>
      <protection hidden="1"/>
    </xf>
    <xf numFmtId="0" fontId="6" fillId="10" borderId="1" xfId="0" applyFont="1" applyFill="1" applyBorder="1" applyAlignment="1" applyProtection="1">
      <alignment vertical="top" wrapText="1"/>
      <protection hidden="1"/>
    </xf>
    <xf numFmtId="49" fontId="6" fillId="10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0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vertical="top" wrapText="1"/>
      <protection hidden="1"/>
    </xf>
    <xf numFmtId="49" fontId="6" fillId="11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1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164" fontId="3" fillId="0" borderId="1" xfId="0" applyNumberFormat="1" applyFont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>
      <alignment vertical="top" wrapText="1"/>
    </xf>
    <xf numFmtId="0" fontId="6" fillId="10" borderId="1" xfId="0" applyFont="1" applyFill="1" applyBorder="1" applyAlignment="1" applyProtection="1">
      <alignment vertical="top" wrapText="1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49" fontId="6" fillId="11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49" fontId="6" fillId="10" borderId="1" xfId="0" applyNumberFormat="1" applyFont="1" applyFill="1" applyBorder="1" applyAlignment="1" applyProtection="1">
      <alignment horizontal="center" vertical="top" wrapText="1"/>
      <protection locked="0"/>
    </xf>
    <xf numFmtId="0" fontId="6" fillId="11" borderId="1" xfId="0" applyFont="1" applyFill="1" applyBorder="1" applyAlignment="1" applyProtection="1">
      <alignment wrapText="1"/>
      <protection locked="0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7" fillId="11" borderId="1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9" fillId="0" borderId="0" xfId="0" applyFont="1" applyFill="1" applyAlignment="1" applyProtection="1">
      <alignment horizont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48"/>
  <sheetViews>
    <sheetView tabSelected="1" topLeftCell="B1" zoomScale="75" zoomScaleNormal="75" zoomScaleSheetLayoutView="85" zoomScalePageLayoutView="85" workbookViewId="0">
      <selection activeCell="B2" sqref="B2"/>
    </sheetView>
  </sheetViews>
  <sheetFormatPr defaultColWidth="9.109375" defaultRowHeight="13.8"/>
  <cols>
    <col min="1" max="1" width="5" style="20" hidden="1" customWidth="1"/>
    <col min="2" max="2" width="57.77734375" style="21" customWidth="1"/>
    <col min="3" max="3" width="5.44140625" style="21" customWidth="1"/>
    <col min="4" max="4" width="4.44140625" style="21" customWidth="1"/>
    <col min="5" max="5" width="15.5546875" style="21" customWidth="1"/>
    <col min="6" max="6" width="5.109375" style="21" customWidth="1"/>
    <col min="7" max="7" width="13" style="21" customWidth="1"/>
    <col min="8" max="8" width="14.6640625" style="21" customWidth="1"/>
    <col min="9" max="9" width="13" style="21" customWidth="1"/>
    <col min="10" max="10" width="14.6640625" style="21" customWidth="1"/>
    <col min="11" max="11" width="13" style="21" customWidth="1"/>
    <col min="12" max="12" width="14.6640625" style="21" customWidth="1"/>
    <col min="13" max="13" width="13" style="21" customWidth="1"/>
    <col min="14" max="14" width="14.6640625" style="21" customWidth="1"/>
    <col min="15" max="15" width="13.33203125" style="21" customWidth="1"/>
    <col min="16" max="16" width="21.6640625" style="21" customWidth="1"/>
    <col min="17" max="16384" width="9.109375" style="21"/>
  </cols>
  <sheetData>
    <row r="1" spans="1:14" s="19" customFormat="1" ht="38.25" customHeight="1">
      <c r="A1" s="18"/>
      <c r="G1" s="53"/>
      <c r="H1" s="53"/>
      <c r="I1" s="53"/>
      <c r="J1" s="53"/>
      <c r="K1" s="53"/>
      <c r="L1" s="53"/>
      <c r="M1" s="53" t="s">
        <v>216</v>
      </c>
      <c r="N1" s="53"/>
    </row>
    <row r="2" spans="1:14" ht="115.8" customHeight="1">
      <c r="E2" s="49"/>
      <c r="F2" s="49"/>
      <c r="G2" s="49"/>
      <c r="H2" s="49"/>
      <c r="I2" s="49"/>
      <c r="J2" s="49"/>
      <c r="K2" s="65" t="s">
        <v>195</v>
      </c>
      <c r="L2" s="65"/>
      <c r="M2" s="65"/>
      <c r="N2" s="65"/>
    </row>
    <row r="3" spans="1:14" ht="21.6" customHeight="1"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s="20" customFormat="1" ht="65.25" customHeight="1">
      <c r="B4" s="66" t="s">
        <v>217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6" spans="1:14" ht="15" customHeight="1">
      <c r="B6" s="67" t="s">
        <v>0</v>
      </c>
      <c r="C6" s="67" t="s">
        <v>1</v>
      </c>
      <c r="D6" s="67" t="s">
        <v>2</v>
      </c>
      <c r="E6" s="67" t="s">
        <v>3</v>
      </c>
      <c r="F6" s="67" t="s">
        <v>4</v>
      </c>
      <c r="G6" s="54" t="s">
        <v>218</v>
      </c>
      <c r="H6" s="55"/>
      <c r="I6" s="54" t="s">
        <v>222</v>
      </c>
      <c r="J6" s="55"/>
      <c r="K6" s="54" t="s">
        <v>219</v>
      </c>
      <c r="L6" s="55"/>
      <c r="M6" s="54" t="s">
        <v>223</v>
      </c>
      <c r="N6" s="55"/>
    </row>
    <row r="7" spans="1:14">
      <c r="B7" s="67"/>
      <c r="C7" s="67"/>
      <c r="D7" s="67"/>
      <c r="E7" s="67"/>
      <c r="F7" s="67"/>
      <c r="G7" s="56"/>
      <c r="H7" s="57"/>
      <c r="I7" s="56"/>
      <c r="J7" s="57"/>
      <c r="K7" s="56"/>
      <c r="L7" s="57"/>
      <c r="M7" s="56"/>
      <c r="N7" s="57"/>
    </row>
    <row r="8" spans="1:14">
      <c r="B8" s="67"/>
      <c r="C8" s="67"/>
      <c r="D8" s="67"/>
      <c r="E8" s="67"/>
      <c r="F8" s="67"/>
      <c r="G8" s="56"/>
      <c r="H8" s="57"/>
      <c r="I8" s="56"/>
      <c r="J8" s="57"/>
      <c r="K8" s="56"/>
      <c r="L8" s="57"/>
      <c r="M8" s="56"/>
      <c r="N8" s="57"/>
    </row>
    <row r="9" spans="1:14">
      <c r="B9" s="67"/>
      <c r="C9" s="67"/>
      <c r="D9" s="67"/>
      <c r="E9" s="67"/>
      <c r="F9" s="67"/>
      <c r="G9" s="58"/>
      <c r="H9" s="59"/>
      <c r="I9" s="58"/>
      <c r="J9" s="59"/>
      <c r="K9" s="58"/>
      <c r="L9" s="59"/>
      <c r="M9" s="58"/>
      <c r="N9" s="59"/>
    </row>
    <row r="10" spans="1:14" ht="15" customHeight="1">
      <c r="B10" s="67"/>
      <c r="C10" s="67"/>
      <c r="D10" s="67"/>
      <c r="E10" s="67"/>
      <c r="F10" s="67"/>
      <c r="G10" s="60" t="s">
        <v>5</v>
      </c>
      <c r="H10" s="62" t="s">
        <v>175</v>
      </c>
      <c r="I10" s="60" t="s">
        <v>5</v>
      </c>
      <c r="J10" s="62" t="s">
        <v>175</v>
      </c>
      <c r="K10" s="60" t="s">
        <v>5</v>
      </c>
      <c r="L10" s="62" t="s">
        <v>175</v>
      </c>
      <c r="M10" s="60" t="s">
        <v>5</v>
      </c>
      <c r="N10" s="62" t="s">
        <v>175</v>
      </c>
    </row>
    <row r="11" spans="1:14">
      <c r="B11" s="67"/>
      <c r="C11" s="67"/>
      <c r="D11" s="67"/>
      <c r="E11" s="67"/>
      <c r="F11" s="67"/>
      <c r="G11" s="61"/>
      <c r="H11" s="63"/>
      <c r="I11" s="61"/>
      <c r="J11" s="63"/>
      <c r="K11" s="61"/>
      <c r="L11" s="63"/>
      <c r="M11" s="61"/>
      <c r="N11" s="63"/>
    </row>
    <row r="12" spans="1:14">
      <c r="B12" s="67"/>
      <c r="C12" s="67"/>
      <c r="D12" s="67"/>
      <c r="E12" s="67"/>
      <c r="F12" s="67"/>
      <c r="G12" s="61"/>
      <c r="H12" s="63"/>
      <c r="I12" s="61"/>
      <c r="J12" s="63"/>
      <c r="K12" s="61"/>
      <c r="L12" s="63"/>
      <c r="M12" s="61"/>
      <c r="N12" s="63"/>
    </row>
    <row r="13" spans="1:14" ht="50.4" customHeight="1">
      <c r="B13" s="60"/>
      <c r="C13" s="60"/>
      <c r="D13" s="60"/>
      <c r="E13" s="60"/>
      <c r="F13" s="60"/>
      <c r="G13" s="61"/>
      <c r="H13" s="64"/>
      <c r="I13" s="61"/>
      <c r="J13" s="64"/>
      <c r="K13" s="61"/>
      <c r="L13" s="64"/>
      <c r="M13" s="61"/>
      <c r="N13" s="64"/>
    </row>
    <row r="14" spans="1:14" s="13" customFormat="1" ht="15.6">
      <c r="A14" s="14">
        <v>0</v>
      </c>
      <c r="B14" s="26" t="s">
        <v>103</v>
      </c>
      <c r="C14" s="27" t="s">
        <v>68</v>
      </c>
      <c r="D14" s="27" t="s">
        <v>113</v>
      </c>
      <c r="E14" s="27"/>
      <c r="F14" s="27"/>
      <c r="G14" s="28">
        <f>SUMIFS(G15:G1051,$C15:$C1051,$C15)/3</f>
        <v>139261.9</v>
      </c>
      <c r="H14" s="28">
        <f>SUMIFS(H15:H1041,$C15:$C1041,$C15)/3</f>
        <v>4156.3</v>
      </c>
      <c r="I14" s="28">
        <f>SUMIFS(I15:I1051,$C15:$C1051,$C15)/3</f>
        <v>139261.9</v>
      </c>
      <c r="J14" s="28">
        <f>SUMIFS(J15:J1041,$C15:$C1041,$C15)/3</f>
        <v>4156.3</v>
      </c>
      <c r="K14" s="28">
        <f>SUMIFS(K15:K1051,$C15:$C1051,$C15)/3</f>
        <v>139261.9</v>
      </c>
      <c r="L14" s="28">
        <f>SUMIFS(L15:L1041,$C15:$C1041,$C15)/3</f>
        <v>3130.8000000000006</v>
      </c>
      <c r="M14" s="28">
        <f>SUMIFS(M15:M1051,$C15:$C1051,$C15)/3</f>
        <v>139261.9</v>
      </c>
      <c r="N14" s="28">
        <f>SUMIFS(N15:N1041,$C15:$C1041,$C15)/3</f>
        <v>3130.8000000000006</v>
      </c>
    </row>
    <row r="15" spans="1:14" s="13" customFormat="1" ht="31.2">
      <c r="A15" s="15">
        <v>1</v>
      </c>
      <c r="B15" s="29" t="s">
        <v>41</v>
      </c>
      <c r="C15" s="30" t="s">
        <v>68</v>
      </c>
      <c r="D15" s="30" t="s">
        <v>87</v>
      </c>
      <c r="E15" s="30" t="s">
        <v>6</v>
      </c>
      <c r="F15" s="30" t="s">
        <v>70</v>
      </c>
      <c r="G15" s="31">
        <f t="shared" ref="G15:N15" si="0">SUMIFS(G16:G1041,$C16:$C1041,$C16,$D16:$D1041,$D16)/2</f>
        <v>4057.3</v>
      </c>
      <c r="H15" s="31">
        <f t="shared" si="0"/>
        <v>0</v>
      </c>
      <c r="I15" s="31">
        <f t="shared" si="0"/>
        <v>4057.3</v>
      </c>
      <c r="J15" s="31">
        <f t="shared" si="0"/>
        <v>0</v>
      </c>
      <c r="K15" s="31">
        <f t="shared" si="0"/>
        <v>4057.3</v>
      </c>
      <c r="L15" s="31">
        <f t="shared" si="0"/>
        <v>0</v>
      </c>
      <c r="M15" s="31">
        <f t="shared" si="0"/>
        <v>4057.3</v>
      </c>
      <c r="N15" s="31">
        <f t="shared" si="0"/>
        <v>0</v>
      </c>
    </row>
    <row r="16" spans="1:14" s="13" customFormat="1" ht="62.4">
      <c r="A16" s="16">
        <v>2</v>
      </c>
      <c r="B16" s="32" t="s">
        <v>8</v>
      </c>
      <c r="C16" s="33" t="s">
        <v>68</v>
      </c>
      <c r="D16" s="33" t="s">
        <v>87</v>
      </c>
      <c r="E16" s="33" t="s">
        <v>120</v>
      </c>
      <c r="F16" s="33" t="s">
        <v>70</v>
      </c>
      <c r="G16" s="34">
        <f t="shared" ref="G16:N16" si="1">SUMIFS(G17:G1038,$C17:$C1038,$C17,$D17:$D1038,$D17,$E17:$E1038,$E17)</f>
        <v>4057.3</v>
      </c>
      <c r="H16" s="34">
        <f t="shared" si="1"/>
        <v>0</v>
      </c>
      <c r="I16" s="34">
        <f t="shared" si="1"/>
        <v>4057.3</v>
      </c>
      <c r="J16" s="34">
        <f t="shared" si="1"/>
        <v>0</v>
      </c>
      <c r="K16" s="34">
        <f t="shared" si="1"/>
        <v>4057.3</v>
      </c>
      <c r="L16" s="34">
        <f t="shared" si="1"/>
        <v>0</v>
      </c>
      <c r="M16" s="34">
        <f t="shared" si="1"/>
        <v>4057.3</v>
      </c>
      <c r="N16" s="34">
        <f t="shared" si="1"/>
        <v>0</v>
      </c>
    </row>
    <row r="17" spans="1:14" s="13" customFormat="1" ht="31.2">
      <c r="A17" s="17">
        <v>3</v>
      </c>
      <c r="B17" s="22" t="s">
        <v>10</v>
      </c>
      <c r="C17" s="23" t="s">
        <v>68</v>
      </c>
      <c r="D17" s="23" t="s">
        <v>87</v>
      </c>
      <c r="E17" s="23" t="s">
        <v>120</v>
      </c>
      <c r="F17" s="23" t="s">
        <v>71</v>
      </c>
      <c r="G17" s="24">
        <v>4057.3</v>
      </c>
      <c r="H17" s="24"/>
      <c r="I17" s="24">
        <v>4057.3</v>
      </c>
      <c r="J17" s="24"/>
      <c r="K17" s="24">
        <v>4057.3</v>
      </c>
      <c r="L17" s="24"/>
      <c r="M17" s="24">
        <v>4057.3</v>
      </c>
      <c r="N17" s="24"/>
    </row>
    <row r="18" spans="1:14" s="13" customFormat="1" ht="31.2">
      <c r="A18" s="17">
        <v>3</v>
      </c>
      <c r="B18" s="22" t="s">
        <v>11</v>
      </c>
      <c r="C18" s="23" t="s">
        <v>68</v>
      </c>
      <c r="D18" s="23" t="s">
        <v>87</v>
      </c>
      <c r="E18" s="23" t="s">
        <v>120</v>
      </c>
      <c r="F18" s="23" t="s">
        <v>72</v>
      </c>
      <c r="G18" s="24"/>
      <c r="H18" s="24"/>
      <c r="I18" s="24"/>
      <c r="J18" s="24"/>
      <c r="K18" s="24"/>
      <c r="L18" s="24"/>
      <c r="M18" s="24"/>
      <c r="N18" s="24"/>
    </row>
    <row r="19" spans="1:14" s="13" customFormat="1" ht="46.8">
      <c r="A19" s="15">
        <v>1</v>
      </c>
      <c r="B19" s="29" t="s">
        <v>20</v>
      </c>
      <c r="C19" s="30" t="s">
        <v>68</v>
      </c>
      <c r="D19" s="30" t="s">
        <v>77</v>
      </c>
      <c r="E19" s="30" t="s">
        <v>6</v>
      </c>
      <c r="F19" s="30" t="s">
        <v>70</v>
      </c>
      <c r="G19" s="31">
        <f t="shared" ref="G19:N19" si="2">SUMIFS(G20:G1045,$C20:$C1045,$C20,$D20:$D1045,$D20)/2</f>
        <v>829.09999999999991</v>
      </c>
      <c r="H19" s="31">
        <f t="shared" si="2"/>
        <v>0</v>
      </c>
      <c r="I19" s="31">
        <f t="shared" si="2"/>
        <v>829.09999999999991</v>
      </c>
      <c r="J19" s="31">
        <f t="shared" si="2"/>
        <v>0</v>
      </c>
      <c r="K19" s="31">
        <f t="shared" si="2"/>
        <v>829.09999999999991</v>
      </c>
      <c r="L19" s="31">
        <f t="shared" si="2"/>
        <v>0</v>
      </c>
      <c r="M19" s="31">
        <f t="shared" si="2"/>
        <v>829.09999999999991</v>
      </c>
      <c r="N19" s="31">
        <f t="shared" si="2"/>
        <v>0</v>
      </c>
    </row>
    <row r="20" spans="1:14" s="13" customFormat="1" ht="62.4">
      <c r="A20" s="16">
        <v>2</v>
      </c>
      <c r="B20" s="32" t="s">
        <v>8</v>
      </c>
      <c r="C20" s="33" t="s">
        <v>68</v>
      </c>
      <c r="D20" s="33" t="s">
        <v>77</v>
      </c>
      <c r="E20" s="33" t="s">
        <v>120</v>
      </c>
      <c r="F20" s="33" t="s">
        <v>70</v>
      </c>
      <c r="G20" s="34">
        <f t="shared" ref="G20:N20" si="3">SUMIFS(G21:G1042,$C21:$C1042,$C21,$D21:$D1042,$D21,$E21:$E1042,$E21)</f>
        <v>829.09999999999991</v>
      </c>
      <c r="H20" s="34">
        <f t="shared" si="3"/>
        <v>0</v>
      </c>
      <c r="I20" s="34">
        <f t="shared" si="3"/>
        <v>829.09999999999991</v>
      </c>
      <c r="J20" s="34">
        <f t="shared" si="3"/>
        <v>0</v>
      </c>
      <c r="K20" s="34">
        <f t="shared" si="3"/>
        <v>829.09999999999991</v>
      </c>
      <c r="L20" s="34">
        <f t="shared" si="3"/>
        <v>0</v>
      </c>
      <c r="M20" s="34">
        <f t="shared" si="3"/>
        <v>829.09999999999991</v>
      </c>
      <c r="N20" s="34">
        <f t="shared" si="3"/>
        <v>0</v>
      </c>
    </row>
    <row r="21" spans="1:14" s="13" customFormat="1" ht="31.2">
      <c r="A21" s="17">
        <v>3</v>
      </c>
      <c r="B21" s="22" t="s">
        <v>10</v>
      </c>
      <c r="C21" s="23" t="s">
        <v>68</v>
      </c>
      <c r="D21" s="23" t="s">
        <v>77</v>
      </c>
      <c r="E21" s="23" t="s">
        <v>120</v>
      </c>
      <c r="F21" s="23" t="s">
        <v>71</v>
      </c>
      <c r="G21" s="24">
        <v>698.3</v>
      </c>
      <c r="H21" s="24"/>
      <c r="I21" s="24">
        <v>698.3</v>
      </c>
      <c r="J21" s="24"/>
      <c r="K21" s="24">
        <v>698.3</v>
      </c>
      <c r="L21" s="24"/>
      <c r="M21" s="24">
        <v>698.3</v>
      </c>
      <c r="N21" s="24"/>
    </row>
    <row r="22" spans="1:14" s="13" customFormat="1" ht="31.2">
      <c r="A22" s="17">
        <v>3</v>
      </c>
      <c r="B22" s="22" t="s">
        <v>11</v>
      </c>
      <c r="C22" s="23" t="s">
        <v>68</v>
      </c>
      <c r="D22" s="23" t="s">
        <v>77</v>
      </c>
      <c r="E22" s="23" t="s">
        <v>120</v>
      </c>
      <c r="F22" s="23" t="s">
        <v>72</v>
      </c>
      <c r="G22" s="24">
        <v>130.80000000000001</v>
      </c>
      <c r="H22" s="24"/>
      <c r="I22" s="24">
        <v>130.80000000000001</v>
      </c>
      <c r="J22" s="24"/>
      <c r="K22" s="24">
        <v>130.80000000000001</v>
      </c>
      <c r="L22" s="24"/>
      <c r="M22" s="24">
        <v>130.80000000000001</v>
      </c>
      <c r="N22" s="24"/>
    </row>
    <row r="23" spans="1:14" s="13" customFormat="1" ht="62.4">
      <c r="A23" s="15">
        <v>1</v>
      </c>
      <c r="B23" s="29" t="s">
        <v>34</v>
      </c>
      <c r="C23" s="30" t="s">
        <v>68</v>
      </c>
      <c r="D23" s="30" t="s">
        <v>85</v>
      </c>
      <c r="E23" s="30" t="s">
        <v>6</v>
      </c>
      <c r="F23" s="30" t="s">
        <v>70</v>
      </c>
      <c r="G23" s="31">
        <f t="shared" ref="G23:N23" si="4">SUMIFS(G24:G1049,$C24:$C1049,$C24,$D24:$D1049,$D24)/2</f>
        <v>71453.7</v>
      </c>
      <c r="H23" s="31">
        <f t="shared" si="4"/>
        <v>3130.8</v>
      </c>
      <c r="I23" s="31">
        <f t="shared" si="4"/>
        <v>71453.7</v>
      </c>
      <c r="J23" s="31">
        <f t="shared" si="4"/>
        <v>3130.8</v>
      </c>
      <c r="K23" s="31">
        <f t="shared" si="4"/>
        <v>71453.7</v>
      </c>
      <c r="L23" s="31">
        <f t="shared" si="4"/>
        <v>3130.8</v>
      </c>
      <c r="M23" s="31">
        <f t="shared" si="4"/>
        <v>71453.7</v>
      </c>
      <c r="N23" s="31">
        <f t="shared" si="4"/>
        <v>3130.8</v>
      </c>
    </row>
    <row r="24" spans="1:14" s="13" customFormat="1" ht="46.8">
      <c r="A24" s="16">
        <v>2</v>
      </c>
      <c r="B24" s="39" t="s">
        <v>224</v>
      </c>
      <c r="C24" s="33" t="s">
        <v>68</v>
      </c>
      <c r="D24" s="33" t="s">
        <v>85</v>
      </c>
      <c r="E24" s="33" t="s">
        <v>14</v>
      </c>
      <c r="F24" s="33"/>
      <c r="G24" s="34">
        <f t="shared" ref="G24:N24" si="5">SUMIFS(G25:G1046,$C25:$C1046,$C25,$D25:$D1046,$D25,$E25:$E1046,$E25)</f>
        <v>396.1</v>
      </c>
      <c r="H24" s="34">
        <f t="shared" si="5"/>
        <v>0</v>
      </c>
      <c r="I24" s="34">
        <f t="shared" si="5"/>
        <v>396.1</v>
      </c>
      <c r="J24" s="34">
        <f t="shared" si="5"/>
        <v>0</v>
      </c>
      <c r="K24" s="34">
        <f t="shared" si="5"/>
        <v>396.1</v>
      </c>
      <c r="L24" s="34">
        <f t="shared" si="5"/>
        <v>0</v>
      </c>
      <c r="M24" s="34">
        <f t="shared" si="5"/>
        <v>396.1</v>
      </c>
      <c r="N24" s="34">
        <f t="shared" si="5"/>
        <v>0</v>
      </c>
    </row>
    <row r="25" spans="1:14" s="13" customFormat="1" ht="31.2">
      <c r="A25" s="17">
        <v>3</v>
      </c>
      <c r="B25" s="22" t="s">
        <v>11</v>
      </c>
      <c r="C25" s="23" t="s">
        <v>68</v>
      </c>
      <c r="D25" s="23" t="s">
        <v>85</v>
      </c>
      <c r="E25" s="23" t="s">
        <v>14</v>
      </c>
      <c r="F25" s="23" t="s">
        <v>72</v>
      </c>
      <c r="G25" s="24">
        <v>396.1</v>
      </c>
      <c r="H25" s="24"/>
      <c r="I25" s="24">
        <v>396.1</v>
      </c>
      <c r="J25" s="24"/>
      <c r="K25" s="24">
        <v>396.1</v>
      </c>
      <c r="L25" s="24"/>
      <c r="M25" s="24">
        <v>396.1</v>
      </c>
      <c r="N25" s="24"/>
    </row>
    <row r="26" spans="1:14" s="13" customFormat="1" ht="46.8">
      <c r="A26" s="16">
        <v>2</v>
      </c>
      <c r="B26" s="39" t="s">
        <v>203</v>
      </c>
      <c r="C26" s="33" t="s">
        <v>68</v>
      </c>
      <c r="D26" s="33" t="s">
        <v>85</v>
      </c>
      <c r="E26" s="33" t="s">
        <v>42</v>
      </c>
      <c r="F26" s="33"/>
      <c r="G26" s="34">
        <f t="shared" ref="G26:N26" si="6">SUMIFS(G27:G1048,$C27:$C1048,$C27,$D27:$D1048,$D27,$E27:$E1048,$E27)</f>
        <v>100</v>
      </c>
      <c r="H26" s="34">
        <f t="shared" si="6"/>
        <v>0</v>
      </c>
      <c r="I26" s="34">
        <f t="shared" si="6"/>
        <v>100</v>
      </c>
      <c r="J26" s="34">
        <f t="shared" si="6"/>
        <v>0</v>
      </c>
      <c r="K26" s="34">
        <f t="shared" si="6"/>
        <v>100</v>
      </c>
      <c r="L26" s="34">
        <f t="shared" si="6"/>
        <v>0</v>
      </c>
      <c r="M26" s="34">
        <f t="shared" si="6"/>
        <v>100</v>
      </c>
      <c r="N26" s="34">
        <f t="shared" si="6"/>
        <v>0</v>
      </c>
    </row>
    <row r="27" spans="1:14" s="13" customFormat="1" ht="31.2">
      <c r="A27" s="17">
        <v>3</v>
      </c>
      <c r="B27" s="22" t="s">
        <v>11</v>
      </c>
      <c r="C27" s="23" t="s">
        <v>68</v>
      </c>
      <c r="D27" s="23" t="s">
        <v>85</v>
      </c>
      <c r="E27" s="23" t="s">
        <v>42</v>
      </c>
      <c r="F27" s="23" t="s">
        <v>72</v>
      </c>
      <c r="G27" s="24">
        <v>100</v>
      </c>
      <c r="H27" s="24"/>
      <c r="I27" s="24">
        <v>100</v>
      </c>
      <c r="J27" s="24"/>
      <c r="K27" s="24">
        <v>100</v>
      </c>
      <c r="L27" s="24"/>
      <c r="M27" s="24">
        <v>100</v>
      </c>
      <c r="N27" s="24"/>
    </row>
    <row r="28" spans="1:14" s="13" customFormat="1" ht="62.4">
      <c r="A28" s="16">
        <v>2</v>
      </c>
      <c r="B28" s="32" t="s">
        <v>8</v>
      </c>
      <c r="C28" s="33" t="s">
        <v>68</v>
      </c>
      <c r="D28" s="33" t="s">
        <v>85</v>
      </c>
      <c r="E28" s="33" t="s">
        <v>120</v>
      </c>
      <c r="F28" s="33" t="s">
        <v>70</v>
      </c>
      <c r="G28" s="34">
        <f t="shared" ref="G28:N28" si="7">SUMIFS(G29:G1050,$C29:$C1050,$C29,$D29:$D1050,$D29,$E29:$E1050,$E29)</f>
        <v>70957.600000000006</v>
      </c>
      <c r="H28" s="34">
        <f t="shared" si="7"/>
        <v>3130.8</v>
      </c>
      <c r="I28" s="34">
        <f t="shared" si="7"/>
        <v>70957.600000000006</v>
      </c>
      <c r="J28" s="34">
        <f t="shared" si="7"/>
        <v>3130.8</v>
      </c>
      <c r="K28" s="34">
        <f t="shared" si="7"/>
        <v>70957.600000000006</v>
      </c>
      <c r="L28" s="34">
        <f t="shared" si="7"/>
        <v>3130.8</v>
      </c>
      <c r="M28" s="34">
        <f t="shared" si="7"/>
        <v>70957.600000000006</v>
      </c>
      <c r="N28" s="34">
        <f t="shared" si="7"/>
        <v>3130.8</v>
      </c>
    </row>
    <row r="29" spans="1:14" s="13" customFormat="1" ht="31.2">
      <c r="A29" s="17">
        <v>3</v>
      </c>
      <c r="B29" s="22" t="s">
        <v>10</v>
      </c>
      <c r="C29" s="23" t="s">
        <v>68</v>
      </c>
      <c r="D29" s="23" t="s">
        <v>85</v>
      </c>
      <c r="E29" s="23" t="s">
        <v>120</v>
      </c>
      <c r="F29" s="23" t="s">
        <v>71</v>
      </c>
      <c r="G29" s="24">
        <v>68392.800000000003</v>
      </c>
      <c r="H29" s="24">
        <v>2801.3</v>
      </c>
      <c r="I29" s="24">
        <v>68392.800000000003</v>
      </c>
      <c r="J29" s="24">
        <v>2801.3</v>
      </c>
      <c r="K29" s="24">
        <v>68392.800000000003</v>
      </c>
      <c r="L29" s="24">
        <v>2801.3</v>
      </c>
      <c r="M29" s="24">
        <v>68392.800000000003</v>
      </c>
      <c r="N29" s="24">
        <v>2801.3</v>
      </c>
    </row>
    <row r="30" spans="1:14" s="13" customFormat="1" ht="31.2">
      <c r="A30" s="17">
        <v>3</v>
      </c>
      <c r="B30" s="22" t="s">
        <v>11</v>
      </c>
      <c r="C30" s="23" t="s">
        <v>68</v>
      </c>
      <c r="D30" s="23" t="s">
        <v>85</v>
      </c>
      <c r="E30" s="23" t="s">
        <v>120</v>
      </c>
      <c r="F30" s="23" t="s">
        <v>72</v>
      </c>
      <c r="G30" s="24">
        <v>2418.3000000000002</v>
      </c>
      <c r="H30" s="24">
        <v>329.5</v>
      </c>
      <c r="I30" s="24">
        <v>2418.3000000000002</v>
      </c>
      <c r="J30" s="24">
        <v>329.5</v>
      </c>
      <c r="K30" s="24">
        <v>2418.3000000000002</v>
      </c>
      <c r="L30" s="24">
        <v>329.5</v>
      </c>
      <c r="M30" s="24">
        <v>2418.3000000000002</v>
      </c>
      <c r="N30" s="24">
        <v>329.5</v>
      </c>
    </row>
    <row r="31" spans="1:14" s="13" customFormat="1" ht="15.6">
      <c r="A31" s="17">
        <v>3</v>
      </c>
      <c r="B31" s="22" t="s">
        <v>136</v>
      </c>
      <c r="C31" s="23" t="s">
        <v>68</v>
      </c>
      <c r="D31" s="23" t="s">
        <v>85</v>
      </c>
      <c r="E31" s="23" t="s">
        <v>120</v>
      </c>
      <c r="F31" s="23" t="s">
        <v>135</v>
      </c>
      <c r="G31" s="24"/>
      <c r="H31" s="24"/>
      <c r="I31" s="24"/>
      <c r="J31" s="24"/>
      <c r="K31" s="24"/>
      <c r="L31" s="24"/>
      <c r="M31" s="24"/>
      <c r="N31" s="24"/>
    </row>
    <row r="32" spans="1:14" s="13" customFormat="1" ht="15.6">
      <c r="A32" s="17">
        <v>3</v>
      </c>
      <c r="B32" s="22" t="s">
        <v>12</v>
      </c>
      <c r="C32" s="23" t="s">
        <v>68</v>
      </c>
      <c r="D32" s="23" t="s">
        <v>85</v>
      </c>
      <c r="E32" s="23" t="s">
        <v>120</v>
      </c>
      <c r="F32" s="23" t="s">
        <v>73</v>
      </c>
      <c r="G32" s="24">
        <v>146.5</v>
      </c>
      <c r="H32" s="24"/>
      <c r="I32" s="24">
        <v>146.5</v>
      </c>
      <c r="J32" s="24"/>
      <c r="K32" s="24">
        <v>146.5</v>
      </c>
      <c r="L32" s="24"/>
      <c r="M32" s="24">
        <v>146.5</v>
      </c>
      <c r="N32" s="24"/>
    </row>
    <row r="33" spans="1:14" s="13" customFormat="1" ht="15.6">
      <c r="A33" s="15">
        <v>1</v>
      </c>
      <c r="B33" s="40" t="s">
        <v>143</v>
      </c>
      <c r="C33" s="44" t="s">
        <v>68</v>
      </c>
      <c r="D33" s="44" t="s">
        <v>91</v>
      </c>
      <c r="E33" s="44" t="s">
        <v>6</v>
      </c>
      <c r="F33" s="44" t="s">
        <v>70</v>
      </c>
      <c r="G33" s="31">
        <f t="shared" ref="G33:N33" si="8">SUMIFS(G34:G1059,$C34:$C1059,$C34,$D34:$D1059,$D34)/2</f>
        <v>0</v>
      </c>
      <c r="H33" s="31">
        <f t="shared" si="8"/>
        <v>0</v>
      </c>
      <c r="I33" s="31">
        <f t="shared" si="8"/>
        <v>0</v>
      </c>
      <c r="J33" s="31">
        <f t="shared" si="8"/>
        <v>0</v>
      </c>
      <c r="K33" s="31">
        <f t="shared" si="8"/>
        <v>0</v>
      </c>
      <c r="L33" s="31">
        <f t="shared" si="8"/>
        <v>0</v>
      </c>
      <c r="M33" s="31">
        <f t="shared" si="8"/>
        <v>0</v>
      </c>
      <c r="N33" s="31">
        <f t="shared" si="8"/>
        <v>0</v>
      </c>
    </row>
    <row r="34" spans="1:14" s="13" customFormat="1" ht="31.2">
      <c r="A34" s="16">
        <v>2</v>
      </c>
      <c r="B34" s="39" t="s">
        <v>144</v>
      </c>
      <c r="C34" s="42" t="s">
        <v>68</v>
      </c>
      <c r="D34" s="42" t="s">
        <v>91</v>
      </c>
      <c r="E34" s="42" t="s">
        <v>145</v>
      </c>
      <c r="F34" s="42" t="s">
        <v>70</v>
      </c>
      <c r="G34" s="34">
        <f t="shared" ref="G34:N34" si="9">SUMIFS(G35:G1056,$C35:$C1056,$C35,$D35:$D1056,$D35,$E35:$E1056,$E35)</f>
        <v>0</v>
      </c>
      <c r="H34" s="34">
        <f t="shared" si="9"/>
        <v>0</v>
      </c>
      <c r="I34" s="34">
        <f t="shared" si="9"/>
        <v>0</v>
      </c>
      <c r="J34" s="34">
        <f t="shared" si="9"/>
        <v>0</v>
      </c>
      <c r="K34" s="34">
        <f t="shared" si="9"/>
        <v>0</v>
      </c>
      <c r="L34" s="34">
        <f t="shared" si="9"/>
        <v>0</v>
      </c>
      <c r="M34" s="34">
        <f t="shared" si="9"/>
        <v>0</v>
      </c>
      <c r="N34" s="34">
        <f t="shared" si="9"/>
        <v>0</v>
      </c>
    </row>
    <row r="35" spans="1:14" s="13" customFormat="1" ht="31.2">
      <c r="A35" s="17">
        <v>3</v>
      </c>
      <c r="B35" s="47" t="s">
        <v>11</v>
      </c>
      <c r="C35" s="23" t="s">
        <v>68</v>
      </c>
      <c r="D35" s="23" t="s">
        <v>91</v>
      </c>
      <c r="E35" s="23" t="s">
        <v>145</v>
      </c>
      <c r="F35" s="23" t="s">
        <v>72</v>
      </c>
      <c r="G35" s="24"/>
      <c r="H35" s="24"/>
      <c r="I35" s="24"/>
      <c r="J35" s="24"/>
      <c r="K35" s="24"/>
      <c r="L35" s="24"/>
      <c r="M35" s="24"/>
      <c r="N35" s="24"/>
    </row>
    <row r="36" spans="1:14" s="13" customFormat="1" ht="46.8">
      <c r="A36" s="15">
        <v>1</v>
      </c>
      <c r="B36" s="29" t="s">
        <v>7</v>
      </c>
      <c r="C36" s="30" t="s">
        <v>68</v>
      </c>
      <c r="D36" s="30" t="s">
        <v>69</v>
      </c>
      <c r="E36" s="30"/>
      <c r="F36" s="30" t="s">
        <v>70</v>
      </c>
      <c r="G36" s="31">
        <f t="shared" ref="G36:N36" si="10">SUMIFS(G37:G1062,$C37:$C1062,$C37,$D37:$D1062,$D37)/2</f>
        <v>26422.699999999997</v>
      </c>
      <c r="H36" s="31">
        <f t="shared" si="10"/>
        <v>0</v>
      </c>
      <c r="I36" s="31">
        <f t="shared" si="10"/>
        <v>26422.699999999997</v>
      </c>
      <c r="J36" s="31">
        <f t="shared" si="10"/>
        <v>0</v>
      </c>
      <c r="K36" s="31">
        <f t="shared" si="10"/>
        <v>26422.699999999997</v>
      </c>
      <c r="L36" s="31">
        <f t="shared" si="10"/>
        <v>0</v>
      </c>
      <c r="M36" s="31">
        <f t="shared" si="10"/>
        <v>26422.699999999997</v>
      </c>
      <c r="N36" s="31">
        <f t="shared" si="10"/>
        <v>0</v>
      </c>
    </row>
    <row r="37" spans="1:14" s="13" customFormat="1" ht="46.8">
      <c r="A37" s="16">
        <v>2</v>
      </c>
      <c r="B37" s="39" t="s">
        <v>224</v>
      </c>
      <c r="C37" s="33" t="s">
        <v>68</v>
      </c>
      <c r="D37" s="33" t="s">
        <v>69</v>
      </c>
      <c r="E37" s="33" t="s">
        <v>14</v>
      </c>
      <c r="F37" s="33" t="s">
        <v>70</v>
      </c>
      <c r="G37" s="34">
        <f t="shared" ref="G37:N37" si="11">SUMIFS(G38:G1059,$C38:$C1059,$C38,$D38:$D1059,$D38,$E38:$E1059,$E38)</f>
        <v>20</v>
      </c>
      <c r="H37" s="34">
        <f t="shared" si="11"/>
        <v>0</v>
      </c>
      <c r="I37" s="34">
        <f t="shared" si="11"/>
        <v>20</v>
      </c>
      <c r="J37" s="34">
        <f t="shared" si="11"/>
        <v>0</v>
      </c>
      <c r="K37" s="34">
        <f t="shared" si="11"/>
        <v>20</v>
      </c>
      <c r="L37" s="34">
        <f t="shared" si="11"/>
        <v>0</v>
      </c>
      <c r="M37" s="34">
        <f t="shared" si="11"/>
        <v>20</v>
      </c>
      <c r="N37" s="34">
        <f t="shared" si="11"/>
        <v>0</v>
      </c>
    </row>
    <row r="38" spans="1:14" s="13" customFormat="1" ht="31.2">
      <c r="A38" s="17">
        <v>3</v>
      </c>
      <c r="B38" s="22" t="s">
        <v>11</v>
      </c>
      <c r="C38" s="23" t="s">
        <v>68</v>
      </c>
      <c r="D38" s="23" t="s">
        <v>69</v>
      </c>
      <c r="E38" s="23" t="s">
        <v>14</v>
      </c>
      <c r="F38" s="23" t="s">
        <v>72</v>
      </c>
      <c r="G38" s="24">
        <v>20</v>
      </c>
      <c r="H38" s="24"/>
      <c r="I38" s="24">
        <v>20</v>
      </c>
      <c r="J38" s="24"/>
      <c r="K38" s="24">
        <v>20</v>
      </c>
      <c r="L38" s="24"/>
      <c r="M38" s="24">
        <v>20</v>
      </c>
      <c r="N38" s="24"/>
    </row>
    <row r="39" spans="1:14" s="13" customFormat="1" ht="46.8">
      <c r="A39" s="16">
        <v>2</v>
      </c>
      <c r="B39" s="39" t="s">
        <v>203</v>
      </c>
      <c r="C39" s="33" t="s">
        <v>68</v>
      </c>
      <c r="D39" s="33" t="s">
        <v>69</v>
      </c>
      <c r="E39" s="33" t="s">
        <v>42</v>
      </c>
      <c r="F39" s="33" t="s">
        <v>70</v>
      </c>
      <c r="G39" s="34">
        <f t="shared" ref="G39:N39" si="12">SUMIFS(G40:G1061,$C40:$C1061,$C40,$D40:$D1061,$D40,$E40:$E1061,$E40)</f>
        <v>21</v>
      </c>
      <c r="H39" s="34">
        <f t="shared" si="12"/>
        <v>0</v>
      </c>
      <c r="I39" s="34">
        <f t="shared" si="12"/>
        <v>21</v>
      </c>
      <c r="J39" s="34">
        <f t="shared" si="12"/>
        <v>0</v>
      </c>
      <c r="K39" s="34">
        <f t="shared" si="12"/>
        <v>21</v>
      </c>
      <c r="L39" s="34">
        <f t="shared" si="12"/>
        <v>0</v>
      </c>
      <c r="M39" s="34">
        <f t="shared" si="12"/>
        <v>21</v>
      </c>
      <c r="N39" s="34">
        <f t="shared" si="12"/>
        <v>0</v>
      </c>
    </row>
    <row r="40" spans="1:14" s="13" customFormat="1" ht="31.2">
      <c r="A40" s="17">
        <v>3</v>
      </c>
      <c r="B40" s="22" t="s">
        <v>11</v>
      </c>
      <c r="C40" s="23" t="s">
        <v>68</v>
      </c>
      <c r="D40" s="23" t="s">
        <v>69</v>
      </c>
      <c r="E40" s="23" t="s">
        <v>42</v>
      </c>
      <c r="F40" s="23" t="s">
        <v>72</v>
      </c>
      <c r="G40" s="24">
        <v>21</v>
      </c>
      <c r="H40" s="24"/>
      <c r="I40" s="24">
        <v>21</v>
      </c>
      <c r="J40" s="24"/>
      <c r="K40" s="24">
        <v>21</v>
      </c>
      <c r="L40" s="24"/>
      <c r="M40" s="24">
        <v>21</v>
      </c>
      <c r="N40" s="24"/>
    </row>
    <row r="41" spans="1:14" s="13" customFormat="1" ht="62.4">
      <c r="A41" s="16">
        <v>2</v>
      </c>
      <c r="B41" s="32" t="s">
        <v>8</v>
      </c>
      <c r="C41" s="33" t="s">
        <v>68</v>
      </c>
      <c r="D41" s="33" t="s">
        <v>69</v>
      </c>
      <c r="E41" s="33" t="s">
        <v>120</v>
      </c>
      <c r="F41" s="33" t="s">
        <v>70</v>
      </c>
      <c r="G41" s="34">
        <f t="shared" ref="G41:N41" si="13">SUMIFS(G42:G1063,$C42:$C1063,$C42,$D42:$D1063,$D42,$E42:$E1063,$E42)</f>
        <v>26381.7</v>
      </c>
      <c r="H41" s="34">
        <f t="shared" si="13"/>
        <v>0</v>
      </c>
      <c r="I41" s="34">
        <f t="shared" si="13"/>
        <v>26381.7</v>
      </c>
      <c r="J41" s="34">
        <f t="shared" si="13"/>
        <v>0</v>
      </c>
      <c r="K41" s="34">
        <f t="shared" si="13"/>
        <v>26381.7</v>
      </c>
      <c r="L41" s="34">
        <f t="shared" si="13"/>
        <v>0</v>
      </c>
      <c r="M41" s="34">
        <f t="shared" si="13"/>
        <v>26381.7</v>
      </c>
      <c r="N41" s="34">
        <f t="shared" si="13"/>
        <v>0</v>
      </c>
    </row>
    <row r="42" spans="1:14" s="13" customFormat="1" ht="31.2">
      <c r="A42" s="17">
        <v>3</v>
      </c>
      <c r="B42" s="22" t="s">
        <v>10</v>
      </c>
      <c r="C42" s="23" t="s">
        <v>68</v>
      </c>
      <c r="D42" s="23" t="s">
        <v>69</v>
      </c>
      <c r="E42" s="23" t="s">
        <v>120</v>
      </c>
      <c r="F42" s="23" t="s">
        <v>71</v>
      </c>
      <c r="G42" s="24">
        <v>25933</v>
      </c>
      <c r="H42" s="24"/>
      <c r="I42" s="24">
        <v>25933</v>
      </c>
      <c r="J42" s="24"/>
      <c r="K42" s="24">
        <v>25933</v>
      </c>
      <c r="L42" s="24"/>
      <c r="M42" s="24">
        <v>25933</v>
      </c>
      <c r="N42" s="24"/>
    </row>
    <row r="43" spans="1:14" s="13" customFormat="1" ht="31.2">
      <c r="A43" s="17">
        <v>3</v>
      </c>
      <c r="B43" s="22" t="s">
        <v>11</v>
      </c>
      <c r="C43" s="23" t="s">
        <v>68</v>
      </c>
      <c r="D43" s="23" t="s">
        <v>69</v>
      </c>
      <c r="E43" s="23" t="s">
        <v>120</v>
      </c>
      <c r="F43" s="23" t="s">
        <v>72</v>
      </c>
      <c r="G43" s="24">
        <v>448.7</v>
      </c>
      <c r="H43" s="24"/>
      <c r="I43" s="24">
        <v>448.7</v>
      </c>
      <c r="J43" s="24"/>
      <c r="K43" s="24">
        <v>448.7</v>
      </c>
      <c r="L43" s="24"/>
      <c r="M43" s="24">
        <v>448.7</v>
      </c>
      <c r="N43" s="24"/>
    </row>
    <row r="44" spans="1:14" s="13" customFormat="1" ht="15.6">
      <c r="A44" s="17">
        <v>3</v>
      </c>
      <c r="B44" s="22" t="s">
        <v>12</v>
      </c>
      <c r="C44" s="23" t="s">
        <v>68</v>
      </c>
      <c r="D44" s="23" t="s">
        <v>69</v>
      </c>
      <c r="E44" s="23" t="s">
        <v>120</v>
      </c>
      <c r="F44" s="23" t="s">
        <v>73</v>
      </c>
      <c r="G44" s="24"/>
      <c r="H44" s="24"/>
      <c r="I44" s="24"/>
      <c r="J44" s="24"/>
      <c r="K44" s="24"/>
      <c r="L44" s="24"/>
      <c r="M44" s="24"/>
      <c r="N44" s="24"/>
    </row>
    <row r="45" spans="1:14" s="13" customFormat="1" ht="15.6">
      <c r="A45" s="15">
        <v>1</v>
      </c>
      <c r="B45" s="40" t="s">
        <v>180</v>
      </c>
      <c r="C45" s="30" t="s">
        <v>68</v>
      </c>
      <c r="D45" s="30" t="s">
        <v>80</v>
      </c>
      <c r="E45" s="30"/>
      <c r="F45" s="30" t="s">
        <v>70</v>
      </c>
      <c r="G45" s="31">
        <f t="shared" ref="G45:N45" si="14">SUMIFS(G46:G1071,$C46:$C1071,$C46,$D46:$D1071,$D46)/2</f>
        <v>0</v>
      </c>
      <c r="H45" s="31">
        <f t="shared" si="14"/>
        <v>0</v>
      </c>
      <c r="I45" s="31">
        <f t="shared" si="14"/>
        <v>0</v>
      </c>
      <c r="J45" s="31">
        <f t="shared" si="14"/>
        <v>0</v>
      </c>
      <c r="K45" s="31">
        <f t="shared" si="14"/>
        <v>0</v>
      </c>
      <c r="L45" s="31">
        <f t="shared" si="14"/>
        <v>0</v>
      </c>
      <c r="M45" s="31">
        <f t="shared" si="14"/>
        <v>0</v>
      </c>
      <c r="N45" s="31">
        <f t="shared" si="14"/>
        <v>0</v>
      </c>
    </row>
    <row r="46" spans="1:14" s="13" customFormat="1" ht="31.2">
      <c r="A46" s="16">
        <v>2</v>
      </c>
      <c r="B46" s="39" t="s">
        <v>181</v>
      </c>
      <c r="C46" s="33" t="s">
        <v>68</v>
      </c>
      <c r="D46" s="33" t="s">
        <v>80</v>
      </c>
      <c r="E46" s="33" t="s">
        <v>179</v>
      </c>
      <c r="F46" s="33" t="s">
        <v>70</v>
      </c>
      <c r="G46" s="34">
        <f t="shared" ref="G46:N46" si="15">SUMIFS(G47:G1068,$C47:$C1068,$C47,$D47:$D1068,$D47,$E47:$E1068,$E47)</f>
        <v>0</v>
      </c>
      <c r="H46" s="34">
        <f t="shared" si="15"/>
        <v>0</v>
      </c>
      <c r="I46" s="34">
        <f t="shared" si="15"/>
        <v>0</v>
      </c>
      <c r="J46" s="34">
        <f t="shared" si="15"/>
        <v>0</v>
      </c>
      <c r="K46" s="34">
        <f t="shared" si="15"/>
        <v>0</v>
      </c>
      <c r="L46" s="34">
        <f t="shared" si="15"/>
        <v>0</v>
      </c>
      <c r="M46" s="34">
        <f t="shared" si="15"/>
        <v>0</v>
      </c>
      <c r="N46" s="34">
        <f t="shared" si="15"/>
        <v>0</v>
      </c>
    </row>
    <row r="47" spans="1:14" s="13" customFormat="1" ht="15.6">
      <c r="A47" s="17">
        <v>3</v>
      </c>
      <c r="B47" s="47" t="s">
        <v>182</v>
      </c>
      <c r="C47" s="23" t="s">
        <v>68</v>
      </c>
      <c r="D47" s="23" t="s">
        <v>80</v>
      </c>
      <c r="E47" s="23" t="s">
        <v>179</v>
      </c>
      <c r="F47" s="23" t="s">
        <v>178</v>
      </c>
      <c r="G47" s="24"/>
      <c r="H47" s="24"/>
      <c r="I47" s="24"/>
      <c r="J47" s="24"/>
      <c r="K47" s="24"/>
      <c r="L47" s="24"/>
      <c r="M47" s="24"/>
      <c r="N47" s="24"/>
    </row>
    <row r="48" spans="1:14" s="13" customFormat="1" ht="15.6">
      <c r="A48" s="15">
        <v>1</v>
      </c>
      <c r="B48" s="29" t="s">
        <v>43</v>
      </c>
      <c r="C48" s="30" t="s">
        <v>68</v>
      </c>
      <c r="D48" s="30" t="s">
        <v>84</v>
      </c>
      <c r="E48" s="30" t="s">
        <v>6</v>
      </c>
      <c r="F48" s="30" t="s">
        <v>70</v>
      </c>
      <c r="G48" s="31">
        <f t="shared" ref="G48:N48" si="16">SUMIFS(G49:G1074,$C49:$C1074,$C49,$D49:$D1074,$D49)/2</f>
        <v>3000</v>
      </c>
      <c r="H48" s="31">
        <f t="shared" si="16"/>
        <v>0</v>
      </c>
      <c r="I48" s="31">
        <f t="shared" si="16"/>
        <v>3000</v>
      </c>
      <c r="J48" s="31">
        <f t="shared" si="16"/>
        <v>0</v>
      </c>
      <c r="K48" s="31">
        <f t="shared" si="16"/>
        <v>3000</v>
      </c>
      <c r="L48" s="31">
        <f t="shared" si="16"/>
        <v>0</v>
      </c>
      <c r="M48" s="31">
        <f t="shared" si="16"/>
        <v>3000</v>
      </c>
      <c r="N48" s="31">
        <f t="shared" si="16"/>
        <v>0</v>
      </c>
    </row>
    <row r="49" spans="1:14" s="13" customFormat="1" ht="31.2">
      <c r="A49" s="16">
        <v>2</v>
      </c>
      <c r="B49" s="32" t="s">
        <v>35</v>
      </c>
      <c r="C49" s="33" t="s">
        <v>68</v>
      </c>
      <c r="D49" s="33" t="s">
        <v>84</v>
      </c>
      <c r="E49" s="33" t="s">
        <v>121</v>
      </c>
      <c r="F49" s="33" t="s">
        <v>70</v>
      </c>
      <c r="G49" s="34">
        <f t="shared" ref="G49:N49" si="17">SUMIFS(G50:G1071,$C50:$C1071,$C50,$D50:$D1071,$D50,$E50:$E1071,$E50)</f>
        <v>3000</v>
      </c>
      <c r="H49" s="34">
        <f t="shared" si="17"/>
        <v>0</v>
      </c>
      <c r="I49" s="34">
        <f t="shared" si="17"/>
        <v>3000</v>
      </c>
      <c r="J49" s="34">
        <f t="shared" si="17"/>
        <v>0</v>
      </c>
      <c r="K49" s="34">
        <f t="shared" si="17"/>
        <v>3000</v>
      </c>
      <c r="L49" s="34">
        <f t="shared" si="17"/>
        <v>0</v>
      </c>
      <c r="M49" s="34">
        <f t="shared" si="17"/>
        <v>3000</v>
      </c>
      <c r="N49" s="34">
        <f t="shared" si="17"/>
        <v>0</v>
      </c>
    </row>
    <row r="50" spans="1:14" s="13" customFormat="1" ht="15.6">
      <c r="A50" s="17">
        <v>3</v>
      </c>
      <c r="B50" s="22" t="s">
        <v>44</v>
      </c>
      <c r="C50" s="23" t="s">
        <v>68</v>
      </c>
      <c r="D50" s="23" t="s">
        <v>84</v>
      </c>
      <c r="E50" s="23" t="s">
        <v>121</v>
      </c>
      <c r="F50" s="23" t="s">
        <v>89</v>
      </c>
      <c r="G50" s="24">
        <v>3000</v>
      </c>
      <c r="H50" s="24"/>
      <c r="I50" s="24">
        <v>3000</v>
      </c>
      <c r="J50" s="24"/>
      <c r="K50" s="24">
        <v>3000</v>
      </c>
      <c r="L50" s="24"/>
      <c r="M50" s="24">
        <v>3000</v>
      </c>
      <c r="N50" s="24"/>
    </row>
    <row r="51" spans="1:14" s="13" customFormat="1" ht="15.6">
      <c r="A51" s="15">
        <v>1</v>
      </c>
      <c r="B51" s="29" t="s">
        <v>13</v>
      </c>
      <c r="C51" s="30" t="s">
        <v>68</v>
      </c>
      <c r="D51" s="30" t="s">
        <v>74</v>
      </c>
      <c r="E51" s="30"/>
      <c r="F51" s="30"/>
      <c r="G51" s="31">
        <f t="shared" ref="G51:N51" si="18">SUMIFS(G52:G1077,$C52:$C1077,$C52,$D52:$D1077,$D52)/2</f>
        <v>33499.100000000006</v>
      </c>
      <c r="H51" s="31">
        <f t="shared" si="18"/>
        <v>1025.5</v>
      </c>
      <c r="I51" s="31">
        <f t="shared" si="18"/>
        <v>33499.100000000006</v>
      </c>
      <c r="J51" s="31">
        <f t="shared" si="18"/>
        <v>1025.5</v>
      </c>
      <c r="K51" s="31">
        <f t="shared" si="18"/>
        <v>33499.100000000006</v>
      </c>
      <c r="L51" s="31">
        <f t="shared" si="18"/>
        <v>0</v>
      </c>
      <c r="M51" s="31">
        <f t="shared" si="18"/>
        <v>33499.100000000006</v>
      </c>
      <c r="N51" s="31">
        <f t="shared" si="18"/>
        <v>0</v>
      </c>
    </row>
    <row r="52" spans="1:14" s="13" customFormat="1" ht="42" customHeight="1">
      <c r="A52" s="16">
        <v>2</v>
      </c>
      <c r="B52" s="41" t="s">
        <v>169</v>
      </c>
      <c r="C52" s="33" t="s">
        <v>68</v>
      </c>
      <c r="D52" s="33" t="s">
        <v>74</v>
      </c>
      <c r="E52" s="33" t="s">
        <v>168</v>
      </c>
      <c r="F52" s="33"/>
      <c r="G52" s="34">
        <f t="shared" ref="G52:N52" si="19">SUMIFS(G53:G1074,$C53:$C1074,$C53,$D53:$D1074,$D53,$E53:$E1074,$E53)</f>
        <v>0</v>
      </c>
      <c r="H52" s="34">
        <f t="shared" si="19"/>
        <v>0</v>
      </c>
      <c r="I52" s="34">
        <f t="shared" si="19"/>
        <v>0</v>
      </c>
      <c r="J52" s="34">
        <f t="shared" si="19"/>
        <v>0</v>
      </c>
      <c r="K52" s="34">
        <f t="shared" si="19"/>
        <v>0</v>
      </c>
      <c r="L52" s="34">
        <f t="shared" si="19"/>
        <v>0</v>
      </c>
      <c r="M52" s="34">
        <f t="shared" si="19"/>
        <v>0</v>
      </c>
      <c r="N52" s="34">
        <f t="shared" si="19"/>
        <v>0</v>
      </c>
    </row>
    <row r="53" spans="1:14" s="13" customFormat="1" ht="15.6">
      <c r="A53" s="17">
        <v>3</v>
      </c>
      <c r="B53" s="22" t="s">
        <v>46</v>
      </c>
      <c r="C53" s="23" t="s">
        <v>68</v>
      </c>
      <c r="D53" s="23" t="s">
        <v>74</v>
      </c>
      <c r="E53" s="23" t="s">
        <v>168</v>
      </c>
      <c r="F53" s="23" t="s">
        <v>90</v>
      </c>
      <c r="G53" s="24"/>
      <c r="H53" s="24"/>
      <c r="I53" s="24"/>
      <c r="J53" s="24"/>
      <c r="K53" s="24"/>
      <c r="L53" s="24"/>
      <c r="M53" s="24"/>
      <c r="N53" s="24"/>
    </row>
    <row r="54" spans="1:14" s="13" customFormat="1" ht="46.8">
      <c r="A54" s="16">
        <v>2</v>
      </c>
      <c r="B54" s="35" t="s">
        <v>183</v>
      </c>
      <c r="C54" s="33" t="s">
        <v>68</v>
      </c>
      <c r="D54" s="33" t="s">
        <v>74</v>
      </c>
      <c r="E54" s="33" t="s">
        <v>47</v>
      </c>
      <c r="F54" s="33"/>
      <c r="G54" s="34">
        <f t="shared" ref="G54:N54" si="20">SUMIFS(G55:G1076,$C55:$C1076,$C55,$D55:$D1076,$D55,$E55:$E1076,$E55)</f>
        <v>18319.400000000001</v>
      </c>
      <c r="H54" s="34">
        <f t="shared" si="20"/>
        <v>0</v>
      </c>
      <c r="I54" s="34">
        <f t="shared" si="20"/>
        <v>18319.400000000001</v>
      </c>
      <c r="J54" s="34">
        <f t="shared" si="20"/>
        <v>0</v>
      </c>
      <c r="K54" s="34">
        <f t="shared" si="20"/>
        <v>18319.400000000001</v>
      </c>
      <c r="L54" s="34">
        <f t="shared" si="20"/>
        <v>0</v>
      </c>
      <c r="M54" s="34">
        <f t="shared" si="20"/>
        <v>18319.400000000001</v>
      </c>
      <c r="N54" s="34">
        <f t="shared" si="20"/>
        <v>0</v>
      </c>
    </row>
    <row r="55" spans="1:14" s="13" customFormat="1" ht="15.6">
      <c r="A55" s="17">
        <v>3</v>
      </c>
      <c r="B55" s="22" t="s">
        <v>46</v>
      </c>
      <c r="C55" s="23" t="s">
        <v>68</v>
      </c>
      <c r="D55" s="23" t="s">
        <v>74</v>
      </c>
      <c r="E55" s="23" t="s">
        <v>47</v>
      </c>
      <c r="F55" s="23" t="s">
        <v>90</v>
      </c>
      <c r="G55" s="24">
        <v>18319.400000000001</v>
      </c>
      <c r="H55" s="24"/>
      <c r="I55" s="24">
        <v>18319.400000000001</v>
      </c>
      <c r="J55" s="24"/>
      <c r="K55" s="24">
        <v>18319.400000000001</v>
      </c>
      <c r="L55" s="24"/>
      <c r="M55" s="24">
        <v>18319.400000000001</v>
      </c>
      <c r="N55" s="24"/>
    </row>
    <row r="56" spans="1:14" s="13" customFormat="1" ht="62.4">
      <c r="A56" s="16">
        <v>2</v>
      </c>
      <c r="B56" s="41" t="s">
        <v>207</v>
      </c>
      <c r="C56" s="33" t="s">
        <v>68</v>
      </c>
      <c r="D56" s="33" t="s">
        <v>74</v>
      </c>
      <c r="E56" s="33" t="s">
        <v>49</v>
      </c>
      <c r="F56" s="33" t="s">
        <v>70</v>
      </c>
      <c r="G56" s="34">
        <f t="shared" ref="G56:N56" si="21">SUMIFS(G57:G1078,$C57:$C1078,$C57,$D57:$D1078,$D57,$E57:$E1078,$E57)</f>
        <v>0</v>
      </c>
      <c r="H56" s="34">
        <f t="shared" si="21"/>
        <v>0</v>
      </c>
      <c r="I56" s="34">
        <f t="shared" si="21"/>
        <v>0</v>
      </c>
      <c r="J56" s="34">
        <f t="shared" si="21"/>
        <v>0</v>
      </c>
      <c r="K56" s="34">
        <f t="shared" si="21"/>
        <v>0</v>
      </c>
      <c r="L56" s="34">
        <f t="shared" si="21"/>
        <v>0</v>
      </c>
      <c r="M56" s="34">
        <f t="shared" si="21"/>
        <v>0</v>
      </c>
      <c r="N56" s="34">
        <f t="shared" si="21"/>
        <v>0</v>
      </c>
    </row>
    <row r="57" spans="1:14" s="13" customFormat="1" ht="31.2">
      <c r="A57" s="17">
        <v>3</v>
      </c>
      <c r="B57" s="22" t="s">
        <v>11</v>
      </c>
      <c r="C57" s="23" t="s">
        <v>68</v>
      </c>
      <c r="D57" s="23" t="s">
        <v>74</v>
      </c>
      <c r="E57" s="23" t="s">
        <v>49</v>
      </c>
      <c r="F57" s="23" t="s">
        <v>72</v>
      </c>
      <c r="G57" s="24"/>
      <c r="H57" s="24"/>
      <c r="I57" s="24"/>
      <c r="J57" s="24"/>
      <c r="K57" s="24"/>
      <c r="L57" s="24"/>
      <c r="M57" s="24"/>
      <c r="N57" s="24"/>
    </row>
    <row r="58" spans="1:14" s="13" customFormat="1" ht="15.6">
      <c r="A58" s="17">
        <v>3</v>
      </c>
      <c r="B58" s="22" t="s">
        <v>46</v>
      </c>
      <c r="C58" s="23" t="s">
        <v>68</v>
      </c>
      <c r="D58" s="23" t="s">
        <v>74</v>
      </c>
      <c r="E58" s="23" t="s">
        <v>49</v>
      </c>
      <c r="F58" s="23" t="s">
        <v>90</v>
      </c>
      <c r="G58" s="24"/>
      <c r="H58" s="24"/>
      <c r="I58" s="24"/>
      <c r="J58" s="24"/>
      <c r="K58" s="24"/>
      <c r="L58" s="24"/>
      <c r="M58" s="24"/>
      <c r="N58" s="24"/>
    </row>
    <row r="59" spans="1:14" s="13" customFormat="1" ht="46.8">
      <c r="A59" s="16">
        <v>2</v>
      </c>
      <c r="B59" s="41" t="s">
        <v>148</v>
      </c>
      <c r="C59" s="33" t="s">
        <v>68</v>
      </c>
      <c r="D59" s="33" t="s">
        <v>74</v>
      </c>
      <c r="E59" s="33" t="s">
        <v>147</v>
      </c>
      <c r="F59" s="33"/>
      <c r="G59" s="34">
        <f t="shared" ref="G59:N59" si="22">SUMIFS(G60:G1081,$C60:$C1081,$C60,$D60:$D1081,$D60,$E60:$E1081,$E60)</f>
        <v>15179.7</v>
      </c>
      <c r="H59" s="34">
        <f t="shared" si="22"/>
        <v>1025.5</v>
      </c>
      <c r="I59" s="34">
        <f t="shared" si="22"/>
        <v>15179.7</v>
      </c>
      <c r="J59" s="34">
        <f t="shared" si="22"/>
        <v>1025.5</v>
      </c>
      <c r="K59" s="34">
        <f t="shared" si="22"/>
        <v>15179.7</v>
      </c>
      <c r="L59" s="34">
        <f t="shared" si="22"/>
        <v>0</v>
      </c>
      <c r="M59" s="34">
        <f t="shared" si="22"/>
        <v>15179.7</v>
      </c>
      <c r="N59" s="34">
        <f t="shared" si="22"/>
        <v>0</v>
      </c>
    </row>
    <row r="60" spans="1:14" s="13" customFormat="1" ht="15.6">
      <c r="A60" s="17">
        <v>3</v>
      </c>
      <c r="B60" s="22" t="s">
        <v>23</v>
      </c>
      <c r="C60" s="23" t="s">
        <v>68</v>
      </c>
      <c r="D60" s="23" t="s">
        <v>74</v>
      </c>
      <c r="E60" s="23" t="s">
        <v>147</v>
      </c>
      <c r="F60" s="23" t="s">
        <v>81</v>
      </c>
      <c r="G60" s="24">
        <v>14561.1</v>
      </c>
      <c r="H60" s="24">
        <v>1025.5</v>
      </c>
      <c r="I60" s="24">
        <v>14561.1</v>
      </c>
      <c r="J60" s="24">
        <v>1025.5</v>
      </c>
      <c r="K60" s="24">
        <v>14561.1</v>
      </c>
      <c r="L60" s="24"/>
      <c r="M60" s="24">
        <v>14561.1</v>
      </c>
      <c r="N60" s="24"/>
    </row>
    <row r="61" spans="1:14" s="13" customFormat="1" ht="31.2">
      <c r="A61" s="17">
        <v>3</v>
      </c>
      <c r="B61" s="22" t="s">
        <v>11</v>
      </c>
      <c r="C61" s="23" t="s">
        <v>68</v>
      </c>
      <c r="D61" s="23" t="s">
        <v>74</v>
      </c>
      <c r="E61" s="23" t="s">
        <v>147</v>
      </c>
      <c r="F61" s="23" t="s">
        <v>72</v>
      </c>
      <c r="G61" s="24">
        <v>618.6</v>
      </c>
      <c r="H61" s="24"/>
      <c r="I61" s="24">
        <v>618.6</v>
      </c>
      <c r="J61" s="24"/>
      <c r="K61" s="24">
        <v>618.6</v>
      </c>
      <c r="L61" s="24"/>
      <c r="M61" s="24">
        <v>618.6</v>
      </c>
      <c r="N61" s="24"/>
    </row>
    <row r="62" spans="1:14" s="13" customFormat="1" ht="31.2">
      <c r="A62" s="16">
        <v>2</v>
      </c>
      <c r="B62" s="41" t="s">
        <v>35</v>
      </c>
      <c r="C62" s="33" t="s">
        <v>68</v>
      </c>
      <c r="D62" s="33" t="s">
        <v>74</v>
      </c>
      <c r="E62" s="33" t="s">
        <v>121</v>
      </c>
      <c r="F62" s="33"/>
      <c r="G62" s="34">
        <f t="shared" ref="G62:N62" si="23">SUMIFS(G63:G1084,$C63:$C1084,$C63,$D63:$D1084,$D63,$E63:$E1084,$E63)</f>
        <v>0</v>
      </c>
      <c r="H62" s="34">
        <f t="shared" si="23"/>
        <v>0</v>
      </c>
      <c r="I62" s="34">
        <f t="shared" si="23"/>
        <v>0</v>
      </c>
      <c r="J62" s="34">
        <f t="shared" si="23"/>
        <v>0</v>
      </c>
      <c r="K62" s="34">
        <f t="shared" si="23"/>
        <v>0</v>
      </c>
      <c r="L62" s="34">
        <f t="shared" si="23"/>
        <v>0</v>
      </c>
      <c r="M62" s="34">
        <f t="shared" si="23"/>
        <v>0</v>
      </c>
      <c r="N62" s="34">
        <f t="shared" si="23"/>
        <v>0</v>
      </c>
    </row>
    <row r="63" spans="1:14" s="13" customFormat="1" ht="31.2">
      <c r="A63" s="17">
        <v>3</v>
      </c>
      <c r="B63" s="22" t="s">
        <v>11</v>
      </c>
      <c r="C63" s="23" t="s">
        <v>68</v>
      </c>
      <c r="D63" s="23" t="s">
        <v>74</v>
      </c>
      <c r="E63" s="23" t="s">
        <v>121</v>
      </c>
      <c r="F63" s="23" t="s">
        <v>72</v>
      </c>
      <c r="G63" s="24"/>
      <c r="H63" s="24"/>
      <c r="I63" s="24"/>
      <c r="J63" s="24"/>
      <c r="K63" s="24"/>
      <c r="L63" s="24"/>
      <c r="M63" s="24"/>
      <c r="N63" s="24"/>
    </row>
    <row r="64" spans="1:14" s="13" customFormat="1" ht="15.6">
      <c r="A64" s="17">
        <v>3</v>
      </c>
      <c r="B64" s="22" t="s">
        <v>136</v>
      </c>
      <c r="C64" s="23" t="s">
        <v>68</v>
      </c>
      <c r="D64" s="23" t="s">
        <v>74</v>
      </c>
      <c r="E64" s="23" t="s">
        <v>121</v>
      </c>
      <c r="F64" s="23" t="s">
        <v>135</v>
      </c>
      <c r="G64" s="24"/>
      <c r="H64" s="24"/>
      <c r="I64" s="24"/>
      <c r="J64" s="24"/>
      <c r="K64" s="24"/>
      <c r="L64" s="24"/>
      <c r="M64" s="24"/>
      <c r="N64" s="24"/>
    </row>
    <row r="65" spans="1:14" s="13" customFormat="1" ht="15.6">
      <c r="A65" s="14">
        <v>0</v>
      </c>
      <c r="B65" s="26" t="s">
        <v>104</v>
      </c>
      <c r="C65" s="27" t="s">
        <v>87</v>
      </c>
      <c r="D65" s="27" t="s">
        <v>113</v>
      </c>
      <c r="E65" s="27"/>
      <c r="F65" s="27"/>
      <c r="G65" s="28">
        <f>SUMIFS(G66:G1106,$C66:$C1106,$C66)/3</f>
        <v>454</v>
      </c>
      <c r="H65" s="28">
        <f>SUMIFS(H66:H1096,$C66:$C1096,$C66)/3</f>
        <v>0</v>
      </c>
      <c r="I65" s="28">
        <f>SUMIFS(I66:I1106,$C66:$C1106,$C66)/3</f>
        <v>454</v>
      </c>
      <c r="J65" s="28">
        <f>SUMIFS(J66:J1096,$C66:$C1096,$C66)/3</f>
        <v>0</v>
      </c>
      <c r="K65" s="28">
        <f>SUMIFS(K66:K1106,$C66:$C1106,$C66)/3</f>
        <v>0</v>
      </c>
      <c r="L65" s="28">
        <f>SUMIFS(L66:L1096,$C66:$C1096,$C66)/3</f>
        <v>0</v>
      </c>
      <c r="M65" s="28">
        <f>SUMIFS(M66:M1106,$C66:$C1106,$C66)/3</f>
        <v>0</v>
      </c>
      <c r="N65" s="28">
        <f>SUMIFS(N66:N1096,$C66:$C1096,$C66)/3</f>
        <v>0</v>
      </c>
    </row>
    <row r="66" spans="1:14" s="13" customFormat="1" ht="15.6">
      <c r="A66" s="15">
        <v>1</v>
      </c>
      <c r="B66" s="29" t="s">
        <v>50</v>
      </c>
      <c r="C66" s="30" t="s">
        <v>87</v>
      </c>
      <c r="D66" s="30" t="s">
        <v>85</v>
      </c>
      <c r="E66" s="30" t="s">
        <v>6</v>
      </c>
      <c r="F66" s="30" t="s">
        <v>70</v>
      </c>
      <c r="G66" s="31">
        <f t="shared" ref="G66:N66" si="24">SUMIFS(G67:G1092,$C67:$C1092,$C67,$D67:$D1092,$D67)/2</f>
        <v>454</v>
      </c>
      <c r="H66" s="31">
        <f t="shared" si="24"/>
        <v>0</v>
      </c>
      <c r="I66" s="31">
        <f t="shared" si="24"/>
        <v>454</v>
      </c>
      <c r="J66" s="31">
        <f t="shared" si="24"/>
        <v>0</v>
      </c>
      <c r="K66" s="31">
        <f t="shared" si="24"/>
        <v>0</v>
      </c>
      <c r="L66" s="31">
        <f t="shared" si="24"/>
        <v>0</v>
      </c>
      <c r="M66" s="31">
        <f t="shared" si="24"/>
        <v>0</v>
      </c>
      <c r="N66" s="31">
        <f t="shared" si="24"/>
        <v>0</v>
      </c>
    </row>
    <row r="67" spans="1:14" s="13" customFormat="1" ht="48.75" customHeight="1">
      <c r="A67" s="16">
        <v>2</v>
      </c>
      <c r="B67" s="32" t="s">
        <v>184</v>
      </c>
      <c r="C67" s="33" t="s">
        <v>87</v>
      </c>
      <c r="D67" s="33" t="s">
        <v>85</v>
      </c>
      <c r="E67" s="33" t="s">
        <v>115</v>
      </c>
      <c r="F67" s="33" t="s">
        <v>70</v>
      </c>
      <c r="G67" s="34">
        <f t="shared" ref="G67:N67" si="25">SUMIFS(G68:G1089,$C68:$C1089,$C68,$D68:$D1089,$D68,$E68:$E1089,$E68)</f>
        <v>454</v>
      </c>
      <c r="H67" s="34">
        <f t="shared" si="25"/>
        <v>0</v>
      </c>
      <c r="I67" s="34">
        <f t="shared" si="25"/>
        <v>454</v>
      </c>
      <c r="J67" s="34">
        <f t="shared" si="25"/>
        <v>0</v>
      </c>
      <c r="K67" s="34">
        <f t="shared" si="25"/>
        <v>0</v>
      </c>
      <c r="L67" s="34">
        <f t="shared" si="25"/>
        <v>0</v>
      </c>
      <c r="M67" s="34">
        <f t="shared" si="25"/>
        <v>0</v>
      </c>
      <c r="N67" s="34">
        <f t="shared" si="25"/>
        <v>0</v>
      </c>
    </row>
    <row r="68" spans="1:14" s="13" customFormat="1" ht="31.2">
      <c r="A68" s="17">
        <v>3</v>
      </c>
      <c r="B68" s="22" t="s">
        <v>11</v>
      </c>
      <c r="C68" s="23" t="s">
        <v>87</v>
      </c>
      <c r="D68" s="23" t="s">
        <v>85</v>
      </c>
      <c r="E68" s="23" t="s">
        <v>115</v>
      </c>
      <c r="F68" s="23" t="s">
        <v>72</v>
      </c>
      <c r="G68" s="24">
        <v>454</v>
      </c>
      <c r="H68" s="24"/>
      <c r="I68" s="24">
        <v>454</v>
      </c>
      <c r="J68" s="24"/>
      <c r="K68" s="24"/>
      <c r="L68" s="24"/>
      <c r="M68" s="24"/>
      <c r="N68" s="24"/>
    </row>
    <row r="69" spans="1:14" s="13" customFormat="1" ht="31.2">
      <c r="A69" s="14">
        <v>0</v>
      </c>
      <c r="B69" s="26" t="s">
        <v>105</v>
      </c>
      <c r="C69" s="27" t="s">
        <v>77</v>
      </c>
      <c r="D69" s="27" t="s">
        <v>113</v>
      </c>
      <c r="E69" s="27"/>
      <c r="F69" s="27"/>
      <c r="G69" s="28">
        <f>SUMIFS(G70:G1111,$C70:$C1111,$C70)/3</f>
        <v>5908.2</v>
      </c>
      <c r="H69" s="28">
        <f>SUMIFS(H70:H1101,$C70:$C1101,$C70)/3</f>
        <v>0</v>
      </c>
      <c r="I69" s="28">
        <f>SUMIFS(I70:I1111,$C70:$C1111,$C70)/3</f>
        <v>5908.2</v>
      </c>
      <c r="J69" s="28">
        <f>SUMIFS(J70:J1101,$C70:$C1101,$C70)/3</f>
        <v>0</v>
      </c>
      <c r="K69" s="28">
        <f>SUMIFS(K70:K1111,$C70:$C1111,$C70)/3</f>
        <v>5832.2</v>
      </c>
      <c r="L69" s="28">
        <f>SUMIFS(L70:L1101,$C70:$C1101,$C70)/3</f>
        <v>0</v>
      </c>
      <c r="M69" s="28">
        <f>SUMIFS(M70:M1111,$C70:$C1111,$C70)/3</f>
        <v>5832.2</v>
      </c>
      <c r="N69" s="28">
        <f>SUMIFS(N70:N1101,$C70:$C1101,$C70)/3</f>
        <v>0</v>
      </c>
    </row>
    <row r="70" spans="1:14" s="13" customFormat="1" ht="46.8">
      <c r="A70" s="15">
        <v>1</v>
      </c>
      <c r="B70" s="29" t="s">
        <v>196</v>
      </c>
      <c r="C70" s="30" t="s">
        <v>77</v>
      </c>
      <c r="D70" s="30" t="s">
        <v>83</v>
      </c>
      <c r="E70" s="30" t="s">
        <v>6</v>
      </c>
      <c r="F70" s="30" t="s">
        <v>70</v>
      </c>
      <c r="G70" s="31">
        <f t="shared" ref="G70:N70" si="26">SUMIFS(G71:G1097,$C71:$C1097,$C71,$D71:$D1097,$D71)/2</f>
        <v>4011.6</v>
      </c>
      <c r="H70" s="31">
        <f t="shared" si="26"/>
        <v>0</v>
      </c>
      <c r="I70" s="31">
        <f t="shared" si="26"/>
        <v>4011.6</v>
      </c>
      <c r="J70" s="31">
        <f t="shared" si="26"/>
        <v>0</v>
      </c>
      <c r="K70" s="31">
        <f t="shared" si="26"/>
        <v>3935.6</v>
      </c>
      <c r="L70" s="31">
        <f t="shared" si="26"/>
        <v>0</v>
      </c>
      <c r="M70" s="31">
        <f t="shared" si="26"/>
        <v>3935.6</v>
      </c>
      <c r="N70" s="31">
        <f t="shared" si="26"/>
        <v>0</v>
      </c>
    </row>
    <row r="71" spans="1:14" s="13" customFormat="1" ht="46.8">
      <c r="A71" s="16">
        <v>2</v>
      </c>
      <c r="B71" s="41" t="s">
        <v>169</v>
      </c>
      <c r="C71" s="33" t="s">
        <v>77</v>
      </c>
      <c r="D71" s="33" t="s">
        <v>83</v>
      </c>
      <c r="E71" s="33" t="s">
        <v>168</v>
      </c>
      <c r="F71" s="33"/>
      <c r="G71" s="34">
        <f t="shared" ref="G71:N71" si="27">SUMIFS(G72:G1094,$C72:$C1094,$C72,$D72:$D1094,$D72,$E72:$E1094,$E72)</f>
        <v>2684.6</v>
      </c>
      <c r="H71" s="34">
        <f t="shared" si="27"/>
        <v>0</v>
      </c>
      <c r="I71" s="34">
        <f t="shared" si="27"/>
        <v>2684.6</v>
      </c>
      <c r="J71" s="34">
        <f t="shared" si="27"/>
        <v>0</v>
      </c>
      <c r="K71" s="34">
        <f t="shared" si="27"/>
        <v>2684.6</v>
      </c>
      <c r="L71" s="34">
        <f t="shared" si="27"/>
        <v>0</v>
      </c>
      <c r="M71" s="34">
        <f t="shared" si="27"/>
        <v>2684.6</v>
      </c>
      <c r="N71" s="34">
        <f t="shared" si="27"/>
        <v>0</v>
      </c>
    </row>
    <row r="72" spans="1:14" s="13" customFormat="1" ht="15.6">
      <c r="A72" s="17">
        <v>3</v>
      </c>
      <c r="B72" s="22" t="s">
        <v>46</v>
      </c>
      <c r="C72" s="23" t="s">
        <v>77</v>
      </c>
      <c r="D72" s="23" t="s">
        <v>83</v>
      </c>
      <c r="E72" s="23" t="s">
        <v>168</v>
      </c>
      <c r="F72" s="23" t="s">
        <v>90</v>
      </c>
      <c r="G72" s="24">
        <v>2684.6</v>
      </c>
      <c r="H72" s="24"/>
      <c r="I72" s="24">
        <v>2684.6</v>
      </c>
      <c r="J72" s="24"/>
      <c r="K72" s="24">
        <v>2684.6</v>
      </c>
      <c r="L72" s="24"/>
      <c r="M72" s="24">
        <v>2684.6</v>
      </c>
      <c r="N72" s="24"/>
    </row>
    <row r="73" spans="1:14" s="13" customFormat="1" ht="69.599999999999994" customHeight="1">
      <c r="A73" s="16">
        <v>2</v>
      </c>
      <c r="B73" s="32" t="s">
        <v>185</v>
      </c>
      <c r="C73" s="33" t="s">
        <v>77</v>
      </c>
      <c r="D73" s="33" t="s">
        <v>83</v>
      </c>
      <c r="E73" s="33" t="s">
        <v>116</v>
      </c>
      <c r="F73" s="33" t="s">
        <v>70</v>
      </c>
      <c r="G73" s="34">
        <f t="shared" ref="G73:N73" si="28">SUMIFS(G74:G1096,$C74:$C1096,$C74,$D74:$D1096,$D74,$E74:$E1096,$E74)</f>
        <v>76</v>
      </c>
      <c r="H73" s="34">
        <f t="shared" si="28"/>
        <v>0</v>
      </c>
      <c r="I73" s="34">
        <f t="shared" si="28"/>
        <v>76</v>
      </c>
      <c r="J73" s="34">
        <f t="shared" si="28"/>
        <v>0</v>
      </c>
      <c r="K73" s="34">
        <f t="shared" si="28"/>
        <v>0</v>
      </c>
      <c r="L73" s="34">
        <f t="shared" si="28"/>
        <v>0</v>
      </c>
      <c r="M73" s="34">
        <f t="shared" si="28"/>
        <v>0</v>
      </c>
      <c r="N73" s="34">
        <f t="shared" si="28"/>
        <v>0</v>
      </c>
    </row>
    <row r="74" spans="1:14" s="13" customFormat="1" ht="31.2">
      <c r="A74" s="17">
        <v>3</v>
      </c>
      <c r="B74" s="22" t="s">
        <v>11</v>
      </c>
      <c r="C74" s="23" t="s">
        <v>77</v>
      </c>
      <c r="D74" s="23" t="s">
        <v>83</v>
      </c>
      <c r="E74" s="23" t="s">
        <v>116</v>
      </c>
      <c r="F74" s="23" t="s">
        <v>72</v>
      </c>
      <c r="G74" s="24">
        <v>76</v>
      </c>
      <c r="H74" s="24"/>
      <c r="I74" s="24">
        <v>76</v>
      </c>
      <c r="J74" s="24"/>
      <c r="K74" s="24"/>
      <c r="L74" s="24"/>
      <c r="M74" s="24"/>
      <c r="N74" s="24"/>
    </row>
    <row r="75" spans="1:14" s="13" customFormat="1" ht="62.4">
      <c r="A75" s="16">
        <v>2</v>
      </c>
      <c r="B75" s="41" t="s">
        <v>207</v>
      </c>
      <c r="C75" s="33" t="s">
        <v>77</v>
      </c>
      <c r="D75" s="33" t="s">
        <v>83</v>
      </c>
      <c r="E75" s="33" t="s">
        <v>49</v>
      </c>
      <c r="F75" s="33"/>
      <c r="G75" s="34">
        <f t="shared" ref="G75:N75" si="29">SUMIFS(G76:G1098,$C76:$C1098,$C76,$D76:$D1098,$D76,$E76:$E1098,$E76)</f>
        <v>1251</v>
      </c>
      <c r="H75" s="34">
        <f t="shared" si="29"/>
        <v>0</v>
      </c>
      <c r="I75" s="34">
        <f t="shared" si="29"/>
        <v>1251</v>
      </c>
      <c r="J75" s="34">
        <f t="shared" si="29"/>
        <v>0</v>
      </c>
      <c r="K75" s="34">
        <f t="shared" si="29"/>
        <v>1251</v>
      </c>
      <c r="L75" s="34">
        <f t="shared" si="29"/>
        <v>0</v>
      </c>
      <c r="M75" s="34">
        <f t="shared" si="29"/>
        <v>1251</v>
      </c>
      <c r="N75" s="34">
        <f t="shared" si="29"/>
        <v>0</v>
      </c>
    </row>
    <row r="76" spans="1:14" s="13" customFormat="1" ht="31.2">
      <c r="A76" s="17">
        <v>3</v>
      </c>
      <c r="B76" s="22" t="s">
        <v>11</v>
      </c>
      <c r="C76" s="23" t="s">
        <v>77</v>
      </c>
      <c r="D76" s="23" t="s">
        <v>83</v>
      </c>
      <c r="E76" s="23" t="s">
        <v>49</v>
      </c>
      <c r="F76" s="23" t="s">
        <v>72</v>
      </c>
      <c r="G76" s="24">
        <v>1251</v>
      </c>
      <c r="H76" s="24"/>
      <c r="I76" s="24">
        <v>1251</v>
      </c>
      <c r="J76" s="24"/>
      <c r="K76" s="24">
        <v>1251</v>
      </c>
      <c r="L76" s="24"/>
      <c r="M76" s="24">
        <v>1251</v>
      </c>
      <c r="N76" s="24"/>
    </row>
    <row r="77" spans="1:14" s="13" customFormat="1" ht="31.2">
      <c r="A77" s="15">
        <v>1</v>
      </c>
      <c r="B77" s="29" t="s">
        <v>36</v>
      </c>
      <c r="C77" s="30" t="s">
        <v>77</v>
      </c>
      <c r="D77" s="30" t="s">
        <v>75</v>
      </c>
      <c r="E77" s="30"/>
      <c r="F77" s="30"/>
      <c r="G77" s="31">
        <f t="shared" ref="G77:N77" si="30">SUMIFS(G78:G1106,$C78:$C1106,$C78,$D78:$D1106,$D78)/2</f>
        <v>1896.6</v>
      </c>
      <c r="H77" s="31">
        <f t="shared" si="30"/>
        <v>0</v>
      </c>
      <c r="I77" s="31">
        <f t="shared" si="30"/>
        <v>1896.6</v>
      </c>
      <c r="J77" s="31">
        <f t="shared" si="30"/>
        <v>0</v>
      </c>
      <c r="K77" s="31">
        <f t="shared" si="30"/>
        <v>1896.6</v>
      </c>
      <c r="L77" s="31">
        <f t="shared" si="30"/>
        <v>0</v>
      </c>
      <c r="M77" s="31">
        <f t="shared" si="30"/>
        <v>1896.6</v>
      </c>
      <c r="N77" s="31">
        <f t="shared" si="30"/>
        <v>0</v>
      </c>
    </row>
    <row r="78" spans="1:14" s="13" customFormat="1" ht="57" customHeight="1">
      <c r="A78" s="16">
        <v>2</v>
      </c>
      <c r="B78" s="41" t="s">
        <v>162</v>
      </c>
      <c r="C78" s="33" t="s">
        <v>77</v>
      </c>
      <c r="D78" s="33" t="s">
        <v>75</v>
      </c>
      <c r="E78" s="33" t="s">
        <v>51</v>
      </c>
      <c r="F78" s="33"/>
      <c r="G78" s="34">
        <f t="shared" ref="G78:N78" si="31">SUMIFS(G79:G1103,$C79:$C1103,$C79,$D79:$D1103,$D79,$E79:$E1103,$E79)</f>
        <v>950</v>
      </c>
      <c r="H78" s="34">
        <f t="shared" si="31"/>
        <v>0</v>
      </c>
      <c r="I78" s="34">
        <f t="shared" si="31"/>
        <v>950</v>
      </c>
      <c r="J78" s="34">
        <f t="shared" si="31"/>
        <v>0</v>
      </c>
      <c r="K78" s="34">
        <f t="shared" si="31"/>
        <v>950</v>
      </c>
      <c r="L78" s="34">
        <f t="shared" si="31"/>
        <v>0</v>
      </c>
      <c r="M78" s="34">
        <f t="shared" si="31"/>
        <v>950</v>
      </c>
      <c r="N78" s="34">
        <f t="shared" si="31"/>
        <v>0</v>
      </c>
    </row>
    <row r="79" spans="1:14" s="13" customFormat="1" ht="15.6">
      <c r="A79" s="17">
        <v>3</v>
      </c>
      <c r="B79" s="22" t="s">
        <v>46</v>
      </c>
      <c r="C79" s="23" t="s">
        <v>77</v>
      </c>
      <c r="D79" s="23" t="s">
        <v>75</v>
      </c>
      <c r="E79" s="23" t="s">
        <v>51</v>
      </c>
      <c r="F79" s="23" t="s">
        <v>90</v>
      </c>
      <c r="G79" s="24">
        <v>950</v>
      </c>
      <c r="H79" s="24"/>
      <c r="I79" s="24">
        <v>950</v>
      </c>
      <c r="J79" s="24"/>
      <c r="K79" s="24">
        <v>950</v>
      </c>
      <c r="L79" s="24"/>
      <c r="M79" s="24">
        <v>950</v>
      </c>
      <c r="N79" s="24"/>
    </row>
    <row r="80" spans="1:14" s="13" customFormat="1" ht="54" customHeight="1">
      <c r="A80" s="16">
        <v>2</v>
      </c>
      <c r="B80" s="41" t="s">
        <v>213</v>
      </c>
      <c r="C80" s="33" t="s">
        <v>77</v>
      </c>
      <c r="D80" s="33" t="s">
        <v>75</v>
      </c>
      <c r="E80" s="33" t="s">
        <v>158</v>
      </c>
      <c r="F80" s="33"/>
      <c r="G80" s="34">
        <f t="shared" ref="G80:N80" si="32">SUMIFS(G81:G1107,$C81:$C1107,$C81,$D81:$D1107,$D81,$E81:$E1107,$E81)</f>
        <v>946.6</v>
      </c>
      <c r="H80" s="34">
        <f t="shared" si="32"/>
        <v>0</v>
      </c>
      <c r="I80" s="34">
        <f t="shared" si="32"/>
        <v>946.6</v>
      </c>
      <c r="J80" s="34">
        <f t="shared" si="32"/>
        <v>0</v>
      </c>
      <c r="K80" s="34">
        <f t="shared" si="32"/>
        <v>946.6</v>
      </c>
      <c r="L80" s="34">
        <f t="shared" si="32"/>
        <v>0</v>
      </c>
      <c r="M80" s="34">
        <f t="shared" si="32"/>
        <v>946.6</v>
      </c>
      <c r="N80" s="34">
        <f t="shared" si="32"/>
        <v>0</v>
      </c>
    </row>
    <row r="81" spans="1:14" s="13" customFormat="1" ht="67.2" customHeight="1">
      <c r="A81" s="17">
        <v>3</v>
      </c>
      <c r="B81" s="22" t="s">
        <v>150</v>
      </c>
      <c r="C81" s="23" t="s">
        <v>77</v>
      </c>
      <c r="D81" s="23" t="s">
        <v>75</v>
      </c>
      <c r="E81" s="23" t="s">
        <v>158</v>
      </c>
      <c r="F81" s="23" t="s">
        <v>93</v>
      </c>
      <c r="G81" s="24">
        <v>946.6</v>
      </c>
      <c r="H81" s="24"/>
      <c r="I81" s="24">
        <v>946.6</v>
      </c>
      <c r="J81" s="24"/>
      <c r="K81" s="24">
        <v>946.6</v>
      </c>
      <c r="L81" s="24"/>
      <c r="M81" s="24">
        <v>946.6</v>
      </c>
      <c r="N81" s="24"/>
    </row>
    <row r="82" spans="1:14" s="13" customFormat="1" ht="15.6">
      <c r="A82" s="14">
        <v>0</v>
      </c>
      <c r="B82" s="26" t="s">
        <v>106</v>
      </c>
      <c r="C82" s="27" t="s">
        <v>85</v>
      </c>
      <c r="D82" s="27" t="s">
        <v>113</v>
      </c>
      <c r="E82" s="27"/>
      <c r="F82" s="27"/>
      <c r="G82" s="28">
        <f>SUMIFS(G83:G1124,$C83:$C1124,$C83)/3</f>
        <v>72365.10000000002</v>
      </c>
      <c r="H82" s="28">
        <f>SUMIFS(H83:H1114,$C83:$C1114,$C83)/3</f>
        <v>38407.30000000001</v>
      </c>
      <c r="I82" s="28">
        <f>SUMIFS(I83:I1124,$C83:$C1124,$C83)/3</f>
        <v>72365.10000000002</v>
      </c>
      <c r="J82" s="28">
        <f>SUMIFS(J83:J1114,$C83:$C1114,$C83)/3</f>
        <v>38407.30000000001</v>
      </c>
      <c r="K82" s="28">
        <f>SUMIFS(K83:K1124,$C83:$C1124,$C83)/3</f>
        <v>72365.10000000002</v>
      </c>
      <c r="L82" s="28">
        <f>SUMIFS(L83:L1114,$C83:$C1114,$C83)/3</f>
        <v>38407.30000000001</v>
      </c>
      <c r="M82" s="28">
        <f>SUMIFS(M83:M1124,$C83:$C1124,$C83)/3</f>
        <v>72365.10000000002</v>
      </c>
      <c r="N82" s="28">
        <f>SUMIFS(N83:N1114,$C83:$C1114,$C83)/3</f>
        <v>38407.30000000001</v>
      </c>
    </row>
    <row r="83" spans="1:14" s="13" customFormat="1" ht="15.6">
      <c r="A83" s="15">
        <v>1</v>
      </c>
      <c r="B83" s="29" t="s">
        <v>52</v>
      </c>
      <c r="C83" s="30" t="s">
        <v>85</v>
      </c>
      <c r="D83" s="30" t="s">
        <v>91</v>
      </c>
      <c r="E83" s="30"/>
      <c r="F83" s="30"/>
      <c r="G83" s="31">
        <f t="shared" ref="G83:N83" si="33">SUMIFS(G84:G1114,$C84:$C1114,$C84,$D84:$D1114,$D84)/2</f>
        <v>39144.300000000003</v>
      </c>
      <c r="H83" s="31">
        <f t="shared" si="33"/>
        <v>38407.300000000003</v>
      </c>
      <c r="I83" s="31">
        <f t="shared" si="33"/>
        <v>39144.300000000003</v>
      </c>
      <c r="J83" s="31">
        <f t="shared" si="33"/>
        <v>38407.300000000003</v>
      </c>
      <c r="K83" s="31">
        <f t="shared" si="33"/>
        <v>39144.300000000003</v>
      </c>
      <c r="L83" s="31">
        <f t="shared" si="33"/>
        <v>38407.300000000003</v>
      </c>
      <c r="M83" s="31">
        <f t="shared" si="33"/>
        <v>39144.300000000003</v>
      </c>
      <c r="N83" s="31">
        <f t="shared" si="33"/>
        <v>38407.300000000003</v>
      </c>
    </row>
    <row r="84" spans="1:14" s="13" customFormat="1" ht="46.8">
      <c r="A84" s="16">
        <v>2</v>
      </c>
      <c r="B84" s="39" t="s">
        <v>224</v>
      </c>
      <c r="C84" s="33" t="s">
        <v>85</v>
      </c>
      <c r="D84" s="33" t="s">
        <v>91</v>
      </c>
      <c r="E84" s="33" t="s">
        <v>14</v>
      </c>
      <c r="F84" s="33"/>
      <c r="G84" s="34">
        <f t="shared" ref="G84:N84" si="34">SUMIFS(G85:G1111,$C85:$C1111,$C85,$D85:$D1111,$D85,$E85:$E1111,$E85)</f>
        <v>0</v>
      </c>
      <c r="H84" s="34">
        <f t="shared" si="34"/>
        <v>0</v>
      </c>
      <c r="I84" s="34">
        <f t="shared" si="34"/>
        <v>0</v>
      </c>
      <c r="J84" s="34">
        <f t="shared" si="34"/>
        <v>0</v>
      </c>
      <c r="K84" s="34">
        <f t="shared" si="34"/>
        <v>0</v>
      </c>
      <c r="L84" s="34">
        <f t="shared" si="34"/>
        <v>0</v>
      </c>
      <c r="M84" s="34">
        <f t="shared" si="34"/>
        <v>0</v>
      </c>
      <c r="N84" s="34">
        <f t="shared" si="34"/>
        <v>0</v>
      </c>
    </row>
    <row r="85" spans="1:14" s="13" customFormat="1" ht="31.2">
      <c r="A85" s="17">
        <v>3</v>
      </c>
      <c r="B85" s="22" t="s">
        <v>11</v>
      </c>
      <c r="C85" s="23" t="s">
        <v>85</v>
      </c>
      <c r="D85" s="23" t="s">
        <v>91</v>
      </c>
      <c r="E85" s="23" t="s">
        <v>14</v>
      </c>
      <c r="F85" s="23" t="s">
        <v>72</v>
      </c>
      <c r="G85" s="24"/>
      <c r="H85" s="24"/>
      <c r="I85" s="24"/>
      <c r="J85" s="24"/>
      <c r="K85" s="24"/>
      <c r="L85" s="24"/>
      <c r="M85" s="24"/>
      <c r="N85" s="24"/>
    </row>
    <row r="86" spans="1:14" s="13" customFormat="1" ht="62.4">
      <c r="A86" s="16">
        <v>2</v>
      </c>
      <c r="B86" s="32" t="s">
        <v>171</v>
      </c>
      <c r="C86" s="33" t="s">
        <v>85</v>
      </c>
      <c r="D86" s="33" t="s">
        <v>91</v>
      </c>
      <c r="E86" s="33" t="s">
        <v>53</v>
      </c>
      <c r="F86" s="33"/>
      <c r="G86" s="34">
        <f t="shared" ref="G86:N86" si="35">SUMIFS(G87:G1113,$C87:$C1113,$C87,$D87:$D1113,$D87,$E87:$E1113,$E87)</f>
        <v>39144.300000000003</v>
      </c>
      <c r="H86" s="34">
        <f t="shared" si="35"/>
        <v>38407.300000000003</v>
      </c>
      <c r="I86" s="34">
        <f t="shared" si="35"/>
        <v>39144.300000000003</v>
      </c>
      <c r="J86" s="34">
        <f t="shared" si="35"/>
        <v>38407.300000000003</v>
      </c>
      <c r="K86" s="34">
        <f t="shared" si="35"/>
        <v>39144.300000000003</v>
      </c>
      <c r="L86" s="34">
        <f t="shared" si="35"/>
        <v>38407.300000000003</v>
      </c>
      <c r="M86" s="34">
        <f t="shared" si="35"/>
        <v>39144.300000000003</v>
      </c>
      <c r="N86" s="34">
        <f t="shared" si="35"/>
        <v>38407.300000000003</v>
      </c>
    </row>
    <row r="87" spans="1:14" s="13" customFormat="1" ht="15.6">
      <c r="A87" s="17">
        <v>3</v>
      </c>
      <c r="B87" s="22" t="s">
        <v>23</v>
      </c>
      <c r="C87" s="23" t="s">
        <v>85</v>
      </c>
      <c r="D87" s="23" t="s">
        <v>91</v>
      </c>
      <c r="E87" s="23" t="s">
        <v>53</v>
      </c>
      <c r="F87" s="23" t="s">
        <v>81</v>
      </c>
      <c r="G87" s="24">
        <v>10006.799999999999</v>
      </c>
      <c r="H87" s="24">
        <v>9296.7999999999993</v>
      </c>
      <c r="I87" s="24">
        <v>10006.799999999999</v>
      </c>
      <c r="J87" s="24">
        <v>9296.7999999999993</v>
      </c>
      <c r="K87" s="24">
        <v>10006.799999999999</v>
      </c>
      <c r="L87" s="24">
        <v>9296.7999999999993</v>
      </c>
      <c r="M87" s="24">
        <v>10006.799999999999</v>
      </c>
      <c r="N87" s="24">
        <v>9296.7999999999993</v>
      </c>
    </row>
    <row r="88" spans="1:14" s="13" customFormat="1" ht="31.2">
      <c r="A88" s="17">
        <v>3</v>
      </c>
      <c r="B88" s="22" t="s">
        <v>11</v>
      </c>
      <c r="C88" s="23" t="s">
        <v>85</v>
      </c>
      <c r="D88" s="23" t="s">
        <v>91</v>
      </c>
      <c r="E88" s="23" t="s">
        <v>53</v>
      </c>
      <c r="F88" s="23" t="s">
        <v>72</v>
      </c>
      <c r="G88" s="24">
        <v>365.1</v>
      </c>
      <c r="H88" s="24">
        <v>338.1</v>
      </c>
      <c r="I88" s="24">
        <v>365.1</v>
      </c>
      <c r="J88" s="24">
        <v>338.1</v>
      </c>
      <c r="K88" s="24">
        <v>365.1</v>
      </c>
      <c r="L88" s="24">
        <v>338.1</v>
      </c>
      <c r="M88" s="24">
        <v>365.1</v>
      </c>
      <c r="N88" s="24">
        <v>338.1</v>
      </c>
    </row>
    <row r="89" spans="1:14" s="13" customFormat="1" ht="15.6">
      <c r="A89" s="17">
        <v>3</v>
      </c>
      <c r="B89" s="22" t="s">
        <v>46</v>
      </c>
      <c r="C89" s="23" t="s">
        <v>85</v>
      </c>
      <c r="D89" s="23" t="s">
        <v>91</v>
      </c>
      <c r="E89" s="23" t="s">
        <v>53</v>
      </c>
      <c r="F89" s="23" t="s">
        <v>90</v>
      </c>
      <c r="G89" s="24"/>
      <c r="H89" s="24"/>
      <c r="I89" s="24"/>
      <c r="J89" s="24"/>
      <c r="K89" s="24"/>
      <c r="L89" s="24"/>
      <c r="M89" s="24"/>
      <c r="N89" s="24"/>
    </row>
    <row r="90" spans="1:14" s="13" customFormat="1" ht="62.4">
      <c r="A90" s="17">
        <v>3</v>
      </c>
      <c r="B90" s="22" t="s">
        <v>142</v>
      </c>
      <c r="C90" s="23" t="s">
        <v>85</v>
      </c>
      <c r="D90" s="23" t="s">
        <v>91</v>
      </c>
      <c r="E90" s="23" t="s">
        <v>53</v>
      </c>
      <c r="F90" s="23" t="s">
        <v>92</v>
      </c>
      <c r="G90" s="24">
        <v>28772.400000000001</v>
      </c>
      <c r="H90" s="24">
        <v>28772.400000000001</v>
      </c>
      <c r="I90" s="24">
        <v>28772.400000000001</v>
      </c>
      <c r="J90" s="24">
        <v>28772.400000000001</v>
      </c>
      <c r="K90" s="24">
        <v>28772.400000000001</v>
      </c>
      <c r="L90" s="24">
        <v>28772.400000000001</v>
      </c>
      <c r="M90" s="24">
        <v>28772.400000000001</v>
      </c>
      <c r="N90" s="24">
        <v>28772.400000000001</v>
      </c>
    </row>
    <row r="91" spans="1:14" s="13" customFormat="1" ht="15.6">
      <c r="A91" s="17">
        <v>3</v>
      </c>
      <c r="B91" s="22" t="s">
        <v>12</v>
      </c>
      <c r="C91" s="23" t="s">
        <v>85</v>
      </c>
      <c r="D91" s="23" t="s">
        <v>91</v>
      </c>
      <c r="E91" s="23" t="s">
        <v>53</v>
      </c>
      <c r="F91" s="23" t="s">
        <v>73</v>
      </c>
      <c r="G91" s="24"/>
      <c r="H91" s="24"/>
      <c r="I91" s="24"/>
      <c r="J91" s="24"/>
      <c r="K91" s="24"/>
      <c r="L91" s="24"/>
      <c r="M91" s="24"/>
      <c r="N91" s="24"/>
    </row>
    <row r="92" spans="1:14" s="13" customFormat="1" ht="15.6">
      <c r="A92" s="15">
        <v>1</v>
      </c>
      <c r="B92" s="29" t="s">
        <v>54</v>
      </c>
      <c r="C92" s="30" t="s">
        <v>85</v>
      </c>
      <c r="D92" s="30" t="s">
        <v>82</v>
      </c>
      <c r="E92" s="30" t="s">
        <v>6</v>
      </c>
      <c r="F92" s="30" t="s">
        <v>70</v>
      </c>
      <c r="G92" s="31">
        <f t="shared" ref="G92:N92" si="36">SUMIFS(G93:G1125,$C93:$C1125,$C93,$D93:$D1125,$D93)/2</f>
        <v>0</v>
      </c>
      <c r="H92" s="31">
        <f t="shared" si="36"/>
        <v>0</v>
      </c>
      <c r="I92" s="31">
        <f t="shared" si="36"/>
        <v>0</v>
      </c>
      <c r="J92" s="31">
        <f t="shared" si="36"/>
        <v>0</v>
      </c>
      <c r="K92" s="31">
        <f t="shared" si="36"/>
        <v>0</v>
      </c>
      <c r="L92" s="31">
        <f t="shared" si="36"/>
        <v>0</v>
      </c>
      <c r="M92" s="31">
        <f t="shared" si="36"/>
        <v>0</v>
      </c>
      <c r="N92" s="31">
        <f t="shared" si="36"/>
        <v>0</v>
      </c>
    </row>
    <row r="93" spans="1:14" s="13" customFormat="1" ht="55.2" customHeight="1">
      <c r="A93" s="16">
        <v>2</v>
      </c>
      <c r="B93" s="41" t="s">
        <v>197</v>
      </c>
      <c r="C93" s="42" t="s">
        <v>85</v>
      </c>
      <c r="D93" s="42" t="s">
        <v>82</v>
      </c>
      <c r="E93" s="42" t="s">
        <v>131</v>
      </c>
      <c r="F93" s="33"/>
      <c r="G93" s="34">
        <f t="shared" ref="G93:N93" si="37">SUMIFS(G94:G1122,$C94:$C1122,$C94,$D94:$D1122,$D94,$E94:$E1122,$E94)</f>
        <v>0</v>
      </c>
      <c r="H93" s="34">
        <f t="shared" si="37"/>
        <v>0</v>
      </c>
      <c r="I93" s="34">
        <f t="shared" si="37"/>
        <v>0</v>
      </c>
      <c r="J93" s="34">
        <f t="shared" si="37"/>
        <v>0</v>
      </c>
      <c r="K93" s="34">
        <f t="shared" si="37"/>
        <v>0</v>
      </c>
      <c r="L93" s="34">
        <f t="shared" si="37"/>
        <v>0</v>
      </c>
      <c r="M93" s="34">
        <f t="shared" si="37"/>
        <v>0</v>
      </c>
      <c r="N93" s="34">
        <f t="shared" si="37"/>
        <v>0</v>
      </c>
    </row>
    <row r="94" spans="1:14" s="13" customFormat="1" ht="31.2">
      <c r="A94" s="17">
        <v>3</v>
      </c>
      <c r="B94" s="22" t="s">
        <v>11</v>
      </c>
      <c r="C94" s="23" t="s">
        <v>85</v>
      </c>
      <c r="D94" s="23" t="s">
        <v>82</v>
      </c>
      <c r="E94" s="23" t="s">
        <v>131</v>
      </c>
      <c r="F94" s="23" t="s">
        <v>72</v>
      </c>
      <c r="G94" s="24"/>
      <c r="H94" s="24"/>
      <c r="I94" s="24"/>
      <c r="J94" s="24"/>
      <c r="K94" s="24"/>
      <c r="L94" s="24"/>
      <c r="M94" s="24"/>
      <c r="N94" s="24"/>
    </row>
    <row r="95" spans="1:14" s="13" customFormat="1" ht="15.6">
      <c r="A95" s="15">
        <v>1</v>
      </c>
      <c r="B95" s="40" t="s">
        <v>137</v>
      </c>
      <c r="C95" s="30" t="s">
        <v>85</v>
      </c>
      <c r="D95" s="30" t="s">
        <v>88</v>
      </c>
      <c r="E95" s="30"/>
      <c r="F95" s="30"/>
      <c r="G95" s="31">
        <f t="shared" ref="G95:N95" si="38">SUMIFS(G96:G1128,$C96:$C1128,$C96,$D96:$D1128,$D96)/2</f>
        <v>0</v>
      </c>
      <c r="H95" s="31">
        <f t="shared" si="38"/>
        <v>0</v>
      </c>
      <c r="I95" s="31">
        <f t="shared" si="38"/>
        <v>0</v>
      </c>
      <c r="J95" s="31">
        <f t="shared" si="38"/>
        <v>0</v>
      </c>
      <c r="K95" s="31">
        <f t="shared" si="38"/>
        <v>0</v>
      </c>
      <c r="L95" s="31">
        <f t="shared" si="38"/>
        <v>0</v>
      </c>
      <c r="M95" s="31">
        <f t="shared" si="38"/>
        <v>0</v>
      </c>
      <c r="N95" s="31">
        <f t="shared" si="38"/>
        <v>0</v>
      </c>
    </row>
    <row r="96" spans="1:14" s="13" customFormat="1" ht="46.8">
      <c r="A96" s="16">
        <v>2</v>
      </c>
      <c r="B96" s="32" t="s">
        <v>204</v>
      </c>
      <c r="C96" s="33" t="s">
        <v>85</v>
      </c>
      <c r="D96" s="33" t="s">
        <v>88</v>
      </c>
      <c r="E96" s="33" t="s">
        <v>55</v>
      </c>
      <c r="F96" s="33"/>
      <c r="G96" s="34">
        <f t="shared" ref="G96:N96" si="39">SUMIFS(G97:G1125,$C97:$C1125,$C97,$D97:$D1125,$D97,$E97:$E1125,$E97)</f>
        <v>0</v>
      </c>
      <c r="H96" s="34">
        <f t="shared" si="39"/>
        <v>0</v>
      </c>
      <c r="I96" s="34">
        <f t="shared" si="39"/>
        <v>0</v>
      </c>
      <c r="J96" s="34">
        <f t="shared" si="39"/>
        <v>0</v>
      </c>
      <c r="K96" s="34">
        <f t="shared" si="39"/>
        <v>0</v>
      </c>
      <c r="L96" s="34">
        <f t="shared" si="39"/>
        <v>0</v>
      </c>
      <c r="M96" s="34">
        <f t="shared" si="39"/>
        <v>0</v>
      </c>
      <c r="N96" s="34">
        <f t="shared" si="39"/>
        <v>0</v>
      </c>
    </row>
    <row r="97" spans="1:14" s="13" customFormat="1" ht="15.6">
      <c r="A97" s="17">
        <v>3</v>
      </c>
      <c r="B97" s="22" t="s">
        <v>46</v>
      </c>
      <c r="C97" s="23" t="s">
        <v>85</v>
      </c>
      <c r="D97" s="23" t="s">
        <v>88</v>
      </c>
      <c r="E97" s="23" t="s">
        <v>55</v>
      </c>
      <c r="F97" s="23" t="s">
        <v>90</v>
      </c>
      <c r="G97" s="24"/>
      <c r="H97" s="24"/>
      <c r="I97" s="24"/>
      <c r="J97" s="24"/>
      <c r="K97" s="24"/>
      <c r="L97" s="24"/>
      <c r="M97" s="24"/>
      <c r="N97" s="24"/>
    </row>
    <row r="98" spans="1:14" s="13" customFormat="1" ht="15.6">
      <c r="A98" s="15">
        <v>1</v>
      </c>
      <c r="B98" s="29" t="s">
        <v>133</v>
      </c>
      <c r="C98" s="30" t="s">
        <v>85</v>
      </c>
      <c r="D98" s="30" t="s">
        <v>83</v>
      </c>
      <c r="E98" s="30" t="s">
        <v>6</v>
      </c>
      <c r="F98" s="30" t="s">
        <v>70</v>
      </c>
      <c r="G98" s="31">
        <f t="shared" ref="G98:N98" si="40">SUMIFS(G99:G1131,$C99:$C1131,$C99,$D99:$D1131,$D99)/2</f>
        <v>0</v>
      </c>
      <c r="H98" s="31">
        <f t="shared" si="40"/>
        <v>0</v>
      </c>
      <c r="I98" s="31">
        <f t="shared" si="40"/>
        <v>0</v>
      </c>
      <c r="J98" s="31">
        <f t="shared" si="40"/>
        <v>0</v>
      </c>
      <c r="K98" s="31">
        <f t="shared" si="40"/>
        <v>0</v>
      </c>
      <c r="L98" s="31">
        <f t="shared" si="40"/>
        <v>0</v>
      </c>
      <c r="M98" s="31">
        <f t="shared" si="40"/>
        <v>0</v>
      </c>
      <c r="N98" s="31">
        <f t="shared" si="40"/>
        <v>0</v>
      </c>
    </row>
    <row r="99" spans="1:14" s="13" customFormat="1" ht="62.4">
      <c r="A99" s="16">
        <v>2</v>
      </c>
      <c r="B99" s="41" t="s">
        <v>207</v>
      </c>
      <c r="C99" s="33" t="s">
        <v>85</v>
      </c>
      <c r="D99" s="33" t="s">
        <v>83</v>
      </c>
      <c r="E99" s="33" t="s">
        <v>49</v>
      </c>
      <c r="F99" s="33"/>
      <c r="G99" s="34">
        <f t="shared" ref="G99:N99" si="41">SUMIFS(G100:G1128,$C100:$C1128,$C100,$D100:$D1128,$D100,$E100:$E1128,$E100)</f>
        <v>0</v>
      </c>
      <c r="H99" s="34">
        <f t="shared" si="41"/>
        <v>0</v>
      </c>
      <c r="I99" s="34">
        <f t="shared" si="41"/>
        <v>0</v>
      </c>
      <c r="J99" s="34">
        <f t="shared" si="41"/>
        <v>0</v>
      </c>
      <c r="K99" s="34">
        <f t="shared" si="41"/>
        <v>0</v>
      </c>
      <c r="L99" s="34">
        <f t="shared" si="41"/>
        <v>0</v>
      </c>
      <c r="M99" s="34">
        <f t="shared" si="41"/>
        <v>0</v>
      </c>
      <c r="N99" s="34">
        <f t="shared" si="41"/>
        <v>0</v>
      </c>
    </row>
    <row r="100" spans="1:14" s="13" customFormat="1" ht="15.6">
      <c r="A100" s="17">
        <v>3</v>
      </c>
      <c r="B100" s="22" t="s">
        <v>46</v>
      </c>
      <c r="C100" s="23" t="s">
        <v>85</v>
      </c>
      <c r="D100" s="23" t="s">
        <v>83</v>
      </c>
      <c r="E100" s="23" t="s">
        <v>49</v>
      </c>
      <c r="F100" s="23" t="s">
        <v>90</v>
      </c>
      <c r="G100" s="24"/>
      <c r="H100" s="24"/>
      <c r="I100" s="24"/>
      <c r="J100" s="24"/>
      <c r="K100" s="24"/>
      <c r="L100" s="24"/>
      <c r="M100" s="24"/>
      <c r="N100" s="24"/>
    </row>
    <row r="101" spans="1:14" s="13" customFormat="1" ht="15.6">
      <c r="A101" s="15">
        <v>1</v>
      </c>
      <c r="B101" s="29" t="s">
        <v>38</v>
      </c>
      <c r="C101" s="30" t="s">
        <v>85</v>
      </c>
      <c r="D101" s="30" t="s">
        <v>86</v>
      </c>
      <c r="E101" s="30"/>
      <c r="F101" s="30"/>
      <c r="G101" s="31">
        <f t="shared" ref="G101:N101" si="42">SUMIFS(G102:G1134,$C102:$C1134,$C102,$D102:$D1134,$D102)/2</f>
        <v>33220.800000000003</v>
      </c>
      <c r="H101" s="31">
        <f t="shared" si="42"/>
        <v>0</v>
      </c>
      <c r="I101" s="31">
        <f t="shared" si="42"/>
        <v>33220.800000000003</v>
      </c>
      <c r="J101" s="31">
        <f t="shared" si="42"/>
        <v>0</v>
      </c>
      <c r="K101" s="31">
        <f t="shared" si="42"/>
        <v>33220.800000000003</v>
      </c>
      <c r="L101" s="31">
        <f t="shared" si="42"/>
        <v>0</v>
      </c>
      <c r="M101" s="31">
        <f t="shared" si="42"/>
        <v>33220.800000000003</v>
      </c>
      <c r="N101" s="31">
        <f t="shared" si="42"/>
        <v>0</v>
      </c>
    </row>
    <row r="102" spans="1:14" s="13" customFormat="1" ht="51" customHeight="1">
      <c r="A102" s="16">
        <v>2</v>
      </c>
      <c r="B102" s="41" t="s">
        <v>198</v>
      </c>
      <c r="C102" s="33" t="s">
        <v>85</v>
      </c>
      <c r="D102" s="33" t="s">
        <v>86</v>
      </c>
      <c r="E102" s="33" t="s">
        <v>56</v>
      </c>
      <c r="F102" s="33"/>
      <c r="G102" s="34">
        <f t="shared" ref="G102:N102" si="43">SUMIFS(G103:G1131,$C103:$C1131,$C103,$D103:$D1131,$D103,$E103:$E1131,$E103)</f>
        <v>8866.2000000000007</v>
      </c>
      <c r="H102" s="34">
        <f t="shared" si="43"/>
        <v>0</v>
      </c>
      <c r="I102" s="34">
        <f t="shared" si="43"/>
        <v>8866.2000000000007</v>
      </c>
      <c r="J102" s="34">
        <f t="shared" si="43"/>
        <v>0</v>
      </c>
      <c r="K102" s="34">
        <f t="shared" si="43"/>
        <v>8866.2000000000007</v>
      </c>
      <c r="L102" s="34">
        <f t="shared" si="43"/>
        <v>0</v>
      </c>
      <c r="M102" s="34">
        <f t="shared" si="43"/>
        <v>8866.2000000000007</v>
      </c>
      <c r="N102" s="34">
        <f t="shared" si="43"/>
        <v>0</v>
      </c>
    </row>
    <row r="103" spans="1:14" s="13" customFormat="1" ht="69.599999999999994" customHeight="1">
      <c r="A103" s="17">
        <v>3</v>
      </c>
      <c r="B103" s="22" t="s">
        <v>150</v>
      </c>
      <c r="C103" s="23" t="s">
        <v>85</v>
      </c>
      <c r="D103" s="23" t="s">
        <v>86</v>
      </c>
      <c r="E103" s="23" t="s">
        <v>56</v>
      </c>
      <c r="F103" s="23" t="s">
        <v>93</v>
      </c>
      <c r="G103" s="24">
        <v>8866.2000000000007</v>
      </c>
      <c r="H103" s="24"/>
      <c r="I103" s="24">
        <v>8866.2000000000007</v>
      </c>
      <c r="J103" s="24"/>
      <c r="K103" s="24">
        <v>8866.2000000000007</v>
      </c>
      <c r="L103" s="24"/>
      <c r="M103" s="24">
        <v>8866.2000000000007</v>
      </c>
      <c r="N103" s="24"/>
    </row>
    <row r="104" spans="1:14" s="13" customFormat="1" ht="64.2" customHeight="1">
      <c r="A104" s="16">
        <v>2</v>
      </c>
      <c r="B104" s="35" t="s">
        <v>189</v>
      </c>
      <c r="C104" s="33" t="s">
        <v>85</v>
      </c>
      <c r="D104" s="33" t="s">
        <v>86</v>
      </c>
      <c r="E104" s="33" t="s">
        <v>48</v>
      </c>
      <c r="F104" s="33"/>
      <c r="G104" s="34">
        <f t="shared" ref="G104:N104" si="44">SUMIFS(G105:G1133,$C105:$C1133,$C105,$D105:$D1133,$D105,$E105:$E1133,$E105)</f>
        <v>23954.6</v>
      </c>
      <c r="H104" s="34">
        <f t="shared" si="44"/>
        <v>0</v>
      </c>
      <c r="I104" s="34">
        <f t="shared" si="44"/>
        <v>23954.6</v>
      </c>
      <c r="J104" s="34">
        <f t="shared" si="44"/>
        <v>0</v>
      </c>
      <c r="K104" s="34">
        <f t="shared" si="44"/>
        <v>23954.6</v>
      </c>
      <c r="L104" s="34">
        <f t="shared" si="44"/>
        <v>0</v>
      </c>
      <c r="M104" s="34">
        <f t="shared" si="44"/>
        <v>23954.6</v>
      </c>
      <c r="N104" s="34">
        <f t="shared" si="44"/>
        <v>0</v>
      </c>
    </row>
    <row r="105" spans="1:14" s="13" customFormat="1" ht="15.6">
      <c r="A105" s="17">
        <v>3</v>
      </c>
      <c r="B105" s="22" t="s">
        <v>46</v>
      </c>
      <c r="C105" s="23" t="s">
        <v>85</v>
      </c>
      <c r="D105" s="23" t="s">
        <v>86</v>
      </c>
      <c r="E105" s="23" t="s">
        <v>48</v>
      </c>
      <c r="F105" s="23" t="s">
        <v>90</v>
      </c>
      <c r="G105" s="24">
        <v>23954.6</v>
      </c>
      <c r="H105" s="24"/>
      <c r="I105" s="24">
        <v>23954.6</v>
      </c>
      <c r="J105" s="24"/>
      <c r="K105" s="24">
        <v>23954.6</v>
      </c>
      <c r="L105" s="24"/>
      <c r="M105" s="24">
        <v>23954.6</v>
      </c>
      <c r="N105" s="24"/>
    </row>
    <row r="106" spans="1:14" s="13" customFormat="1" ht="62.4">
      <c r="A106" s="16">
        <v>2</v>
      </c>
      <c r="B106" s="41" t="s">
        <v>207</v>
      </c>
      <c r="C106" s="33" t="s">
        <v>85</v>
      </c>
      <c r="D106" s="33" t="s">
        <v>86</v>
      </c>
      <c r="E106" s="33" t="s">
        <v>49</v>
      </c>
      <c r="F106" s="33"/>
      <c r="G106" s="34">
        <f t="shared" ref="G106:N106" si="45">SUMIFS(G107:G1135,$C107:$C1135,$C107,$D107:$D1135,$D107,$E107:$E1135,$E107)</f>
        <v>400</v>
      </c>
      <c r="H106" s="34">
        <f t="shared" si="45"/>
        <v>0</v>
      </c>
      <c r="I106" s="34">
        <f t="shared" si="45"/>
        <v>400</v>
      </c>
      <c r="J106" s="34">
        <f t="shared" si="45"/>
        <v>0</v>
      </c>
      <c r="K106" s="34">
        <f t="shared" si="45"/>
        <v>400</v>
      </c>
      <c r="L106" s="34">
        <f t="shared" si="45"/>
        <v>0</v>
      </c>
      <c r="M106" s="34">
        <f t="shared" si="45"/>
        <v>400</v>
      </c>
      <c r="N106" s="34">
        <f t="shared" si="45"/>
        <v>0</v>
      </c>
    </row>
    <row r="107" spans="1:14" s="13" customFormat="1" ht="31.2">
      <c r="A107" s="17">
        <v>3</v>
      </c>
      <c r="B107" s="22" t="s">
        <v>11</v>
      </c>
      <c r="C107" s="23" t="s">
        <v>85</v>
      </c>
      <c r="D107" s="23" t="s">
        <v>86</v>
      </c>
      <c r="E107" s="23" t="s">
        <v>49</v>
      </c>
      <c r="F107" s="23" t="s">
        <v>72</v>
      </c>
      <c r="G107" s="24">
        <v>400</v>
      </c>
      <c r="H107" s="24"/>
      <c r="I107" s="24">
        <v>400</v>
      </c>
      <c r="J107" s="24"/>
      <c r="K107" s="24">
        <v>400</v>
      </c>
      <c r="L107" s="24"/>
      <c r="M107" s="24">
        <v>400</v>
      </c>
      <c r="N107" s="24"/>
    </row>
    <row r="108" spans="1:14" s="13" customFormat="1" ht="19.8" customHeight="1">
      <c r="A108" s="17">
        <v>3</v>
      </c>
      <c r="B108" s="22" t="s">
        <v>46</v>
      </c>
      <c r="C108" s="23" t="s">
        <v>85</v>
      </c>
      <c r="D108" s="23" t="s">
        <v>86</v>
      </c>
      <c r="E108" s="23" t="s">
        <v>49</v>
      </c>
      <c r="F108" s="23" t="s">
        <v>90</v>
      </c>
      <c r="G108" s="24"/>
      <c r="H108" s="24"/>
      <c r="I108" s="24"/>
      <c r="J108" s="24"/>
      <c r="K108" s="24"/>
      <c r="L108" s="24"/>
      <c r="M108" s="24"/>
      <c r="N108" s="24"/>
    </row>
    <row r="109" spans="1:14" s="13" customFormat="1" ht="51" customHeight="1">
      <c r="A109" s="16">
        <v>2</v>
      </c>
      <c r="B109" s="41" t="s">
        <v>35</v>
      </c>
      <c r="C109" s="33" t="s">
        <v>85</v>
      </c>
      <c r="D109" s="33" t="s">
        <v>86</v>
      </c>
      <c r="E109" s="33" t="s">
        <v>121</v>
      </c>
      <c r="F109" s="33"/>
      <c r="G109" s="34">
        <f t="shared" ref="G109:N109" si="46">SUMIFS(G110:G1138,$C110:$C1138,$C110,$D110:$D1138,$D110,$E110:$E1138,$E110)</f>
        <v>0</v>
      </c>
      <c r="H109" s="34">
        <f t="shared" si="46"/>
        <v>0</v>
      </c>
      <c r="I109" s="34">
        <f t="shared" si="46"/>
        <v>0</v>
      </c>
      <c r="J109" s="34">
        <f t="shared" si="46"/>
        <v>0</v>
      </c>
      <c r="K109" s="34">
        <f t="shared" si="46"/>
        <v>0</v>
      </c>
      <c r="L109" s="34">
        <f t="shared" si="46"/>
        <v>0</v>
      </c>
      <c r="M109" s="34">
        <f t="shared" si="46"/>
        <v>0</v>
      </c>
      <c r="N109" s="34">
        <f t="shared" si="46"/>
        <v>0</v>
      </c>
    </row>
    <row r="110" spans="1:14" s="13" customFormat="1" ht="31.2">
      <c r="A110" s="17">
        <v>3</v>
      </c>
      <c r="B110" s="22" t="s">
        <v>11</v>
      </c>
      <c r="C110" s="23" t="s">
        <v>85</v>
      </c>
      <c r="D110" s="23" t="s">
        <v>86</v>
      </c>
      <c r="E110" s="23" t="s">
        <v>121</v>
      </c>
      <c r="F110" s="23" t="s">
        <v>72</v>
      </c>
      <c r="G110" s="24"/>
      <c r="H110" s="24"/>
      <c r="I110" s="24"/>
      <c r="J110" s="24"/>
      <c r="K110" s="24"/>
      <c r="L110" s="24"/>
      <c r="M110" s="24"/>
      <c r="N110" s="24"/>
    </row>
    <row r="111" spans="1:14" s="13" customFormat="1" ht="15.6">
      <c r="A111" s="14">
        <v>0</v>
      </c>
      <c r="B111" s="26" t="s">
        <v>107</v>
      </c>
      <c r="C111" s="27" t="s">
        <v>91</v>
      </c>
      <c r="D111" s="27" t="s">
        <v>113</v>
      </c>
      <c r="E111" s="27"/>
      <c r="F111" s="27"/>
      <c r="G111" s="28">
        <f>SUMIFS(G112:G1158,$C112:$C1158,$C112)/3</f>
        <v>154525.30000000002</v>
      </c>
      <c r="H111" s="28">
        <f>SUMIFS(H112:H1148,$C112:$C1148,$C112)/3</f>
        <v>71577.5</v>
      </c>
      <c r="I111" s="28">
        <f>SUMIFS(I112:I1158,$C112:$C1158,$C112)/3</f>
        <v>175097.4</v>
      </c>
      <c r="J111" s="28">
        <f>SUMIFS(J112:J1148,$C112:$C1148,$C112)/3</f>
        <v>71577.5</v>
      </c>
      <c r="K111" s="28">
        <f>SUMIFS(K112:K1158,$C112:$C1158,$C112)/3</f>
        <v>119211.89999999998</v>
      </c>
      <c r="L111" s="28">
        <f>SUMIFS(L112:L1148,$C112:$C1148,$C112)/3</f>
        <v>0</v>
      </c>
      <c r="M111" s="28">
        <f>SUMIFS(M112:M1158,$C112:$C1158,$C112)/3</f>
        <v>108411.89999999998</v>
      </c>
      <c r="N111" s="28">
        <f>SUMIFS(N112:N1148,$C112:$C1148,$C112)/3</f>
        <v>0</v>
      </c>
    </row>
    <row r="112" spans="1:14" s="13" customFormat="1" ht="15.6">
      <c r="A112" s="15">
        <v>1</v>
      </c>
      <c r="B112" s="29" t="s">
        <v>57</v>
      </c>
      <c r="C112" s="30" t="s">
        <v>91</v>
      </c>
      <c r="D112" s="30" t="s">
        <v>68</v>
      </c>
      <c r="E112" s="30"/>
      <c r="F112" s="30"/>
      <c r="G112" s="31">
        <f t="shared" ref="G112:N112" si="47">SUMIFS(G113:G1145,$C113:$C1145,$C113,$D113:$D1145,$D113)/2</f>
        <v>34593.1</v>
      </c>
      <c r="H112" s="31">
        <f t="shared" si="47"/>
        <v>32331.5</v>
      </c>
      <c r="I112" s="31">
        <f t="shared" si="47"/>
        <v>34593.1</v>
      </c>
      <c r="J112" s="31">
        <f t="shared" si="47"/>
        <v>32331.5</v>
      </c>
      <c r="K112" s="31">
        <f t="shared" si="47"/>
        <v>560</v>
      </c>
      <c r="L112" s="31">
        <f t="shared" si="47"/>
        <v>0</v>
      </c>
      <c r="M112" s="31">
        <f t="shared" si="47"/>
        <v>560</v>
      </c>
      <c r="N112" s="31">
        <f t="shared" si="47"/>
        <v>0</v>
      </c>
    </row>
    <row r="113" spans="1:14" s="13" customFormat="1" ht="67.2" customHeight="1">
      <c r="A113" s="16">
        <v>2</v>
      </c>
      <c r="B113" s="41" t="s">
        <v>191</v>
      </c>
      <c r="C113" s="33" t="s">
        <v>91</v>
      </c>
      <c r="D113" s="33" t="s">
        <v>68</v>
      </c>
      <c r="E113" s="33" t="s">
        <v>190</v>
      </c>
      <c r="F113" s="33" t="s">
        <v>70</v>
      </c>
      <c r="G113" s="34">
        <f t="shared" ref="G113:N113" si="48">SUMIFS(G114:G1142,$C114:$C1142,$C114,$D114:$D1142,$D114,$E114:$E1142,$E114)</f>
        <v>34033.1</v>
      </c>
      <c r="H113" s="34">
        <f t="shared" si="48"/>
        <v>32331.5</v>
      </c>
      <c r="I113" s="34">
        <f t="shared" si="48"/>
        <v>34033.1</v>
      </c>
      <c r="J113" s="34">
        <f t="shared" si="48"/>
        <v>32331.5</v>
      </c>
      <c r="K113" s="34">
        <f t="shared" si="48"/>
        <v>0</v>
      </c>
      <c r="L113" s="34">
        <f t="shared" si="48"/>
        <v>0</v>
      </c>
      <c r="M113" s="34">
        <f t="shared" si="48"/>
        <v>0</v>
      </c>
      <c r="N113" s="34">
        <f t="shared" si="48"/>
        <v>0</v>
      </c>
    </row>
    <row r="114" spans="1:14" s="13" customFormat="1" ht="15.6">
      <c r="A114" s="17">
        <v>3</v>
      </c>
      <c r="B114" s="22" t="s">
        <v>192</v>
      </c>
      <c r="C114" s="23" t="s">
        <v>91</v>
      </c>
      <c r="D114" s="23" t="s">
        <v>68</v>
      </c>
      <c r="E114" s="23" t="s">
        <v>190</v>
      </c>
      <c r="F114" s="23" t="s">
        <v>134</v>
      </c>
      <c r="G114" s="24"/>
      <c r="H114" s="24"/>
      <c r="I114" s="24"/>
      <c r="J114" s="24"/>
      <c r="K114" s="24"/>
      <c r="L114" s="24"/>
      <c r="M114" s="24"/>
      <c r="N114" s="24"/>
    </row>
    <row r="115" spans="1:14" s="13" customFormat="1" ht="15.6">
      <c r="A115" s="17">
        <v>3</v>
      </c>
      <c r="B115" s="22" t="s">
        <v>128</v>
      </c>
      <c r="C115" s="23" t="s">
        <v>91</v>
      </c>
      <c r="D115" s="23" t="s">
        <v>68</v>
      </c>
      <c r="E115" s="23" t="s">
        <v>190</v>
      </c>
      <c r="F115" s="23" t="s">
        <v>127</v>
      </c>
      <c r="G115" s="24">
        <v>34033.1</v>
      </c>
      <c r="H115" s="24">
        <v>32331.5</v>
      </c>
      <c r="I115" s="24">
        <v>34033.1</v>
      </c>
      <c r="J115" s="24">
        <v>32331.5</v>
      </c>
      <c r="K115" s="24"/>
      <c r="L115" s="24"/>
      <c r="M115" s="24"/>
      <c r="N115" s="24"/>
    </row>
    <row r="116" spans="1:14" s="13" customFormat="1" ht="67.2" customHeight="1">
      <c r="A116" s="16">
        <v>2</v>
      </c>
      <c r="B116" s="35" t="s">
        <v>189</v>
      </c>
      <c r="C116" s="33" t="s">
        <v>91</v>
      </c>
      <c r="D116" s="33" t="s">
        <v>68</v>
      </c>
      <c r="E116" s="33" t="s">
        <v>48</v>
      </c>
      <c r="F116" s="33" t="s">
        <v>70</v>
      </c>
      <c r="G116" s="34">
        <f t="shared" ref="G116:N116" si="49">SUMIFS(G117:G1145,$C117:$C1145,$C117,$D117:$D1145,$D117,$E117:$E1145,$E117)</f>
        <v>0</v>
      </c>
      <c r="H116" s="34">
        <f t="shared" si="49"/>
        <v>0</v>
      </c>
      <c r="I116" s="34">
        <f t="shared" si="49"/>
        <v>0</v>
      </c>
      <c r="J116" s="34">
        <f t="shared" si="49"/>
        <v>0</v>
      </c>
      <c r="K116" s="34">
        <f t="shared" si="49"/>
        <v>0</v>
      </c>
      <c r="L116" s="34">
        <f t="shared" si="49"/>
        <v>0</v>
      </c>
      <c r="M116" s="34">
        <f t="shared" si="49"/>
        <v>0</v>
      </c>
      <c r="N116" s="34">
        <f t="shared" si="49"/>
        <v>0</v>
      </c>
    </row>
    <row r="117" spans="1:14" s="13" customFormat="1" ht="15.6">
      <c r="A117" s="17">
        <v>3</v>
      </c>
      <c r="B117" s="22" t="s">
        <v>46</v>
      </c>
      <c r="C117" s="23" t="s">
        <v>91</v>
      </c>
      <c r="D117" s="23" t="s">
        <v>68</v>
      </c>
      <c r="E117" s="23" t="s">
        <v>48</v>
      </c>
      <c r="F117" s="23" t="s">
        <v>90</v>
      </c>
      <c r="G117" s="24"/>
      <c r="H117" s="24"/>
      <c r="I117" s="24"/>
      <c r="J117" s="24"/>
      <c r="K117" s="24"/>
      <c r="L117" s="24"/>
      <c r="M117" s="24"/>
      <c r="N117" s="24"/>
    </row>
    <row r="118" spans="1:14" s="13" customFormat="1" ht="62.4">
      <c r="A118" s="16">
        <v>2</v>
      </c>
      <c r="B118" s="41" t="s">
        <v>207</v>
      </c>
      <c r="C118" s="33" t="s">
        <v>91</v>
      </c>
      <c r="D118" s="33" t="s">
        <v>68</v>
      </c>
      <c r="E118" s="33" t="s">
        <v>49</v>
      </c>
      <c r="F118" s="33"/>
      <c r="G118" s="34">
        <f t="shared" ref="G118:N118" si="50">SUMIFS(G119:G1147,$C119:$C1147,$C119,$D119:$D1147,$D119,$E119:$E1147,$E119)</f>
        <v>530</v>
      </c>
      <c r="H118" s="34">
        <f t="shared" si="50"/>
        <v>0</v>
      </c>
      <c r="I118" s="34">
        <f t="shared" si="50"/>
        <v>530</v>
      </c>
      <c r="J118" s="34">
        <f t="shared" si="50"/>
        <v>0</v>
      </c>
      <c r="K118" s="34">
        <f t="shared" si="50"/>
        <v>530</v>
      </c>
      <c r="L118" s="34">
        <f t="shared" si="50"/>
        <v>0</v>
      </c>
      <c r="M118" s="34">
        <f t="shared" si="50"/>
        <v>530</v>
      </c>
      <c r="N118" s="34">
        <f t="shared" si="50"/>
        <v>0</v>
      </c>
    </row>
    <row r="119" spans="1:14" s="13" customFormat="1" ht="31.2">
      <c r="A119" s="17">
        <v>3</v>
      </c>
      <c r="B119" s="22" t="s">
        <v>11</v>
      </c>
      <c r="C119" s="23" t="s">
        <v>91</v>
      </c>
      <c r="D119" s="23" t="s">
        <v>68</v>
      </c>
      <c r="E119" s="23" t="s">
        <v>49</v>
      </c>
      <c r="F119" s="23" t="s">
        <v>72</v>
      </c>
      <c r="G119" s="24">
        <v>530</v>
      </c>
      <c r="H119" s="24"/>
      <c r="I119" s="24">
        <v>530</v>
      </c>
      <c r="J119" s="24"/>
      <c r="K119" s="24">
        <v>530</v>
      </c>
      <c r="L119" s="24"/>
      <c r="M119" s="24">
        <v>530</v>
      </c>
      <c r="N119" s="24"/>
    </row>
    <row r="120" spans="1:14" s="13" customFormat="1" ht="15.6">
      <c r="A120" s="17">
        <v>3</v>
      </c>
      <c r="B120" s="22" t="s">
        <v>46</v>
      </c>
      <c r="C120" s="23" t="s">
        <v>91</v>
      </c>
      <c r="D120" s="23" t="s">
        <v>68</v>
      </c>
      <c r="E120" s="23" t="s">
        <v>49</v>
      </c>
      <c r="F120" s="23" t="s">
        <v>90</v>
      </c>
      <c r="G120" s="24"/>
      <c r="H120" s="24"/>
      <c r="I120" s="24"/>
      <c r="J120" s="24"/>
      <c r="K120" s="24"/>
      <c r="L120" s="24"/>
      <c r="M120" s="24"/>
      <c r="N120" s="24"/>
    </row>
    <row r="121" spans="1:14" s="13" customFormat="1" ht="46.8">
      <c r="A121" s="16">
        <v>2</v>
      </c>
      <c r="B121" s="41" t="s">
        <v>215</v>
      </c>
      <c r="C121" s="33" t="s">
        <v>91</v>
      </c>
      <c r="D121" s="33" t="s">
        <v>68</v>
      </c>
      <c r="E121" s="33" t="s">
        <v>159</v>
      </c>
      <c r="F121" s="33" t="s">
        <v>70</v>
      </c>
      <c r="G121" s="34">
        <f t="shared" ref="G121:N121" si="51">SUMIFS(G122:G1150,$C122:$C1150,$C122,$D122:$D1150,$D122,$E122:$E1150,$E122)</f>
        <v>30</v>
      </c>
      <c r="H121" s="34">
        <f t="shared" si="51"/>
        <v>0</v>
      </c>
      <c r="I121" s="34">
        <f t="shared" si="51"/>
        <v>30</v>
      </c>
      <c r="J121" s="34">
        <f t="shared" si="51"/>
        <v>0</v>
      </c>
      <c r="K121" s="34">
        <f t="shared" si="51"/>
        <v>30</v>
      </c>
      <c r="L121" s="34">
        <f t="shared" si="51"/>
        <v>0</v>
      </c>
      <c r="M121" s="34">
        <f t="shared" si="51"/>
        <v>30</v>
      </c>
      <c r="N121" s="34">
        <f t="shared" si="51"/>
        <v>0</v>
      </c>
    </row>
    <row r="122" spans="1:14" s="13" customFormat="1" ht="31.2">
      <c r="A122" s="17">
        <v>3</v>
      </c>
      <c r="B122" s="22" t="s">
        <v>11</v>
      </c>
      <c r="C122" s="23" t="s">
        <v>91</v>
      </c>
      <c r="D122" s="23" t="s">
        <v>68</v>
      </c>
      <c r="E122" s="23" t="s">
        <v>159</v>
      </c>
      <c r="F122" s="23" t="s">
        <v>72</v>
      </c>
      <c r="G122" s="24">
        <v>30</v>
      </c>
      <c r="H122" s="24"/>
      <c r="I122" s="24">
        <v>30</v>
      </c>
      <c r="J122" s="24"/>
      <c r="K122" s="24">
        <v>30</v>
      </c>
      <c r="L122" s="24"/>
      <c r="M122" s="24">
        <v>30</v>
      </c>
      <c r="N122" s="24"/>
    </row>
    <row r="123" spans="1:14" s="13" customFormat="1" ht="15.6">
      <c r="A123" s="15">
        <v>1</v>
      </c>
      <c r="B123" s="40" t="s">
        <v>117</v>
      </c>
      <c r="C123" s="30" t="s">
        <v>91</v>
      </c>
      <c r="D123" s="30" t="s">
        <v>87</v>
      </c>
      <c r="E123" s="30"/>
      <c r="F123" s="30"/>
      <c r="G123" s="31">
        <f t="shared" ref="G123:N123" si="52">SUMIFS(G124:G1156,$C124:$C1156,$C124,$D124:$D1156,$D124)/2</f>
        <v>0</v>
      </c>
      <c r="H123" s="31">
        <f t="shared" si="52"/>
        <v>0</v>
      </c>
      <c r="I123" s="31">
        <f t="shared" si="52"/>
        <v>0</v>
      </c>
      <c r="J123" s="31">
        <f t="shared" si="52"/>
        <v>0</v>
      </c>
      <c r="K123" s="31">
        <f t="shared" si="52"/>
        <v>0</v>
      </c>
      <c r="L123" s="31">
        <f t="shared" si="52"/>
        <v>0</v>
      </c>
      <c r="M123" s="31">
        <f t="shared" si="52"/>
        <v>0</v>
      </c>
      <c r="N123" s="31">
        <f t="shared" si="52"/>
        <v>0</v>
      </c>
    </row>
    <row r="124" spans="1:14" s="13" customFormat="1" ht="46.8">
      <c r="A124" s="16">
        <v>2</v>
      </c>
      <c r="B124" s="41" t="s">
        <v>205</v>
      </c>
      <c r="C124" s="33" t="s">
        <v>91</v>
      </c>
      <c r="D124" s="33" t="s">
        <v>87</v>
      </c>
      <c r="E124" s="42" t="s">
        <v>58</v>
      </c>
      <c r="F124" s="42" t="s">
        <v>70</v>
      </c>
      <c r="G124" s="34">
        <f t="shared" ref="G124:N124" si="53">SUMIFS(G125:G1153,$C125:$C1153,$C125,$D125:$D1153,$D125,$E125:$E1153,$E125)</f>
        <v>0</v>
      </c>
      <c r="H124" s="34">
        <f t="shared" si="53"/>
        <v>0</v>
      </c>
      <c r="I124" s="34">
        <f t="shared" si="53"/>
        <v>0</v>
      </c>
      <c r="J124" s="34">
        <f t="shared" si="53"/>
        <v>0</v>
      </c>
      <c r="K124" s="34">
        <f t="shared" si="53"/>
        <v>0</v>
      </c>
      <c r="L124" s="34">
        <f t="shared" si="53"/>
        <v>0</v>
      </c>
      <c r="M124" s="34">
        <f t="shared" si="53"/>
        <v>0</v>
      </c>
      <c r="N124" s="34">
        <f t="shared" si="53"/>
        <v>0</v>
      </c>
    </row>
    <row r="125" spans="1:14" s="13" customFormat="1" ht="115.8" customHeight="1">
      <c r="A125" s="17">
        <v>3</v>
      </c>
      <c r="B125" s="22" t="s">
        <v>118</v>
      </c>
      <c r="C125" s="23" t="s">
        <v>91</v>
      </c>
      <c r="D125" s="23" t="s">
        <v>87</v>
      </c>
      <c r="E125" s="23" t="s">
        <v>58</v>
      </c>
      <c r="F125" s="23" t="s">
        <v>119</v>
      </c>
      <c r="G125" s="24"/>
      <c r="H125" s="24"/>
      <c r="I125" s="24"/>
      <c r="J125" s="24"/>
      <c r="K125" s="24"/>
      <c r="L125" s="24"/>
      <c r="M125" s="24"/>
      <c r="N125" s="24"/>
    </row>
    <row r="126" spans="1:14" s="13" customFormat="1" ht="15.6">
      <c r="A126" s="17">
        <v>3</v>
      </c>
      <c r="B126" s="22" t="s">
        <v>46</v>
      </c>
      <c r="C126" s="23" t="s">
        <v>91</v>
      </c>
      <c r="D126" s="23" t="s">
        <v>87</v>
      </c>
      <c r="E126" s="23" t="s">
        <v>58</v>
      </c>
      <c r="F126" s="23" t="s">
        <v>90</v>
      </c>
      <c r="G126" s="24"/>
      <c r="H126" s="24"/>
      <c r="I126" s="24"/>
      <c r="J126" s="24"/>
      <c r="K126" s="24"/>
      <c r="L126" s="24"/>
      <c r="M126" s="24"/>
      <c r="N126" s="24"/>
    </row>
    <row r="127" spans="1:14" s="13" customFormat="1" ht="46.8">
      <c r="A127" s="16">
        <v>2</v>
      </c>
      <c r="B127" s="41" t="s">
        <v>194</v>
      </c>
      <c r="C127" s="33" t="s">
        <v>91</v>
      </c>
      <c r="D127" s="33" t="s">
        <v>87</v>
      </c>
      <c r="E127" s="42" t="s">
        <v>193</v>
      </c>
      <c r="F127" s="42" t="s">
        <v>70</v>
      </c>
      <c r="G127" s="34">
        <f t="shared" ref="G127:N127" si="54">SUMIFS(G128:G1156,$C128:$C1156,$C128,$D128:$D1156,$D128,$E128:$E1156,$E128)</f>
        <v>0</v>
      </c>
      <c r="H127" s="34">
        <f t="shared" si="54"/>
        <v>0</v>
      </c>
      <c r="I127" s="34">
        <f t="shared" si="54"/>
        <v>0</v>
      </c>
      <c r="J127" s="34">
        <f t="shared" si="54"/>
        <v>0</v>
      </c>
      <c r="K127" s="34">
        <f t="shared" si="54"/>
        <v>0</v>
      </c>
      <c r="L127" s="34">
        <f t="shared" si="54"/>
        <v>0</v>
      </c>
      <c r="M127" s="34">
        <f t="shared" si="54"/>
        <v>0</v>
      </c>
      <c r="N127" s="34">
        <f t="shared" si="54"/>
        <v>0</v>
      </c>
    </row>
    <row r="128" spans="1:14" s="13" customFormat="1" ht="114" customHeight="1">
      <c r="A128" s="17">
        <v>3</v>
      </c>
      <c r="B128" s="22" t="s">
        <v>118</v>
      </c>
      <c r="C128" s="23" t="s">
        <v>91</v>
      </c>
      <c r="D128" s="23" t="s">
        <v>87</v>
      </c>
      <c r="E128" s="23" t="s">
        <v>193</v>
      </c>
      <c r="F128" s="23" t="s">
        <v>119</v>
      </c>
      <c r="G128" s="24"/>
      <c r="H128" s="24"/>
      <c r="I128" s="24"/>
      <c r="J128" s="24"/>
      <c r="K128" s="24"/>
      <c r="L128" s="24"/>
      <c r="M128" s="24"/>
      <c r="N128" s="24"/>
    </row>
    <row r="129" spans="1:14" s="13" customFormat="1" ht="15.6">
      <c r="A129" s="17">
        <v>3</v>
      </c>
      <c r="B129" s="22" t="s">
        <v>46</v>
      </c>
      <c r="C129" s="23" t="s">
        <v>91</v>
      </c>
      <c r="D129" s="23" t="s">
        <v>87</v>
      </c>
      <c r="E129" s="23" t="s">
        <v>193</v>
      </c>
      <c r="F129" s="23" t="s">
        <v>90</v>
      </c>
      <c r="G129" s="24"/>
      <c r="H129" s="24"/>
      <c r="I129" s="24"/>
      <c r="J129" s="24"/>
      <c r="K129" s="24"/>
      <c r="L129" s="24"/>
      <c r="M129" s="24"/>
      <c r="N129" s="24"/>
    </row>
    <row r="130" spans="1:14" s="13" customFormat="1" ht="62.4">
      <c r="A130" s="16">
        <v>2</v>
      </c>
      <c r="B130" s="41" t="s">
        <v>207</v>
      </c>
      <c r="C130" s="33" t="s">
        <v>91</v>
      </c>
      <c r="D130" s="33" t="s">
        <v>87</v>
      </c>
      <c r="E130" s="42" t="s">
        <v>49</v>
      </c>
      <c r="F130" s="42" t="s">
        <v>70</v>
      </c>
      <c r="G130" s="34">
        <f t="shared" ref="G130:N130" si="55">SUMIFS(G131:G1159,$C131:$C1159,$C131,$D131:$D1159,$D131,$E131:$E1159,$E131)</f>
        <v>0</v>
      </c>
      <c r="H130" s="34">
        <f t="shared" si="55"/>
        <v>0</v>
      </c>
      <c r="I130" s="34">
        <f t="shared" si="55"/>
        <v>0</v>
      </c>
      <c r="J130" s="34">
        <f t="shared" si="55"/>
        <v>0</v>
      </c>
      <c r="K130" s="34">
        <f t="shared" si="55"/>
        <v>0</v>
      </c>
      <c r="L130" s="34">
        <f t="shared" si="55"/>
        <v>0</v>
      </c>
      <c r="M130" s="34">
        <f t="shared" si="55"/>
        <v>0</v>
      </c>
      <c r="N130" s="34">
        <f t="shared" si="55"/>
        <v>0</v>
      </c>
    </row>
    <row r="131" spans="1:14" s="13" customFormat="1" ht="31.2">
      <c r="A131" s="17">
        <v>3</v>
      </c>
      <c r="B131" s="22" t="s">
        <v>11</v>
      </c>
      <c r="C131" s="23" t="s">
        <v>91</v>
      </c>
      <c r="D131" s="23" t="s">
        <v>87</v>
      </c>
      <c r="E131" s="23" t="s">
        <v>49</v>
      </c>
      <c r="F131" s="23" t="s">
        <v>72</v>
      </c>
      <c r="G131" s="24"/>
      <c r="H131" s="24"/>
      <c r="I131" s="24"/>
      <c r="J131" s="24"/>
      <c r="K131" s="24"/>
      <c r="L131" s="24"/>
      <c r="M131" s="24"/>
      <c r="N131" s="24"/>
    </row>
    <row r="132" spans="1:14" s="13" customFormat="1" ht="15.6">
      <c r="A132" s="17">
        <v>3</v>
      </c>
      <c r="B132" s="22" t="s">
        <v>46</v>
      </c>
      <c r="C132" s="23" t="s">
        <v>91</v>
      </c>
      <c r="D132" s="23" t="s">
        <v>87</v>
      </c>
      <c r="E132" s="23" t="s">
        <v>49</v>
      </c>
      <c r="F132" s="23" t="s">
        <v>90</v>
      </c>
      <c r="G132" s="24"/>
      <c r="H132" s="24"/>
      <c r="I132" s="24"/>
      <c r="J132" s="24"/>
      <c r="K132" s="24"/>
      <c r="L132" s="24"/>
      <c r="M132" s="24"/>
      <c r="N132" s="24"/>
    </row>
    <row r="133" spans="1:14" s="13" customFormat="1" ht="15.6">
      <c r="A133" s="15">
        <v>1</v>
      </c>
      <c r="B133" s="40" t="s">
        <v>126</v>
      </c>
      <c r="C133" s="44" t="s">
        <v>91</v>
      </c>
      <c r="D133" s="44" t="s">
        <v>77</v>
      </c>
      <c r="E133" s="44" t="s">
        <v>6</v>
      </c>
      <c r="F133" s="44" t="s">
        <v>70</v>
      </c>
      <c r="G133" s="31">
        <f t="shared" ref="G133:N133" si="56">SUMIFS(G134:G1166,$C134:$C1166,$C134,$D134:$D1166,$D134)/2</f>
        <v>41311.599999999999</v>
      </c>
      <c r="H133" s="31">
        <f t="shared" si="56"/>
        <v>39246</v>
      </c>
      <c r="I133" s="31">
        <f t="shared" si="56"/>
        <v>41311.599999999999</v>
      </c>
      <c r="J133" s="31">
        <f t="shared" si="56"/>
        <v>39246</v>
      </c>
      <c r="K133" s="31">
        <f t="shared" si="56"/>
        <v>0</v>
      </c>
      <c r="L133" s="31">
        <f t="shared" si="56"/>
        <v>0</v>
      </c>
      <c r="M133" s="31">
        <f t="shared" si="56"/>
        <v>0</v>
      </c>
      <c r="N133" s="31">
        <f t="shared" si="56"/>
        <v>0</v>
      </c>
    </row>
    <row r="134" spans="1:14" s="13" customFormat="1" ht="35.4" customHeight="1">
      <c r="A134" s="16">
        <v>2</v>
      </c>
      <c r="B134" s="41" t="s">
        <v>205</v>
      </c>
      <c r="C134" s="33" t="s">
        <v>91</v>
      </c>
      <c r="D134" s="33" t="s">
        <v>77</v>
      </c>
      <c r="E134" s="42" t="s">
        <v>58</v>
      </c>
      <c r="F134" s="42" t="s">
        <v>70</v>
      </c>
      <c r="G134" s="34">
        <f t="shared" ref="G134:N134" si="57">SUMIFS(G135:G1163,$C135:$C1163,$C135,$D135:$D1163,$D135,$E135:$E1163,$E135)</f>
        <v>0</v>
      </c>
      <c r="H134" s="34">
        <f t="shared" si="57"/>
        <v>0</v>
      </c>
      <c r="I134" s="34">
        <f t="shared" si="57"/>
        <v>0</v>
      </c>
      <c r="J134" s="34">
        <f t="shared" si="57"/>
        <v>0</v>
      </c>
      <c r="K134" s="34">
        <f t="shared" si="57"/>
        <v>0</v>
      </c>
      <c r="L134" s="34">
        <f t="shared" si="57"/>
        <v>0</v>
      </c>
      <c r="M134" s="34">
        <f t="shared" si="57"/>
        <v>0</v>
      </c>
      <c r="N134" s="34">
        <f t="shared" si="57"/>
        <v>0</v>
      </c>
    </row>
    <row r="135" spans="1:14" s="13" customFormat="1" ht="15.6">
      <c r="A135" s="17">
        <v>3</v>
      </c>
      <c r="B135" s="22" t="s">
        <v>46</v>
      </c>
      <c r="C135" s="23" t="s">
        <v>91</v>
      </c>
      <c r="D135" s="23" t="s">
        <v>77</v>
      </c>
      <c r="E135" s="23" t="s">
        <v>58</v>
      </c>
      <c r="F135" s="23" t="s">
        <v>90</v>
      </c>
      <c r="G135" s="24"/>
      <c r="H135" s="24"/>
      <c r="I135" s="24"/>
      <c r="J135" s="24"/>
      <c r="K135" s="24"/>
      <c r="L135" s="24"/>
      <c r="M135" s="24"/>
      <c r="N135" s="24"/>
    </row>
    <row r="136" spans="1:14" s="13" customFormat="1" ht="46.8">
      <c r="A136" s="16">
        <v>2</v>
      </c>
      <c r="B136" s="41" t="s">
        <v>186</v>
      </c>
      <c r="C136" s="42" t="s">
        <v>91</v>
      </c>
      <c r="D136" s="42" t="s">
        <v>77</v>
      </c>
      <c r="E136" s="42" t="s">
        <v>125</v>
      </c>
      <c r="F136" s="42" t="s">
        <v>70</v>
      </c>
      <c r="G136" s="34">
        <f t="shared" ref="G136:N136" si="58">SUMIFS(G137:G1165,$C137:$C1165,$C137,$D137:$D1165,$D137,$E137:$E1165,$E137)</f>
        <v>41311.599999999999</v>
      </c>
      <c r="H136" s="34">
        <f t="shared" si="58"/>
        <v>39246</v>
      </c>
      <c r="I136" s="34">
        <f t="shared" si="58"/>
        <v>41311.599999999999</v>
      </c>
      <c r="J136" s="34">
        <f t="shared" si="58"/>
        <v>39246</v>
      </c>
      <c r="K136" s="34">
        <f t="shared" si="58"/>
        <v>0</v>
      </c>
      <c r="L136" s="34">
        <f t="shared" si="58"/>
        <v>0</v>
      </c>
      <c r="M136" s="34">
        <f t="shared" si="58"/>
        <v>0</v>
      </c>
      <c r="N136" s="34">
        <f t="shared" si="58"/>
        <v>0</v>
      </c>
    </row>
    <row r="137" spans="1:14" s="13" customFormat="1" ht="15.6">
      <c r="A137" s="17">
        <v>3</v>
      </c>
      <c r="B137" s="22" t="s">
        <v>46</v>
      </c>
      <c r="C137" s="23" t="s">
        <v>91</v>
      </c>
      <c r="D137" s="23" t="s">
        <v>77</v>
      </c>
      <c r="E137" s="23" t="s">
        <v>125</v>
      </c>
      <c r="F137" s="23" t="s">
        <v>90</v>
      </c>
      <c r="G137" s="24">
        <v>41311.599999999999</v>
      </c>
      <c r="H137" s="24">
        <v>39246</v>
      </c>
      <c r="I137" s="24">
        <v>41311.599999999999</v>
      </c>
      <c r="J137" s="24">
        <v>39246</v>
      </c>
      <c r="K137" s="24"/>
      <c r="L137" s="24"/>
      <c r="M137" s="24"/>
      <c r="N137" s="24"/>
    </row>
    <row r="138" spans="1:14" s="13" customFormat="1" ht="43.2" customHeight="1">
      <c r="A138" s="16">
        <v>2</v>
      </c>
      <c r="B138" s="41" t="s">
        <v>211</v>
      </c>
      <c r="C138" s="33" t="s">
        <v>91</v>
      </c>
      <c r="D138" s="33" t="s">
        <v>77</v>
      </c>
      <c r="E138" s="42" t="s">
        <v>172</v>
      </c>
      <c r="F138" s="42" t="s">
        <v>70</v>
      </c>
      <c r="G138" s="34">
        <f t="shared" ref="G138:N138" si="59">SUMIFS(G139:G1167,$C139:$C1167,$C139,$D139:$D1167,$D139,$E139:$E1167,$E139)</f>
        <v>0</v>
      </c>
      <c r="H138" s="34">
        <f t="shared" si="59"/>
        <v>0</v>
      </c>
      <c r="I138" s="34">
        <f t="shared" si="59"/>
        <v>0</v>
      </c>
      <c r="J138" s="34">
        <f t="shared" si="59"/>
        <v>0</v>
      </c>
      <c r="K138" s="34">
        <f t="shared" si="59"/>
        <v>0</v>
      </c>
      <c r="L138" s="34">
        <f t="shared" si="59"/>
        <v>0</v>
      </c>
      <c r="M138" s="34">
        <f t="shared" si="59"/>
        <v>0</v>
      </c>
      <c r="N138" s="34">
        <f t="shared" si="59"/>
        <v>0</v>
      </c>
    </row>
    <row r="139" spans="1:14" s="13" customFormat="1" ht="15.6">
      <c r="A139" s="17">
        <v>3</v>
      </c>
      <c r="B139" s="22" t="s">
        <v>46</v>
      </c>
      <c r="C139" s="23" t="s">
        <v>91</v>
      </c>
      <c r="D139" s="23" t="s">
        <v>77</v>
      </c>
      <c r="E139" s="23" t="s">
        <v>172</v>
      </c>
      <c r="F139" s="23" t="s">
        <v>90</v>
      </c>
      <c r="G139" s="24"/>
      <c r="H139" s="24"/>
      <c r="I139" s="24"/>
      <c r="J139" s="24"/>
      <c r="K139" s="24"/>
      <c r="L139" s="24"/>
      <c r="M139" s="24"/>
      <c r="N139" s="24"/>
    </row>
    <row r="140" spans="1:14" s="13" customFormat="1" ht="37.799999999999997" customHeight="1">
      <c r="A140" s="16">
        <v>2</v>
      </c>
      <c r="B140" s="41" t="s">
        <v>214</v>
      </c>
      <c r="C140" s="42" t="s">
        <v>91</v>
      </c>
      <c r="D140" s="42" t="s">
        <v>77</v>
      </c>
      <c r="E140" s="42" t="s">
        <v>157</v>
      </c>
      <c r="F140" s="42" t="s">
        <v>70</v>
      </c>
      <c r="G140" s="34">
        <f t="shared" ref="G140:N140" si="60">SUMIFS(G141:G1169,$C141:$C1169,$C141,$D141:$D1169,$D141,$E141:$E1169,$E141)</f>
        <v>0</v>
      </c>
      <c r="H140" s="34">
        <f t="shared" si="60"/>
        <v>0</v>
      </c>
      <c r="I140" s="34">
        <f t="shared" si="60"/>
        <v>0</v>
      </c>
      <c r="J140" s="34">
        <f t="shared" si="60"/>
        <v>0</v>
      </c>
      <c r="K140" s="34">
        <f t="shared" si="60"/>
        <v>0</v>
      </c>
      <c r="L140" s="34">
        <f t="shared" si="60"/>
        <v>0</v>
      </c>
      <c r="M140" s="34">
        <f t="shared" si="60"/>
        <v>0</v>
      </c>
      <c r="N140" s="34">
        <f t="shared" si="60"/>
        <v>0</v>
      </c>
    </row>
    <row r="141" spans="1:14" s="13" customFormat="1" ht="15.6">
      <c r="A141" s="17">
        <v>3</v>
      </c>
      <c r="B141" s="22" t="s">
        <v>46</v>
      </c>
      <c r="C141" s="23" t="s">
        <v>91</v>
      </c>
      <c r="D141" s="23" t="s">
        <v>77</v>
      </c>
      <c r="E141" s="23" t="s">
        <v>157</v>
      </c>
      <c r="F141" s="23" t="s">
        <v>90</v>
      </c>
      <c r="G141" s="24"/>
      <c r="H141" s="24"/>
      <c r="I141" s="24"/>
      <c r="J141" s="24"/>
      <c r="K141" s="24"/>
      <c r="L141" s="24"/>
      <c r="M141" s="24"/>
      <c r="N141" s="24"/>
    </row>
    <row r="142" spans="1:14" s="13" customFormat="1" ht="15.6">
      <c r="A142" s="15">
        <v>1</v>
      </c>
      <c r="B142" s="40" t="s">
        <v>126</v>
      </c>
      <c r="C142" s="44" t="s">
        <v>91</v>
      </c>
      <c r="D142" s="44" t="s">
        <v>91</v>
      </c>
      <c r="E142" s="44" t="s">
        <v>6</v>
      </c>
      <c r="F142" s="44" t="s">
        <v>70</v>
      </c>
      <c r="G142" s="31">
        <f t="shared" ref="G142:N142" si="61">SUMIFS(G143:G1175,$C143:$C1175,$C143,$D143:$D1175,$D143)/2</f>
        <v>78620.600000000006</v>
      </c>
      <c r="H142" s="31">
        <f t="shared" si="61"/>
        <v>0</v>
      </c>
      <c r="I142" s="31">
        <f t="shared" si="61"/>
        <v>99192.7</v>
      </c>
      <c r="J142" s="31">
        <f t="shared" si="61"/>
        <v>0</v>
      </c>
      <c r="K142" s="31">
        <f t="shared" si="61"/>
        <v>118651.9</v>
      </c>
      <c r="L142" s="31">
        <f t="shared" si="61"/>
        <v>0</v>
      </c>
      <c r="M142" s="31">
        <f t="shared" si="61"/>
        <v>107851.9</v>
      </c>
      <c r="N142" s="31">
        <f t="shared" si="61"/>
        <v>0</v>
      </c>
    </row>
    <row r="143" spans="1:14" s="13" customFormat="1" ht="37.799999999999997" customHeight="1">
      <c r="A143" s="16">
        <v>2</v>
      </c>
      <c r="B143" s="41" t="s">
        <v>169</v>
      </c>
      <c r="C143" s="33" t="s">
        <v>91</v>
      </c>
      <c r="D143" s="33" t="s">
        <v>91</v>
      </c>
      <c r="E143" s="33" t="s">
        <v>168</v>
      </c>
      <c r="F143" s="42" t="s">
        <v>70</v>
      </c>
      <c r="G143" s="34">
        <f t="shared" ref="G143:N143" si="62">SUMIFS(G144:G1172,$C144:$C1172,$C144,$D144:$D1172,$D144,$E144:$E1172,$E144)</f>
        <v>78620.600000000006</v>
      </c>
      <c r="H143" s="34">
        <f t="shared" si="62"/>
        <v>0</v>
      </c>
      <c r="I143" s="34">
        <f t="shared" si="62"/>
        <v>99192.7</v>
      </c>
      <c r="J143" s="34">
        <f t="shared" si="62"/>
        <v>0</v>
      </c>
      <c r="K143" s="34">
        <f t="shared" si="62"/>
        <v>118651.9</v>
      </c>
      <c r="L143" s="34">
        <f t="shared" si="62"/>
        <v>0</v>
      </c>
      <c r="M143" s="34">
        <f t="shared" si="62"/>
        <v>107851.9</v>
      </c>
      <c r="N143" s="34">
        <f t="shared" si="62"/>
        <v>0</v>
      </c>
    </row>
    <row r="144" spans="1:14" s="13" customFormat="1" ht="15.6">
      <c r="A144" s="17">
        <v>3</v>
      </c>
      <c r="B144" s="22" t="s">
        <v>46</v>
      </c>
      <c r="C144" s="23" t="s">
        <v>91</v>
      </c>
      <c r="D144" s="23" t="s">
        <v>91</v>
      </c>
      <c r="E144" s="23" t="s">
        <v>168</v>
      </c>
      <c r="F144" s="23" t="s">
        <v>90</v>
      </c>
      <c r="G144" s="24">
        <v>78620.600000000006</v>
      </c>
      <c r="H144" s="24"/>
      <c r="I144" s="24">
        <v>99192.7</v>
      </c>
      <c r="J144" s="24"/>
      <c r="K144" s="24">
        <v>118651.9</v>
      </c>
      <c r="L144" s="24"/>
      <c r="M144" s="24">
        <v>107851.9</v>
      </c>
      <c r="N144" s="24"/>
    </row>
    <row r="145" spans="1:14" s="13" customFormat="1" ht="15.6">
      <c r="A145" s="14">
        <v>0</v>
      </c>
      <c r="B145" s="26" t="s">
        <v>108</v>
      </c>
      <c r="C145" s="27" t="s">
        <v>69</v>
      </c>
      <c r="D145" s="27" t="s">
        <v>113</v>
      </c>
      <c r="E145" s="27"/>
      <c r="F145" s="27"/>
      <c r="G145" s="28">
        <f>SUMIFS(G146:G1185,$C146:$C1185,$C146)/3</f>
        <v>34736.400000000001</v>
      </c>
      <c r="H145" s="28">
        <f>SUMIFS(H146:H1175,$C146:$C1175,$C146)/3</f>
        <v>776.70000000000016</v>
      </c>
      <c r="I145" s="28">
        <f>SUMIFS(I146:I1185,$C146:$C1185,$C146)/3</f>
        <v>34736.400000000001</v>
      </c>
      <c r="J145" s="28">
        <f>SUMIFS(J146:J1175,$C146:$C1175,$C146)/3</f>
        <v>776.70000000000016</v>
      </c>
      <c r="K145" s="28">
        <f>SUMIFS(K146:K1185,$C146:$C1185,$C146)/3</f>
        <v>34736.400000000001</v>
      </c>
      <c r="L145" s="28">
        <f>SUMIFS(L146:L1175,$C146:$C1175,$C146)/3</f>
        <v>776.70000000000016</v>
      </c>
      <c r="M145" s="28">
        <f>SUMIFS(M146:M1185,$C146:$C1185,$C146)/3</f>
        <v>34736.400000000001</v>
      </c>
      <c r="N145" s="28">
        <f>SUMIFS(N146:N1175,$C146:$C1175,$C146)/3</f>
        <v>776.70000000000016</v>
      </c>
    </row>
    <row r="146" spans="1:14" s="13" customFormat="1" ht="15.6">
      <c r="A146" s="15">
        <v>1</v>
      </c>
      <c r="B146" s="29" t="s">
        <v>59</v>
      </c>
      <c r="C146" s="30" t="s">
        <v>69</v>
      </c>
      <c r="D146" s="30" t="s">
        <v>91</v>
      </c>
      <c r="E146" s="30" t="s">
        <v>70</v>
      </c>
      <c r="F146" s="30" t="s">
        <v>70</v>
      </c>
      <c r="G146" s="31">
        <f t="shared" ref="G146:N146" si="63">SUMIFS(G147:G1179,$C147:$C1179,$C147,$D147:$D1179,$D147)/2</f>
        <v>34736.400000000001</v>
      </c>
      <c r="H146" s="31">
        <f t="shared" si="63"/>
        <v>776.7</v>
      </c>
      <c r="I146" s="31">
        <f t="shared" si="63"/>
        <v>34736.400000000001</v>
      </c>
      <c r="J146" s="31">
        <f t="shared" si="63"/>
        <v>776.7</v>
      </c>
      <c r="K146" s="31">
        <f t="shared" si="63"/>
        <v>34736.400000000001</v>
      </c>
      <c r="L146" s="31">
        <f t="shared" si="63"/>
        <v>776.7</v>
      </c>
      <c r="M146" s="31">
        <f t="shared" si="63"/>
        <v>34736.400000000001</v>
      </c>
      <c r="N146" s="31">
        <f t="shared" si="63"/>
        <v>776.7</v>
      </c>
    </row>
    <row r="147" spans="1:14" s="13" customFormat="1" ht="46.8">
      <c r="A147" s="16">
        <v>2</v>
      </c>
      <c r="B147" s="41" t="s">
        <v>201</v>
      </c>
      <c r="C147" s="33" t="s">
        <v>69</v>
      </c>
      <c r="D147" s="33" t="s">
        <v>91</v>
      </c>
      <c r="E147" s="33" t="s">
        <v>161</v>
      </c>
      <c r="F147" s="33"/>
      <c r="G147" s="34">
        <f t="shared" ref="G147:N147" si="64">SUMIFS(G148:G1176,$C148:$C1176,$C148,$D148:$D1176,$D148,$E148:$E1176,$E148)</f>
        <v>34736.400000000001</v>
      </c>
      <c r="H147" s="34">
        <f t="shared" si="64"/>
        <v>776.7</v>
      </c>
      <c r="I147" s="34">
        <f t="shared" si="64"/>
        <v>34736.400000000001</v>
      </c>
      <c r="J147" s="34">
        <f t="shared" si="64"/>
        <v>776.7</v>
      </c>
      <c r="K147" s="34">
        <f t="shared" si="64"/>
        <v>34736.400000000001</v>
      </c>
      <c r="L147" s="34">
        <f t="shared" si="64"/>
        <v>776.7</v>
      </c>
      <c r="M147" s="34">
        <f t="shared" si="64"/>
        <v>34736.400000000001</v>
      </c>
      <c r="N147" s="34">
        <f t="shared" si="64"/>
        <v>776.7</v>
      </c>
    </row>
    <row r="148" spans="1:14" s="13" customFormat="1" ht="15.6">
      <c r="A148" s="17">
        <v>3</v>
      </c>
      <c r="B148" s="22" t="s">
        <v>46</v>
      </c>
      <c r="C148" s="23" t="s">
        <v>69</v>
      </c>
      <c r="D148" s="23" t="s">
        <v>91</v>
      </c>
      <c r="E148" s="23" t="s">
        <v>161</v>
      </c>
      <c r="F148" s="23" t="s">
        <v>90</v>
      </c>
      <c r="G148" s="24">
        <v>34736.400000000001</v>
      </c>
      <c r="H148" s="24">
        <v>776.7</v>
      </c>
      <c r="I148" s="24">
        <v>34736.400000000001</v>
      </c>
      <c r="J148" s="24">
        <v>776.7</v>
      </c>
      <c r="K148" s="24">
        <v>34736.400000000001</v>
      </c>
      <c r="L148" s="24">
        <v>776.7</v>
      </c>
      <c r="M148" s="24">
        <v>34736.400000000001</v>
      </c>
      <c r="N148" s="24">
        <v>776.7</v>
      </c>
    </row>
    <row r="149" spans="1:14" s="13" customFormat="1" ht="15.6">
      <c r="A149" s="14">
        <v>0</v>
      </c>
      <c r="B149" s="26" t="s">
        <v>109</v>
      </c>
      <c r="C149" s="27" t="s">
        <v>80</v>
      </c>
      <c r="D149" s="27" t="s">
        <v>113</v>
      </c>
      <c r="E149" s="27"/>
      <c r="F149" s="27"/>
      <c r="G149" s="28">
        <f>SUMIFS(G150:G1189,$C150:$C1189,$C150)/3</f>
        <v>121409.80000000003</v>
      </c>
      <c r="H149" s="28">
        <f>SUMIFS(H150:H1179,$C150:$C1179,$C150)/3</f>
        <v>56280.69999999999</v>
      </c>
      <c r="I149" s="28">
        <f>SUMIFS(I150:I1189,$C150:$C1189,$C150)/3</f>
        <v>133037.70000000001</v>
      </c>
      <c r="J149" s="28">
        <f>SUMIFS(J150:J1179,$C150:$C1179,$C150)/3</f>
        <v>66280.7</v>
      </c>
      <c r="K149" s="28">
        <f>SUMIFS(K150:K1189,$C150:$C1189,$C150)/3</f>
        <v>84809.8</v>
      </c>
      <c r="L149" s="28">
        <f>SUMIFS(L150:L1179,$C150:$C1179,$C150)/3</f>
        <v>17878.300000000003</v>
      </c>
      <c r="M149" s="28">
        <f>SUMIFS(M150:M1189,$C150:$C1189,$C150)/3</f>
        <v>84809.8</v>
      </c>
      <c r="N149" s="28">
        <f>SUMIFS(N150:N1179,$C150:$C1179,$C150)/3</f>
        <v>17878.300000000003</v>
      </c>
    </row>
    <row r="150" spans="1:14" s="13" customFormat="1" ht="15.6">
      <c r="A150" s="15">
        <v>1</v>
      </c>
      <c r="B150" s="29" t="s">
        <v>39</v>
      </c>
      <c r="C150" s="30" t="s">
        <v>80</v>
      </c>
      <c r="D150" s="30" t="s">
        <v>87</v>
      </c>
      <c r="E150" s="30"/>
      <c r="F150" s="30"/>
      <c r="G150" s="31">
        <f t="shared" ref="G150:N150" si="65">SUMIFS(G151:G1183,$C151:$C1183,$C151,$D151:$D1183,$D151)/2</f>
        <v>89477.1</v>
      </c>
      <c r="H150" s="31">
        <f t="shared" si="65"/>
        <v>52367.4</v>
      </c>
      <c r="I150" s="31">
        <f t="shared" si="65"/>
        <v>101105</v>
      </c>
      <c r="J150" s="31">
        <f t="shared" si="65"/>
        <v>62367.4</v>
      </c>
      <c r="K150" s="31">
        <f t="shared" si="65"/>
        <v>51966.400000000001</v>
      </c>
      <c r="L150" s="31">
        <f t="shared" si="65"/>
        <v>13965</v>
      </c>
      <c r="M150" s="31">
        <f t="shared" si="65"/>
        <v>51966.400000000001</v>
      </c>
      <c r="N150" s="31">
        <f t="shared" si="65"/>
        <v>13965</v>
      </c>
    </row>
    <row r="151" spans="1:14" s="13" customFormat="1" ht="46.8">
      <c r="A151" s="16">
        <v>2</v>
      </c>
      <c r="B151" s="41" t="s">
        <v>173</v>
      </c>
      <c r="C151" s="33" t="s">
        <v>80</v>
      </c>
      <c r="D151" s="33" t="s">
        <v>87</v>
      </c>
      <c r="E151" s="33" t="s">
        <v>37</v>
      </c>
      <c r="F151" s="33"/>
      <c r="G151" s="34">
        <f t="shared" ref="G151:N151" si="66">SUMIFS(G152:G1180,$C152:$C1180,$C152,$D152:$D1180,$D152,$E152:$E1180,$E152)</f>
        <v>280</v>
      </c>
      <c r="H151" s="34">
        <f t="shared" si="66"/>
        <v>0</v>
      </c>
      <c r="I151" s="34">
        <f t="shared" si="66"/>
        <v>280</v>
      </c>
      <c r="J151" s="34">
        <f t="shared" si="66"/>
        <v>0</v>
      </c>
      <c r="K151" s="34">
        <f t="shared" si="66"/>
        <v>280</v>
      </c>
      <c r="L151" s="34">
        <f t="shared" si="66"/>
        <v>0</v>
      </c>
      <c r="M151" s="34">
        <f t="shared" si="66"/>
        <v>280</v>
      </c>
      <c r="N151" s="34">
        <f t="shared" si="66"/>
        <v>0</v>
      </c>
    </row>
    <row r="152" spans="1:14" s="13" customFormat="1" ht="31.2">
      <c r="A152" s="17">
        <v>3</v>
      </c>
      <c r="B152" s="22" t="s">
        <v>11</v>
      </c>
      <c r="C152" s="23" t="s">
        <v>80</v>
      </c>
      <c r="D152" s="23" t="s">
        <v>87</v>
      </c>
      <c r="E152" s="23" t="s">
        <v>37</v>
      </c>
      <c r="F152" s="23" t="s">
        <v>72</v>
      </c>
      <c r="G152" s="24">
        <v>280</v>
      </c>
      <c r="H152" s="24"/>
      <c r="I152" s="24">
        <v>280</v>
      </c>
      <c r="J152" s="24"/>
      <c r="K152" s="24">
        <v>280</v>
      </c>
      <c r="L152" s="24"/>
      <c r="M152" s="24">
        <v>280</v>
      </c>
      <c r="N152" s="24"/>
    </row>
    <row r="153" spans="1:14" s="13" customFormat="1" ht="15.6">
      <c r="A153" s="17">
        <v>3</v>
      </c>
      <c r="B153" s="22" t="s">
        <v>46</v>
      </c>
      <c r="C153" s="23" t="s">
        <v>80</v>
      </c>
      <c r="D153" s="23" t="s">
        <v>87</v>
      </c>
      <c r="E153" s="23" t="s">
        <v>37</v>
      </c>
      <c r="F153" s="23" t="s">
        <v>90</v>
      </c>
      <c r="G153" s="24"/>
      <c r="H153" s="24"/>
      <c r="I153" s="24"/>
      <c r="J153" s="24"/>
      <c r="K153" s="24"/>
      <c r="L153" s="24"/>
      <c r="M153" s="24"/>
      <c r="N153" s="24"/>
    </row>
    <row r="154" spans="1:14" s="13" customFormat="1" ht="51.6" customHeight="1">
      <c r="A154" s="16">
        <v>2</v>
      </c>
      <c r="B154" s="48" t="s">
        <v>202</v>
      </c>
      <c r="C154" s="33" t="s">
        <v>80</v>
      </c>
      <c r="D154" s="33" t="s">
        <v>87</v>
      </c>
      <c r="E154" s="33" t="s">
        <v>40</v>
      </c>
      <c r="F154" s="33"/>
      <c r="G154" s="34">
        <f t="shared" ref="G154:N154" si="67">SUMIFS(G155:G1183,$C155:$C1183,$C155,$D155:$D1183,$D155,$E155:$E1183,$E155)</f>
        <v>55638.6</v>
      </c>
      <c r="H154" s="34">
        <f t="shared" si="67"/>
        <v>52367.4</v>
      </c>
      <c r="I154" s="34">
        <f t="shared" si="67"/>
        <v>67266.5</v>
      </c>
      <c r="J154" s="34">
        <f t="shared" si="67"/>
        <v>62367.4</v>
      </c>
      <c r="K154" s="34">
        <f t="shared" si="67"/>
        <v>18127.900000000001</v>
      </c>
      <c r="L154" s="34">
        <f t="shared" si="67"/>
        <v>13965</v>
      </c>
      <c r="M154" s="34">
        <f t="shared" si="67"/>
        <v>18127.900000000001</v>
      </c>
      <c r="N154" s="34">
        <f t="shared" si="67"/>
        <v>13965</v>
      </c>
    </row>
    <row r="155" spans="1:14" s="13" customFormat="1" ht="31.2">
      <c r="A155" s="17">
        <v>3</v>
      </c>
      <c r="B155" s="22" t="s">
        <v>11</v>
      </c>
      <c r="C155" s="23" t="s">
        <v>80</v>
      </c>
      <c r="D155" s="23" t="s">
        <v>87</v>
      </c>
      <c r="E155" s="23" t="s">
        <v>40</v>
      </c>
      <c r="F155" s="23" t="s">
        <v>72</v>
      </c>
      <c r="G155" s="24"/>
      <c r="H155" s="24"/>
      <c r="I155" s="24"/>
      <c r="J155" s="24"/>
      <c r="K155" s="24"/>
      <c r="L155" s="24"/>
      <c r="M155" s="24"/>
      <c r="N155" s="24"/>
    </row>
    <row r="156" spans="1:14" s="13" customFormat="1" ht="15.6">
      <c r="A156" s="17">
        <v>3</v>
      </c>
      <c r="B156" s="22" t="s">
        <v>46</v>
      </c>
      <c r="C156" s="23" t="s">
        <v>80</v>
      </c>
      <c r="D156" s="23" t="s">
        <v>87</v>
      </c>
      <c r="E156" s="23" t="s">
        <v>40</v>
      </c>
      <c r="F156" s="23" t="s">
        <v>90</v>
      </c>
      <c r="G156" s="24">
        <v>55638.6</v>
      </c>
      <c r="H156" s="24">
        <v>52367.4</v>
      </c>
      <c r="I156" s="24">
        <v>67266.5</v>
      </c>
      <c r="J156" s="24">
        <v>62367.4</v>
      </c>
      <c r="K156" s="24">
        <v>18127.900000000001</v>
      </c>
      <c r="L156" s="24">
        <v>13965</v>
      </c>
      <c r="M156" s="24">
        <v>18127.900000000001</v>
      </c>
      <c r="N156" s="24">
        <v>13965</v>
      </c>
    </row>
    <row r="157" spans="1:14" s="13" customFormat="1" ht="35.4" customHeight="1">
      <c r="A157" s="16">
        <v>2</v>
      </c>
      <c r="B157" s="41" t="s">
        <v>205</v>
      </c>
      <c r="C157" s="33" t="s">
        <v>80</v>
      </c>
      <c r="D157" s="33" t="s">
        <v>87</v>
      </c>
      <c r="E157" s="42" t="s">
        <v>58</v>
      </c>
      <c r="F157" s="42" t="s">
        <v>70</v>
      </c>
      <c r="G157" s="34">
        <f t="shared" ref="G157:N157" si="68">SUMIFS(G158:G1186,$C158:$C1186,$C158,$D158:$D1186,$D158,$E158:$E1186,$E158)</f>
        <v>0</v>
      </c>
      <c r="H157" s="34">
        <f t="shared" si="68"/>
        <v>0</v>
      </c>
      <c r="I157" s="34">
        <f t="shared" si="68"/>
        <v>0</v>
      </c>
      <c r="J157" s="34">
        <f t="shared" si="68"/>
        <v>0</v>
      </c>
      <c r="K157" s="34">
        <f t="shared" si="68"/>
        <v>0</v>
      </c>
      <c r="L157" s="34">
        <f t="shared" si="68"/>
        <v>0</v>
      </c>
      <c r="M157" s="34">
        <f t="shared" si="68"/>
        <v>0</v>
      </c>
      <c r="N157" s="34">
        <f t="shared" si="68"/>
        <v>0</v>
      </c>
    </row>
    <row r="158" spans="1:14" s="13" customFormat="1" ht="15.6">
      <c r="A158" s="17">
        <v>3</v>
      </c>
      <c r="B158" s="22" t="s">
        <v>46</v>
      </c>
      <c r="C158" s="23" t="s">
        <v>80</v>
      </c>
      <c r="D158" s="23" t="s">
        <v>87</v>
      </c>
      <c r="E158" s="23" t="s">
        <v>58</v>
      </c>
      <c r="F158" s="23" t="s">
        <v>90</v>
      </c>
      <c r="G158" s="24"/>
      <c r="H158" s="24"/>
      <c r="I158" s="24"/>
      <c r="J158" s="24"/>
      <c r="K158" s="24"/>
      <c r="L158" s="24"/>
      <c r="M158" s="24"/>
      <c r="N158" s="24"/>
    </row>
    <row r="159" spans="1:14" s="13" customFormat="1" ht="62.4">
      <c r="A159" s="16">
        <v>2</v>
      </c>
      <c r="B159" s="32" t="s">
        <v>163</v>
      </c>
      <c r="C159" s="33" t="s">
        <v>80</v>
      </c>
      <c r="D159" s="33" t="s">
        <v>87</v>
      </c>
      <c r="E159" s="33" t="s">
        <v>45</v>
      </c>
      <c r="F159" s="33"/>
      <c r="G159" s="34">
        <f t="shared" ref="G159:N159" si="69">SUMIFS(G160:G1188,$C160:$C1188,$C160,$D160:$D1188,$D160,$E160:$E1188,$E160)</f>
        <v>0</v>
      </c>
      <c r="H159" s="34">
        <f t="shared" si="69"/>
        <v>0</v>
      </c>
      <c r="I159" s="34">
        <f t="shared" si="69"/>
        <v>0</v>
      </c>
      <c r="J159" s="34">
        <f t="shared" si="69"/>
        <v>0</v>
      </c>
      <c r="K159" s="34">
        <f t="shared" si="69"/>
        <v>0</v>
      </c>
      <c r="L159" s="34">
        <f t="shared" si="69"/>
        <v>0</v>
      </c>
      <c r="M159" s="34">
        <f t="shared" si="69"/>
        <v>0</v>
      </c>
      <c r="N159" s="34">
        <f t="shared" si="69"/>
        <v>0</v>
      </c>
    </row>
    <row r="160" spans="1:14" s="13" customFormat="1" ht="15.6">
      <c r="A160" s="17">
        <v>3</v>
      </c>
      <c r="B160" s="22" t="s">
        <v>46</v>
      </c>
      <c r="C160" s="23" t="s">
        <v>80</v>
      </c>
      <c r="D160" s="23" t="s">
        <v>87</v>
      </c>
      <c r="E160" s="23" t="s">
        <v>45</v>
      </c>
      <c r="F160" s="23" t="s">
        <v>90</v>
      </c>
      <c r="G160" s="24"/>
      <c r="H160" s="24"/>
      <c r="I160" s="24"/>
      <c r="J160" s="24"/>
      <c r="K160" s="24"/>
      <c r="L160" s="24"/>
      <c r="M160" s="24"/>
      <c r="N160" s="24"/>
    </row>
    <row r="161" spans="1:14" s="13" customFormat="1" ht="62.4">
      <c r="A161" s="16">
        <v>2</v>
      </c>
      <c r="B161" s="41" t="s">
        <v>207</v>
      </c>
      <c r="C161" s="33" t="s">
        <v>80</v>
      </c>
      <c r="D161" s="33" t="s">
        <v>87</v>
      </c>
      <c r="E161" s="33" t="s">
        <v>49</v>
      </c>
      <c r="F161" s="33"/>
      <c r="G161" s="34">
        <f t="shared" ref="G161:N161" si="70">SUMIFS(G162:G1190,$C162:$C1190,$C162,$D162:$D1190,$D162,$E162:$E1190,$E162)</f>
        <v>33558.5</v>
      </c>
      <c r="H161" s="34">
        <f t="shared" si="70"/>
        <v>0</v>
      </c>
      <c r="I161" s="34">
        <f t="shared" si="70"/>
        <v>33558.5</v>
      </c>
      <c r="J161" s="34">
        <f t="shared" si="70"/>
        <v>0</v>
      </c>
      <c r="K161" s="34">
        <f t="shared" si="70"/>
        <v>33558.5</v>
      </c>
      <c r="L161" s="34">
        <f t="shared" si="70"/>
        <v>0</v>
      </c>
      <c r="M161" s="34">
        <f t="shared" si="70"/>
        <v>33558.5</v>
      </c>
      <c r="N161" s="34">
        <f t="shared" si="70"/>
        <v>0</v>
      </c>
    </row>
    <row r="162" spans="1:14" s="13" customFormat="1" ht="31.2">
      <c r="A162" s="17">
        <v>3</v>
      </c>
      <c r="B162" s="22" t="s">
        <v>11</v>
      </c>
      <c r="C162" s="23" t="s">
        <v>80</v>
      </c>
      <c r="D162" s="23" t="s">
        <v>87</v>
      </c>
      <c r="E162" s="23" t="s">
        <v>49</v>
      </c>
      <c r="F162" s="23" t="s">
        <v>72</v>
      </c>
      <c r="G162" s="24">
        <v>33558.5</v>
      </c>
      <c r="H162" s="24"/>
      <c r="I162" s="24">
        <v>33558.5</v>
      </c>
      <c r="J162" s="24"/>
      <c r="K162" s="24">
        <v>33558.5</v>
      </c>
      <c r="L162" s="24"/>
      <c r="M162" s="24">
        <v>33558.5</v>
      </c>
      <c r="N162" s="24"/>
    </row>
    <row r="163" spans="1:14" s="13" customFormat="1" ht="39.6" customHeight="1">
      <c r="A163" s="16">
        <v>2</v>
      </c>
      <c r="B163" s="41" t="s">
        <v>214</v>
      </c>
      <c r="C163" s="33" t="s">
        <v>80</v>
      </c>
      <c r="D163" s="33" t="s">
        <v>87</v>
      </c>
      <c r="E163" s="33" t="s">
        <v>157</v>
      </c>
      <c r="F163" s="33"/>
      <c r="G163" s="34">
        <f t="shared" ref="G163:N163" si="71">SUMIFS(G164:G1192,$C164:$C1192,$C164,$D164:$D1192,$D164,$E164:$E1192,$E164)</f>
        <v>0</v>
      </c>
      <c r="H163" s="34">
        <f t="shared" si="71"/>
        <v>0</v>
      </c>
      <c r="I163" s="34">
        <f t="shared" si="71"/>
        <v>0</v>
      </c>
      <c r="J163" s="34">
        <f t="shared" si="71"/>
        <v>0</v>
      </c>
      <c r="K163" s="34">
        <f t="shared" si="71"/>
        <v>0</v>
      </c>
      <c r="L163" s="34">
        <f t="shared" si="71"/>
        <v>0</v>
      </c>
      <c r="M163" s="34">
        <f t="shared" si="71"/>
        <v>0</v>
      </c>
      <c r="N163" s="34">
        <f t="shared" si="71"/>
        <v>0</v>
      </c>
    </row>
    <row r="164" spans="1:14" s="13" customFormat="1" ht="31.2">
      <c r="A164" s="17">
        <v>3</v>
      </c>
      <c r="B164" s="22" t="s">
        <v>11</v>
      </c>
      <c r="C164" s="23" t="s">
        <v>80</v>
      </c>
      <c r="D164" s="23" t="s">
        <v>87</v>
      </c>
      <c r="E164" s="23" t="s">
        <v>157</v>
      </c>
      <c r="F164" s="23" t="s">
        <v>72</v>
      </c>
      <c r="G164" s="24"/>
      <c r="H164" s="24"/>
      <c r="I164" s="24"/>
      <c r="J164" s="24"/>
      <c r="K164" s="24"/>
      <c r="L164" s="24"/>
      <c r="M164" s="24"/>
      <c r="N164" s="24"/>
    </row>
    <row r="165" spans="1:14" s="13" customFormat="1" ht="15.6">
      <c r="A165" s="17">
        <v>3</v>
      </c>
      <c r="B165" s="22" t="s">
        <v>46</v>
      </c>
      <c r="C165" s="23" t="s">
        <v>80</v>
      </c>
      <c r="D165" s="23" t="s">
        <v>87</v>
      </c>
      <c r="E165" s="23" t="s">
        <v>157</v>
      </c>
      <c r="F165" s="23" t="s">
        <v>90</v>
      </c>
      <c r="G165" s="24"/>
      <c r="H165" s="24"/>
      <c r="I165" s="24"/>
      <c r="J165" s="24"/>
      <c r="K165" s="24"/>
      <c r="L165" s="24"/>
      <c r="M165" s="24"/>
      <c r="N165" s="24"/>
    </row>
    <row r="166" spans="1:14" s="13" customFormat="1" ht="15.6">
      <c r="A166" s="15">
        <v>1</v>
      </c>
      <c r="B166" s="29" t="s">
        <v>61</v>
      </c>
      <c r="C166" s="30" t="s">
        <v>80</v>
      </c>
      <c r="D166" s="30" t="s">
        <v>77</v>
      </c>
      <c r="E166" s="30"/>
      <c r="F166" s="30"/>
      <c r="G166" s="31">
        <f t="shared" ref="G166:N166" si="72">SUMIFS(G167:G1201,$C167:$C1201,$C167,$D167:$D1201,$D167)/2</f>
        <v>17910.5</v>
      </c>
      <c r="H166" s="31">
        <f t="shared" si="72"/>
        <v>0</v>
      </c>
      <c r="I166" s="31">
        <f t="shared" si="72"/>
        <v>17910.5</v>
      </c>
      <c r="J166" s="31">
        <f t="shared" si="72"/>
        <v>0</v>
      </c>
      <c r="K166" s="31">
        <f t="shared" si="72"/>
        <v>18821.2</v>
      </c>
      <c r="L166" s="31">
        <f t="shared" si="72"/>
        <v>0</v>
      </c>
      <c r="M166" s="31">
        <f t="shared" si="72"/>
        <v>18821.2</v>
      </c>
      <c r="N166" s="31">
        <f t="shared" si="72"/>
        <v>0</v>
      </c>
    </row>
    <row r="167" spans="1:14" s="13" customFormat="1" ht="37.200000000000003" customHeight="1">
      <c r="A167" s="16">
        <v>2</v>
      </c>
      <c r="B167" s="41" t="s">
        <v>209</v>
      </c>
      <c r="C167" s="33" t="s">
        <v>80</v>
      </c>
      <c r="D167" s="33" t="s">
        <v>77</v>
      </c>
      <c r="E167" s="33" t="s">
        <v>17</v>
      </c>
      <c r="F167" s="33"/>
      <c r="G167" s="34">
        <f t="shared" ref="G167:N167" si="73">SUMIFS(G168:G1198,$C168:$C1198,$C168,$D168:$D1198,$D168,$E168:$E1198,$E168)</f>
        <v>17910.5</v>
      </c>
      <c r="H167" s="34">
        <f t="shared" si="73"/>
        <v>0</v>
      </c>
      <c r="I167" s="34">
        <f t="shared" si="73"/>
        <v>17910.5</v>
      </c>
      <c r="J167" s="34">
        <f t="shared" si="73"/>
        <v>0</v>
      </c>
      <c r="K167" s="34">
        <f t="shared" si="73"/>
        <v>18821.2</v>
      </c>
      <c r="L167" s="34">
        <f t="shared" si="73"/>
        <v>0</v>
      </c>
      <c r="M167" s="34">
        <f t="shared" si="73"/>
        <v>18821.2</v>
      </c>
      <c r="N167" s="34">
        <f t="shared" si="73"/>
        <v>0</v>
      </c>
    </row>
    <row r="168" spans="1:14" s="13" customFormat="1" ht="15.6">
      <c r="A168" s="17">
        <v>3</v>
      </c>
      <c r="B168" s="22" t="s">
        <v>46</v>
      </c>
      <c r="C168" s="23" t="s">
        <v>80</v>
      </c>
      <c r="D168" s="23" t="s">
        <v>77</v>
      </c>
      <c r="E168" s="23" t="s">
        <v>17</v>
      </c>
      <c r="F168" s="23" t="s">
        <v>90</v>
      </c>
      <c r="G168" s="24">
        <v>17910.5</v>
      </c>
      <c r="H168" s="24"/>
      <c r="I168" s="24">
        <v>17910.5</v>
      </c>
      <c r="J168" s="24"/>
      <c r="K168" s="24">
        <v>18821.2</v>
      </c>
      <c r="L168" s="24"/>
      <c r="M168" s="24">
        <v>18821.2</v>
      </c>
      <c r="N168" s="24"/>
    </row>
    <row r="169" spans="1:14" s="13" customFormat="1" ht="15.6">
      <c r="A169" s="15">
        <v>1</v>
      </c>
      <c r="B169" s="29" t="s">
        <v>138</v>
      </c>
      <c r="C169" s="30" t="s">
        <v>80</v>
      </c>
      <c r="D169" s="30" t="s">
        <v>80</v>
      </c>
      <c r="E169" s="30"/>
      <c r="F169" s="30"/>
      <c r="G169" s="31">
        <f t="shared" ref="G169:N169" si="74">SUMIFS(G170:G1204,$C170:$C1204,$C170,$D170:$D1204,$D170)/2</f>
        <v>14022.199999999999</v>
      </c>
      <c r="H169" s="31">
        <f t="shared" si="74"/>
        <v>3913.3</v>
      </c>
      <c r="I169" s="31">
        <f t="shared" si="74"/>
        <v>14022.199999999999</v>
      </c>
      <c r="J169" s="31">
        <f t="shared" si="74"/>
        <v>3913.3</v>
      </c>
      <c r="K169" s="31">
        <f t="shared" si="74"/>
        <v>14022.199999999999</v>
      </c>
      <c r="L169" s="31">
        <f t="shared" si="74"/>
        <v>3913.3</v>
      </c>
      <c r="M169" s="31">
        <f t="shared" si="74"/>
        <v>14022.199999999999</v>
      </c>
      <c r="N169" s="31">
        <f t="shared" si="74"/>
        <v>3913.3</v>
      </c>
    </row>
    <row r="170" spans="1:14" s="13" customFormat="1" ht="31.2">
      <c r="A170" s="16">
        <v>2</v>
      </c>
      <c r="B170" s="32" t="s">
        <v>174</v>
      </c>
      <c r="C170" s="33" t="s">
        <v>80</v>
      </c>
      <c r="D170" s="33" t="s">
        <v>80</v>
      </c>
      <c r="E170" s="33" t="s">
        <v>22</v>
      </c>
      <c r="F170" s="33"/>
      <c r="G170" s="34">
        <f t="shared" ref="G170:N170" si="75">SUMIFS(G171:G1201,$C171:$C1201,$C171,$D171:$D1201,$D171,$E171:$E1201,$E171)</f>
        <v>10806.9</v>
      </c>
      <c r="H170" s="34">
        <f t="shared" si="75"/>
        <v>698</v>
      </c>
      <c r="I170" s="34">
        <f t="shared" si="75"/>
        <v>10806.9</v>
      </c>
      <c r="J170" s="34">
        <f t="shared" si="75"/>
        <v>698</v>
      </c>
      <c r="K170" s="34">
        <f t="shared" si="75"/>
        <v>10806.9</v>
      </c>
      <c r="L170" s="34">
        <f t="shared" si="75"/>
        <v>698</v>
      </c>
      <c r="M170" s="34">
        <f t="shared" si="75"/>
        <v>10806.9</v>
      </c>
      <c r="N170" s="34">
        <f t="shared" si="75"/>
        <v>698</v>
      </c>
    </row>
    <row r="171" spans="1:14" s="13" customFormat="1" ht="15.6">
      <c r="A171" s="17">
        <v>3</v>
      </c>
      <c r="B171" s="22" t="s">
        <v>46</v>
      </c>
      <c r="C171" s="23" t="s">
        <v>80</v>
      </c>
      <c r="D171" s="23" t="s">
        <v>80</v>
      </c>
      <c r="E171" s="23" t="s">
        <v>22</v>
      </c>
      <c r="F171" s="23" t="s">
        <v>90</v>
      </c>
      <c r="G171" s="24">
        <v>10806.9</v>
      </c>
      <c r="H171" s="24">
        <v>698</v>
      </c>
      <c r="I171" s="24">
        <v>10806.9</v>
      </c>
      <c r="J171" s="24">
        <v>698</v>
      </c>
      <c r="K171" s="24">
        <v>10806.9</v>
      </c>
      <c r="L171" s="24">
        <v>698</v>
      </c>
      <c r="M171" s="24">
        <v>10806.9</v>
      </c>
      <c r="N171" s="24">
        <v>698</v>
      </c>
    </row>
    <row r="172" spans="1:14" s="13" customFormat="1" ht="31.2">
      <c r="A172" s="16">
        <v>2</v>
      </c>
      <c r="B172" s="32" t="s">
        <v>60</v>
      </c>
      <c r="C172" s="33" t="s">
        <v>80</v>
      </c>
      <c r="D172" s="33" t="s">
        <v>80</v>
      </c>
      <c r="E172" s="33" t="s">
        <v>122</v>
      </c>
      <c r="F172" s="33"/>
      <c r="G172" s="34">
        <f t="shared" ref="G172:N172" si="76">SUMIFS(G173:G1203,$C173:$C1203,$C173,$D173:$D1203,$D173,$E173:$E1203,$E173)</f>
        <v>3215.3</v>
      </c>
      <c r="H172" s="34">
        <f t="shared" si="76"/>
        <v>3215.3</v>
      </c>
      <c r="I172" s="34">
        <f t="shared" si="76"/>
        <v>3215.3</v>
      </c>
      <c r="J172" s="34">
        <f t="shared" si="76"/>
        <v>3215.3</v>
      </c>
      <c r="K172" s="34">
        <f t="shared" si="76"/>
        <v>3215.3</v>
      </c>
      <c r="L172" s="34">
        <f t="shared" si="76"/>
        <v>3215.3</v>
      </c>
      <c r="M172" s="34">
        <f t="shared" si="76"/>
        <v>3215.3</v>
      </c>
      <c r="N172" s="34">
        <f t="shared" si="76"/>
        <v>3215.3</v>
      </c>
    </row>
    <row r="173" spans="1:14" s="13" customFormat="1" ht="31.2">
      <c r="A173" s="17">
        <v>3</v>
      </c>
      <c r="B173" s="22" t="s">
        <v>11</v>
      </c>
      <c r="C173" s="23" t="s">
        <v>80</v>
      </c>
      <c r="D173" s="23" t="s">
        <v>80</v>
      </c>
      <c r="E173" s="23" t="s">
        <v>122</v>
      </c>
      <c r="F173" s="23" t="s">
        <v>72</v>
      </c>
      <c r="G173" s="24">
        <v>3215.3</v>
      </c>
      <c r="H173" s="24">
        <v>3215.3</v>
      </c>
      <c r="I173" s="24">
        <v>3215.3</v>
      </c>
      <c r="J173" s="24">
        <v>3215.3</v>
      </c>
      <c r="K173" s="24">
        <v>3215.3</v>
      </c>
      <c r="L173" s="24">
        <v>3215.3</v>
      </c>
      <c r="M173" s="24">
        <v>3215.3</v>
      </c>
      <c r="N173" s="24">
        <v>3215.3</v>
      </c>
    </row>
    <row r="174" spans="1:14" s="13" customFormat="1" ht="15.6">
      <c r="A174" s="14">
        <v>0</v>
      </c>
      <c r="B174" s="26" t="s">
        <v>141</v>
      </c>
      <c r="C174" s="27" t="s">
        <v>82</v>
      </c>
      <c r="D174" s="27" t="s">
        <v>113</v>
      </c>
      <c r="E174" s="27"/>
      <c r="F174" s="27"/>
      <c r="G174" s="28">
        <f>SUMIFS(G175:G1219,$C175:$C1219,$C175)/3</f>
        <v>58534.80000000001</v>
      </c>
      <c r="H174" s="28">
        <f>SUMIFS(H175:H1209,$C175:$C1209,$C175)/3</f>
        <v>0</v>
      </c>
      <c r="I174" s="28">
        <f>SUMIFS(I175:I1219,$C175:$C1219,$C175)/3</f>
        <v>58534.80000000001</v>
      </c>
      <c r="J174" s="28">
        <f>SUMIFS(J175:J1209,$C175:$C1209,$C175)/3</f>
        <v>0</v>
      </c>
      <c r="K174" s="28">
        <f>SUMIFS(K175:K1219,$C175:$C1219,$C175)/3</f>
        <v>61344.6</v>
      </c>
      <c r="L174" s="28">
        <f>SUMIFS(L175:L1209,$C175:$C1209,$C175)/3</f>
        <v>0</v>
      </c>
      <c r="M174" s="28">
        <f>SUMIFS(M175:M1219,$C175:$C1219,$C175)/3</f>
        <v>61344.6</v>
      </c>
      <c r="N174" s="28">
        <f>SUMIFS(N175:N1209,$C175:$C1209,$C175)/3</f>
        <v>0</v>
      </c>
    </row>
    <row r="175" spans="1:14" s="13" customFormat="1" ht="15.6">
      <c r="A175" s="15">
        <v>1</v>
      </c>
      <c r="B175" s="29" t="s">
        <v>24</v>
      </c>
      <c r="C175" s="30" t="s">
        <v>82</v>
      </c>
      <c r="D175" s="30" t="s">
        <v>68</v>
      </c>
      <c r="E175" s="30" t="s">
        <v>6</v>
      </c>
      <c r="F175" s="30" t="s">
        <v>70</v>
      </c>
      <c r="G175" s="31">
        <f t="shared" ref="G175:N175" si="77">SUMIFS(G176:G1210,$C176:$C1210,$C176,$D176:$D1210,$D176)/2</f>
        <v>58534.799999999996</v>
      </c>
      <c r="H175" s="31">
        <f t="shared" si="77"/>
        <v>0</v>
      </c>
      <c r="I175" s="31">
        <f t="shared" si="77"/>
        <v>58534.799999999996</v>
      </c>
      <c r="J175" s="31">
        <f t="shared" si="77"/>
        <v>0</v>
      </c>
      <c r="K175" s="31">
        <f t="shared" si="77"/>
        <v>61344.600000000006</v>
      </c>
      <c r="L175" s="31">
        <f t="shared" si="77"/>
        <v>0</v>
      </c>
      <c r="M175" s="31">
        <f t="shared" si="77"/>
        <v>61344.600000000006</v>
      </c>
      <c r="N175" s="31">
        <f t="shared" si="77"/>
        <v>0</v>
      </c>
    </row>
    <row r="176" spans="1:14" s="13" customFormat="1" ht="31.2">
      <c r="A176" s="16">
        <v>2</v>
      </c>
      <c r="B176" s="32" t="s">
        <v>166</v>
      </c>
      <c r="C176" s="33" t="s">
        <v>82</v>
      </c>
      <c r="D176" s="33" t="s">
        <v>68</v>
      </c>
      <c r="E176" s="33" t="s">
        <v>25</v>
      </c>
      <c r="F176" s="33"/>
      <c r="G176" s="34">
        <f t="shared" ref="G176:N176" si="78">SUMIFS(G177:G1207,$C177:$C1207,$C177,$D177:$D1207,$D177,$E177:$E1207,$E177)</f>
        <v>44915.1</v>
      </c>
      <c r="H176" s="34">
        <f t="shared" si="78"/>
        <v>0</v>
      </c>
      <c r="I176" s="34">
        <f t="shared" si="78"/>
        <v>44915.1</v>
      </c>
      <c r="J176" s="34">
        <f t="shared" si="78"/>
        <v>0</v>
      </c>
      <c r="K176" s="34">
        <f t="shared" si="78"/>
        <v>46942.3</v>
      </c>
      <c r="L176" s="34">
        <f t="shared" si="78"/>
        <v>0</v>
      </c>
      <c r="M176" s="34">
        <f t="shared" si="78"/>
        <v>46942.3</v>
      </c>
      <c r="N176" s="34">
        <f t="shared" si="78"/>
        <v>0</v>
      </c>
    </row>
    <row r="177" spans="1:14" s="13" customFormat="1" ht="15.6">
      <c r="A177" s="17">
        <v>3</v>
      </c>
      <c r="B177" s="22" t="s">
        <v>46</v>
      </c>
      <c r="C177" s="23" t="s">
        <v>82</v>
      </c>
      <c r="D177" s="23" t="s">
        <v>68</v>
      </c>
      <c r="E177" s="23" t="s">
        <v>25</v>
      </c>
      <c r="F177" s="23" t="s">
        <v>90</v>
      </c>
      <c r="G177" s="24">
        <v>44915.1</v>
      </c>
      <c r="H177" s="24"/>
      <c r="I177" s="24">
        <v>44915.1</v>
      </c>
      <c r="J177" s="24"/>
      <c r="K177" s="24">
        <v>46942.3</v>
      </c>
      <c r="L177" s="24"/>
      <c r="M177" s="24">
        <v>46942.3</v>
      </c>
      <c r="N177" s="24"/>
    </row>
    <row r="178" spans="1:14" s="13" customFormat="1" ht="31.2">
      <c r="A178" s="16">
        <v>2</v>
      </c>
      <c r="B178" s="32" t="s">
        <v>167</v>
      </c>
      <c r="C178" s="33" t="s">
        <v>82</v>
      </c>
      <c r="D178" s="33" t="s">
        <v>68</v>
      </c>
      <c r="E178" s="33" t="s">
        <v>26</v>
      </c>
      <c r="F178" s="33"/>
      <c r="G178" s="34">
        <f t="shared" ref="G178:N178" si="79">SUMIFS(G179:G1209,$C179:$C1209,$C179,$D179:$D1209,$D179,$E179:$E1209,$E179)</f>
        <v>13599.7</v>
      </c>
      <c r="H178" s="34">
        <f t="shared" si="79"/>
        <v>0</v>
      </c>
      <c r="I178" s="34">
        <f t="shared" si="79"/>
        <v>13599.7</v>
      </c>
      <c r="J178" s="34">
        <f t="shared" si="79"/>
        <v>0</v>
      </c>
      <c r="K178" s="34">
        <f t="shared" si="79"/>
        <v>14382.3</v>
      </c>
      <c r="L178" s="34">
        <f t="shared" si="79"/>
        <v>0</v>
      </c>
      <c r="M178" s="34">
        <f t="shared" si="79"/>
        <v>14382.3</v>
      </c>
      <c r="N178" s="34">
        <f t="shared" si="79"/>
        <v>0</v>
      </c>
    </row>
    <row r="179" spans="1:14" s="13" customFormat="1" ht="15.6">
      <c r="A179" s="17">
        <v>3</v>
      </c>
      <c r="B179" s="22" t="s">
        <v>46</v>
      </c>
      <c r="C179" s="23" t="s">
        <v>82</v>
      </c>
      <c r="D179" s="23" t="s">
        <v>68</v>
      </c>
      <c r="E179" s="23" t="s">
        <v>26</v>
      </c>
      <c r="F179" s="23" t="s">
        <v>90</v>
      </c>
      <c r="G179" s="24">
        <v>13599.7</v>
      </c>
      <c r="H179" s="24"/>
      <c r="I179" s="24">
        <v>13599.7</v>
      </c>
      <c r="J179" s="24"/>
      <c r="K179" s="24">
        <v>14382.3</v>
      </c>
      <c r="L179" s="24"/>
      <c r="M179" s="24">
        <v>14382.3</v>
      </c>
      <c r="N179" s="24"/>
    </row>
    <row r="180" spans="1:14" s="13" customFormat="1" ht="53.4" customHeight="1">
      <c r="A180" s="16">
        <v>2</v>
      </c>
      <c r="B180" s="41" t="s">
        <v>197</v>
      </c>
      <c r="C180" s="33" t="s">
        <v>82</v>
      </c>
      <c r="D180" s="33" t="s">
        <v>68</v>
      </c>
      <c r="E180" s="33" t="s">
        <v>131</v>
      </c>
      <c r="F180" s="33"/>
      <c r="G180" s="34">
        <f t="shared" ref="G180:N180" si="80">SUMIFS(G181:G1211,$C181:$C1211,$C181,$D181:$D1211,$D181,$E181:$E1211,$E181)</f>
        <v>0</v>
      </c>
      <c r="H180" s="34">
        <f t="shared" si="80"/>
        <v>0</v>
      </c>
      <c r="I180" s="34">
        <f t="shared" si="80"/>
        <v>0</v>
      </c>
      <c r="J180" s="34">
        <f t="shared" si="80"/>
        <v>0</v>
      </c>
      <c r="K180" s="34">
        <f t="shared" si="80"/>
        <v>0</v>
      </c>
      <c r="L180" s="34">
        <f t="shared" si="80"/>
        <v>0</v>
      </c>
      <c r="M180" s="34">
        <f t="shared" si="80"/>
        <v>0</v>
      </c>
      <c r="N180" s="34">
        <f t="shared" si="80"/>
        <v>0</v>
      </c>
    </row>
    <row r="181" spans="1:14" s="13" customFormat="1" ht="15.6">
      <c r="A181" s="17">
        <v>3</v>
      </c>
      <c r="B181" s="22" t="s">
        <v>46</v>
      </c>
      <c r="C181" s="23" t="s">
        <v>82</v>
      </c>
      <c r="D181" s="23" t="s">
        <v>68</v>
      </c>
      <c r="E181" s="23" t="s">
        <v>131</v>
      </c>
      <c r="F181" s="23" t="s">
        <v>90</v>
      </c>
      <c r="G181" s="24"/>
      <c r="H181" s="24"/>
      <c r="I181" s="24"/>
      <c r="J181" s="24"/>
      <c r="K181" s="24"/>
      <c r="L181" s="24"/>
      <c r="M181" s="24"/>
      <c r="N181" s="24"/>
    </row>
    <row r="182" spans="1:14" s="13" customFormat="1" ht="46.8">
      <c r="A182" s="16">
        <v>2</v>
      </c>
      <c r="B182" s="41" t="s">
        <v>215</v>
      </c>
      <c r="C182" s="33" t="s">
        <v>82</v>
      </c>
      <c r="D182" s="33" t="s">
        <v>68</v>
      </c>
      <c r="E182" s="33" t="s">
        <v>159</v>
      </c>
      <c r="F182" s="33"/>
      <c r="G182" s="34">
        <f t="shared" ref="G182:N182" si="81">SUMIFS(G183:G1213,$C183:$C1213,$C183,$D183:$D1213,$D183,$E183:$E1213,$E183)</f>
        <v>20</v>
      </c>
      <c r="H182" s="34">
        <f t="shared" si="81"/>
        <v>0</v>
      </c>
      <c r="I182" s="34">
        <f t="shared" si="81"/>
        <v>20</v>
      </c>
      <c r="J182" s="34">
        <f t="shared" si="81"/>
        <v>0</v>
      </c>
      <c r="K182" s="34">
        <f t="shared" si="81"/>
        <v>20</v>
      </c>
      <c r="L182" s="34">
        <f t="shared" si="81"/>
        <v>0</v>
      </c>
      <c r="M182" s="34">
        <f t="shared" si="81"/>
        <v>20</v>
      </c>
      <c r="N182" s="34">
        <f t="shared" si="81"/>
        <v>0</v>
      </c>
    </row>
    <row r="183" spans="1:14" s="13" customFormat="1" ht="15.6">
      <c r="A183" s="17">
        <v>3</v>
      </c>
      <c r="B183" s="22" t="s">
        <v>46</v>
      </c>
      <c r="C183" s="23" t="s">
        <v>82</v>
      </c>
      <c r="D183" s="23" t="s">
        <v>68</v>
      </c>
      <c r="E183" s="23" t="s">
        <v>159</v>
      </c>
      <c r="F183" s="23" t="s">
        <v>90</v>
      </c>
      <c r="G183" s="24">
        <v>20</v>
      </c>
      <c r="H183" s="24"/>
      <c r="I183" s="24">
        <v>20</v>
      </c>
      <c r="J183" s="24"/>
      <c r="K183" s="24">
        <v>20</v>
      </c>
      <c r="L183" s="24"/>
      <c r="M183" s="24">
        <v>20</v>
      </c>
      <c r="N183" s="24"/>
    </row>
    <row r="184" spans="1:14" s="13" customFormat="1" ht="15.6">
      <c r="A184" s="14">
        <v>0</v>
      </c>
      <c r="B184" s="26" t="s">
        <v>110</v>
      </c>
      <c r="C184" s="27" t="s">
        <v>83</v>
      </c>
      <c r="D184" s="27" t="s">
        <v>113</v>
      </c>
      <c r="E184" s="27"/>
      <c r="F184" s="27"/>
      <c r="G184" s="28">
        <f>SUMIFS(G185:G1243,$C185:$C1243,$C185)/3</f>
        <v>69368.89999999998</v>
      </c>
      <c r="H184" s="28">
        <f>SUMIFS(H185:H1233,$C185:$C1233,$C185)/3</f>
        <v>61845.000000000007</v>
      </c>
      <c r="I184" s="28">
        <f>SUMIFS(I185:I1243,$C185:$C1243,$C185)/3</f>
        <v>69368.89999999998</v>
      </c>
      <c r="J184" s="28">
        <f>SUMIFS(J185:J1233,$C185:$C1233,$C185)/3</f>
        <v>61845.000000000007</v>
      </c>
      <c r="K184" s="28">
        <f>SUMIFS(K185:K1243,$C185:$C1243,$C185)/3</f>
        <v>55484.80000000001</v>
      </c>
      <c r="L184" s="28">
        <f>SUMIFS(L185:L1233,$C185:$C1233,$C185)/3</f>
        <v>48511</v>
      </c>
      <c r="M184" s="28">
        <f>SUMIFS(M185:M1243,$C185:$C1243,$C185)/3</f>
        <v>55484.80000000001</v>
      </c>
      <c r="N184" s="28">
        <f>SUMIFS(N185:N1233,$C185:$C1233,$C185)/3</f>
        <v>48511</v>
      </c>
    </row>
    <row r="185" spans="1:14" s="13" customFormat="1" ht="15.6">
      <c r="A185" s="15">
        <v>1</v>
      </c>
      <c r="B185" s="29" t="s">
        <v>62</v>
      </c>
      <c r="C185" s="30" t="s">
        <v>83</v>
      </c>
      <c r="D185" s="30" t="s">
        <v>68</v>
      </c>
      <c r="E185" s="30" t="s">
        <v>6</v>
      </c>
      <c r="F185" s="30" t="s">
        <v>70</v>
      </c>
      <c r="G185" s="31">
        <f t="shared" ref="G185:N185" si="82">SUMIFS(G186:G1220,$C186:$C1220,$C186,$D186:$D1220,$D186)/2</f>
        <v>2746.8</v>
      </c>
      <c r="H185" s="31">
        <f t="shared" si="82"/>
        <v>0</v>
      </c>
      <c r="I185" s="31">
        <f t="shared" si="82"/>
        <v>2746.8</v>
      </c>
      <c r="J185" s="31">
        <f t="shared" si="82"/>
        <v>0</v>
      </c>
      <c r="K185" s="31">
        <f t="shared" si="82"/>
        <v>2746.8</v>
      </c>
      <c r="L185" s="31">
        <f t="shared" si="82"/>
        <v>0</v>
      </c>
      <c r="M185" s="31">
        <f t="shared" si="82"/>
        <v>2746.8</v>
      </c>
      <c r="N185" s="31">
        <f t="shared" si="82"/>
        <v>0</v>
      </c>
    </row>
    <row r="186" spans="1:14" s="13" customFormat="1" ht="31.2">
      <c r="A186" s="16">
        <v>2</v>
      </c>
      <c r="B186" s="32" t="s">
        <v>32</v>
      </c>
      <c r="C186" s="33" t="s">
        <v>83</v>
      </c>
      <c r="D186" s="33" t="s">
        <v>68</v>
      </c>
      <c r="E186" s="33" t="s">
        <v>123</v>
      </c>
      <c r="F186" s="33"/>
      <c r="G186" s="34">
        <f t="shared" ref="G186:N186" si="83">SUMIFS(G187:G1217,$C187:$C1217,$C187,$D187:$D1217,$D187,$E187:$E1217,$E187)</f>
        <v>2746.8</v>
      </c>
      <c r="H186" s="34">
        <f t="shared" si="83"/>
        <v>0</v>
      </c>
      <c r="I186" s="34">
        <f t="shared" si="83"/>
        <v>2746.8</v>
      </c>
      <c r="J186" s="34">
        <f t="shared" si="83"/>
        <v>0</v>
      </c>
      <c r="K186" s="34">
        <f t="shared" si="83"/>
        <v>2746.8</v>
      </c>
      <c r="L186" s="34">
        <f t="shared" si="83"/>
        <v>0</v>
      </c>
      <c r="M186" s="34">
        <f t="shared" si="83"/>
        <v>2746.8</v>
      </c>
      <c r="N186" s="34">
        <f t="shared" si="83"/>
        <v>0</v>
      </c>
    </row>
    <row r="187" spans="1:14" s="13" customFormat="1" ht="31.2">
      <c r="A187" s="17">
        <v>3</v>
      </c>
      <c r="B187" s="22" t="s">
        <v>177</v>
      </c>
      <c r="C187" s="23" t="s">
        <v>83</v>
      </c>
      <c r="D187" s="23" t="s">
        <v>68</v>
      </c>
      <c r="E187" s="23" t="s">
        <v>123</v>
      </c>
      <c r="F187" s="23" t="s">
        <v>176</v>
      </c>
      <c r="G187" s="24">
        <v>2746.8</v>
      </c>
      <c r="H187" s="25"/>
      <c r="I187" s="24">
        <v>2746.8</v>
      </c>
      <c r="J187" s="25"/>
      <c r="K187" s="24">
        <v>2746.8</v>
      </c>
      <c r="L187" s="25"/>
      <c r="M187" s="24">
        <v>2746.8</v>
      </c>
      <c r="N187" s="25"/>
    </row>
    <row r="188" spans="1:14" s="13" customFormat="1" ht="15.6">
      <c r="A188" s="15">
        <v>1</v>
      </c>
      <c r="B188" s="29" t="s">
        <v>63</v>
      </c>
      <c r="C188" s="30" t="s">
        <v>83</v>
      </c>
      <c r="D188" s="30" t="s">
        <v>77</v>
      </c>
      <c r="E188" s="30" t="s">
        <v>6</v>
      </c>
      <c r="F188" s="30" t="s">
        <v>70</v>
      </c>
      <c r="G188" s="31">
        <f t="shared" ref="G188:N188" si="84">SUMIFS(G189:G1223,$C189:$C1223,$C189,$D189:$D1223,$D189)/2</f>
        <v>419</v>
      </c>
      <c r="H188" s="31">
        <f t="shared" si="84"/>
        <v>0</v>
      </c>
      <c r="I188" s="31">
        <f t="shared" si="84"/>
        <v>419</v>
      </c>
      <c r="J188" s="31">
        <f t="shared" si="84"/>
        <v>0</v>
      </c>
      <c r="K188" s="31">
        <f t="shared" si="84"/>
        <v>419</v>
      </c>
      <c r="L188" s="31">
        <f t="shared" si="84"/>
        <v>0</v>
      </c>
      <c r="M188" s="31">
        <f t="shared" si="84"/>
        <v>419</v>
      </c>
      <c r="N188" s="31">
        <f t="shared" si="84"/>
        <v>0</v>
      </c>
    </row>
    <row r="189" spans="1:14" s="13" customFormat="1" ht="39.6" customHeight="1">
      <c r="A189" s="16">
        <v>2</v>
      </c>
      <c r="B189" s="41" t="s">
        <v>205</v>
      </c>
      <c r="C189" s="33" t="s">
        <v>83</v>
      </c>
      <c r="D189" s="33" t="s">
        <v>77</v>
      </c>
      <c r="E189" s="33" t="s">
        <v>58</v>
      </c>
      <c r="F189" s="33"/>
      <c r="G189" s="34">
        <f t="shared" ref="G189:N189" si="85">SUMIFS(G190:G1220,$C190:$C1220,$C190,$D190:$D1220,$D190,$E190:$E1220,$E190)</f>
        <v>269</v>
      </c>
      <c r="H189" s="34">
        <f t="shared" si="85"/>
        <v>0</v>
      </c>
      <c r="I189" s="34">
        <f t="shared" si="85"/>
        <v>269</v>
      </c>
      <c r="J189" s="34">
        <f t="shared" si="85"/>
        <v>0</v>
      </c>
      <c r="K189" s="34">
        <f t="shared" si="85"/>
        <v>269</v>
      </c>
      <c r="L189" s="34">
        <f t="shared" si="85"/>
        <v>0</v>
      </c>
      <c r="M189" s="34">
        <f t="shared" si="85"/>
        <v>269</v>
      </c>
      <c r="N189" s="34">
        <f t="shared" si="85"/>
        <v>0</v>
      </c>
    </row>
    <row r="190" spans="1:14" s="13" customFormat="1" ht="31.2">
      <c r="A190" s="17">
        <v>3</v>
      </c>
      <c r="B190" s="22" t="s">
        <v>21</v>
      </c>
      <c r="C190" s="23" t="s">
        <v>83</v>
      </c>
      <c r="D190" s="23" t="s">
        <v>77</v>
      </c>
      <c r="E190" s="23" t="s">
        <v>58</v>
      </c>
      <c r="F190" s="23" t="s">
        <v>79</v>
      </c>
      <c r="G190" s="24">
        <v>269</v>
      </c>
      <c r="H190" s="24"/>
      <c r="I190" s="24">
        <v>269</v>
      </c>
      <c r="J190" s="24"/>
      <c r="K190" s="24">
        <v>269</v>
      </c>
      <c r="L190" s="24"/>
      <c r="M190" s="24">
        <v>269</v>
      </c>
      <c r="N190" s="24"/>
    </row>
    <row r="191" spans="1:14" s="13" customFormat="1" ht="56.25" customHeight="1">
      <c r="A191" s="16">
        <v>2</v>
      </c>
      <c r="B191" s="41" t="s">
        <v>210</v>
      </c>
      <c r="C191" s="33" t="s">
        <v>83</v>
      </c>
      <c r="D191" s="33" t="s">
        <v>77</v>
      </c>
      <c r="E191" s="33" t="s">
        <v>130</v>
      </c>
      <c r="F191" s="33"/>
      <c r="G191" s="34">
        <f t="shared" ref="G191:N191" si="86">SUMIFS(G192:G1222,$C192:$C1222,$C192,$D192:$D1222,$D192,$E192:$E1222,$E192)</f>
        <v>0</v>
      </c>
      <c r="H191" s="34">
        <f t="shared" si="86"/>
        <v>0</v>
      </c>
      <c r="I191" s="34">
        <f t="shared" si="86"/>
        <v>0</v>
      </c>
      <c r="J191" s="34">
        <f t="shared" si="86"/>
        <v>0</v>
      </c>
      <c r="K191" s="34">
        <f t="shared" si="86"/>
        <v>0</v>
      </c>
      <c r="L191" s="34">
        <f t="shared" si="86"/>
        <v>0</v>
      </c>
      <c r="M191" s="34">
        <f t="shared" si="86"/>
        <v>0</v>
      </c>
      <c r="N191" s="34">
        <f t="shared" si="86"/>
        <v>0</v>
      </c>
    </row>
    <row r="192" spans="1:14" s="13" customFormat="1" ht="31.2">
      <c r="A192" s="17">
        <v>3</v>
      </c>
      <c r="B192" s="22" t="s">
        <v>21</v>
      </c>
      <c r="C192" s="23" t="s">
        <v>83</v>
      </c>
      <c r="D192" s="23" t="s">
        <v>77</v>
      </c>
      <c r="E192" s="23" t="s">
        <v>130</v>
      </c>
      <c r="F192" s="23" t="s">
        <v>79</v>
      </c>
      <c r="G192" s="24"/>
      <c r="H192" s="24"/>
      <c r="I192" s="24"/>
      <c r="J192" s="24"/>
      <c r="K192" s="24"/>
      <c r="L192" s="24"/>
      <c r="M192" s="24"/>
      <c r="N192" s="24"/>
    </row>
    <row r="193" spans="1:14" s="13" customFormat="1" ht="15.6">
      <c r="A193" s="17">
        <v>3</v>
      </c>
      <c r="B193" s="22" t="s">
        <v>46</v>
      </c>
      <c r="C193" s="23" t="s">
        <v>83</v>
      </c>
      <c r="D193" s="23" t="s">
        <v>77</v>
      </c>
      <c r="E193" s="23" t="s">
        <v>130</v>
      </c>
      <c r="F193" s="23" t="s">
        <v>90</v>
      </c>
      <c r="G193" s="24"/>
      <c r="H193" s="24"/>
      <c r="I193" s="24"/>
      <c r="J193" s="24"/>
      <c r="K193" s="24"/>
      <c r="L193" s="24"/>
      <c r="M193" s="24"/>
      <c r="N193" s="24"/>
    </row>
    <row r="194" spans="1:14" s="13" customFormat="1" ht="51" customHeight="1">
      <c r="A194" s="16">
        <v>2</v>
      </c>
      <c r="B194" s="41" t="s">
        <v>215</v>
      </c>
      <c r="C194" s="42" t="s">
        <v>83</v>
      </c>
      <c r="D194" s="42" t="s">
        <v>77</v>
      </c>
      <c r="E194" s="42" t="s">
        <v>159</v>
      </c>
      <c r="F194" s="42"/>
      <c r="G194" s="34">
        <f t="shared" ref="G194:N194" si="87">SUMIFS(G195:G1225,$C195:$C1225,$C195,$D195:$D1225,$D195,$E195:$E1225,$E195)</f>
        <v>150</v>
      </c>
      <c r="H194" s="34">
        <f t="shared" si="87"/>
        <v>0</v>
      </c>
      <c r="I194" s="34">
        <f t="shared" si="87"/>
        <v>150</v>
      </c>
      <c r="J194" s="34">
        <f t="shared" si="87"/>
        <v>0</v>
      </c>
      <c r="K194" s="34">
        <f t="shared" si="87"/>
        <v>150</v>
      </c>
      <c r="L194" s="34">
        <f t="shared" si="87"/>
        <v>0</v>
      </c>
      <c r="M194" s="34">
        <f t="shared" si="87"/>
        <v>150</v>
      </c>
      <c r="N194" s="34">
        <f t="shared" si="87"/>
        <v>0</v>
      </c>
    </row>
    <row r="195" spans="1:14" s="13" customFormat="1" ht="31.2">
      <c r="A195" s="17">
        <v>3</v>
      </c>
      <c r="B195" s="22" t="s">
        <v>21</v>
      </c>
      <c r="C195" s="23" t="s">
        <v>83</v>
      </c>
      <c r="D195" s="23" t="s">
        <v>77</v>
      </c>
      <c r="E195" s="23" t="s">
        <v>159</v>
      </c>
      <c r="F195" s="23" t="s">
        <v>79</v>
      </c>
      <c r="G195" s="24">
        <v>150</v>
      </c>
      <c r="H195" s="25"/>
      <c r="I195" s="24">
        <v>150</v>
      </c>
      <c r="J195" s="25"/>
      <c r="K195" s="24">
        <v>150</v>
      </c>
      <c r="L195" s="25"/>
      <c r="M195" s="24">
        <v>150</v>
      </c>
      <c r="N195" s="25"/>
    </row>
    <row r="196" spans="1:14" s="13" customFormat="1" ht="37.200000000000003" customHeight="1">
      <c r="A196" s="16">
        <v>2</v>
      </c>
      <c r="B196" s="41" t="s">
        <v>35</v>
      </c>
      <c r="C196" s="33" t="s">
        <v>83</v>
      </c>
      <c r="D196" s="33" t="s">
        <v>77</v>
      </c>
      <c r="E196" s="33" t="s">
        <v>121</v>
      </c>
      <c r="F196" s="33"/>
      <c r="G196" s="34">
        <f t="shared" ref="G196:N196" si="88">SUMIFS(G197:G1227,$C197:$C1227,$C197,$D197:$D1227,$D197,$E197:$E1227,$E197)</f>
        <v>0</v>
      </c>
      <c r="H196" s="34">
        <f t="shared" si="88"/>
        <v>0</v>
      </c>
      <c r="I196" s="34">
        <f t="shared" si="88"/>
        <v>0</v>
      </c>
      <c r="J196" s="34">
        <f t="shared" si="88"/>
        <v>0</v>
      </c>
      <c r="K196" s="34">
        <f t="shared" si="88"/>
        <v>0</v>
      </c>
      <c r="L196" s="34">
        <f t="shared" si="88"/>
        <v>0</v>
      </c>
      <c r="M196" s="34">
        <f t="shared" si="88"/>
        <v>0</v>
      </c>
      <c r="N196" s="34">
        <f t="shared" si="88"/>
        <v>0</v>
      </c>
    </row>
    <row r="197" spans="1:14" s="13" customFormat="1" ht="15.6">
      <c r="A197" s="17">
        <v>3</v>
      </c>
      <c r="B197" s="22" t="s">
        <v>160</v>
      </c>
      <c r="C197" s="23" t="s">
        <v>83</v>
      </c>
      <c r="D197" s="23" t="s">
        <v>77</v>
      </c>
      <c r="E197" s="23" t="s">
        <v>121</v>
      </c>
      <c r="F197" s="23" t="s">
        <v>134</v>
      </c>
      <c r="G197" s="24"/>
      <c r="H197" s="24"/>
      <c r="I197" s="24"/>
      <c r="J197" s="24"/>
      <c r="K197" s="24"/>
      <c r="L197" s="24"/>
      <c r="M197" s="24"/>
      <c r="N197" s="24"/>
    </row>
    <row r="198" spans="1:14" s="13" customFormat="1" ht="15.6">
      <c r="A198" s="15">
        <v>1</v>
      </c>
      <c r="B198" s="29" t="s">
        <v>139</v>
      </c>
      <c r="C198" s="30" t="s">
        <v>83</v>
      </c>
      <c r="D198" s="30" t="s">
        <v>85</v>
      </c>
      <c r="E198" s="30" t="s">
        <v>6</v>
      </c>
      <c r="F198" s="30" t="s">
        <v>70</v>
      </c>
      <c r="G198" s="31">
        <f t="shared" ref="G198:N198" si="89">SUMIFS(G199:G1233,$C199:$C1233,$C199,$D199:$D1233,$D199)/2</f>
        <v>58568.3</v>
      </c>
      <c r="H198" s="31">
        <f t="shared" si="89"/>
        <v>56136.3</v>
      </c>
      <c r="I198" s="31">
        <f t="shared" si="89"/>
        <v>58568.3</v>
      </c>
      <c r="J198" s="31">
        <f t="shared" si="89"/>
        <v>56136.3</v>
      </c>
      <c r="K198" s="31">
        <f t="shared" si="89"/>
        <v>50943</v>
      </c>
      <c r="L198" s="31">
        <f t="shared" si="89"/>
        <v>48511</v>
      </c>
      <c r="M198" s="31">
        <f t="shared" si="89"/>
        <v>50943</v>
      </c>
      <c r="N198" s="31">
        <f t="shared" si="89"/>
        <v>48511</v>
      </c>
    </row>
    <row r="199" spans="1:14" s="13" customFormat="1" ht="15.6">
      <c r="A199" s="16">
        <v>2</v>
      </c>
      <c r="B199" s="32" t="s">
        <v>199</v>
      </c>
      <c r="C199" s="33" t="s">
        <v>83</v>
      </c>
      <c r="D199" s="33" t="s">
        <v>85</v>
      </c>
      <c r="E199" s="33" t="s">
        <v>64</v>
      </c>
      <c r="F199" s="33"/>
      <c r="G199" s="34">
        <f t="shared" ref="G199:N199" si="90">SUMIFS(G200:G1230,$C200:$C1230,$C200,$D200:$D1230,$D200,$E200:$E1230,$E200)</f>
        <v>9273.9</v>
      </c>
      <c r="H199" s="34">
        <f t="shared" si="90"/>
        <v>6841.9</v>
      </c>
      <c r="I199" s="34">
        <f t="shared" si="90"/>
        <v>9273.9</v>
      </c>
      <c r="J199" s="34">
        <f t="shared" si="90"/>
        <v>6841.9</v>
      </c>
      <c r="K199" s="34">
        <f t="shared" si="90"/>
        <v>9271.7000000000007</v>
      </c>
      <c r="L199" s="34">
        <f t="shared" si="90"/>
        <v>6839.7</v>
      </c>
      <c r="M199" s="34">
        <f t="shared" si="90"/>
        <v>9271.7000000000007</v>
      </c>
      <c r="N199" s="34">
        <f t="shared" si="90"/>
        <v>6839.7</v>
      </c>
    </row>
    <row r="200" spans="1:14" s="13" customFormat="1" ht="31.2">
      <c r="A200" s="17">
        <v>3</v>
      </c>
      <c r="B200" s="22" t="s">
        <v>21</v>
      </c>
      <c r="C200" s="23" t="s">
        <v>83</v>
      </c>
      <c r="D200" s="23" t="s">
        <v>85</v>
      </c>
      <c r="E200" s="23" t="s">
        <v>64</v>
      </c>
      <c r="F200" s="23" t="s">
        <v>79</v>
      </c>
      <c r="G200" s="24">
        <v>9273.9</v>
      </c>
      <c r="H200" s="24">
        <v>6841.9</v>
      </c>
      <c r="I200" s="24">
        <v>9273.9</v>
      </c>
      <c r="J200" s="24">
        <v>6841.9</v>
      </c>
      <c r="K200" s="24">
        <v>9271.7000000000007</v>
      </c>
      <c r="L200" s="24">
        <v>6839.7</v>
      </c>
      <c r="M200" s="24">
        <v>9271.7000000000007</v>
      </c>
      <c r="N200" s="24">
        <v>6839.7</v>
      </c>
    </row>
    <row r="201" spans="1:14" s="13" customFormat="1" ht="46.8">
      <c r="A201" s="16">
        <v>2</v>
      </c>
      <c r="B201" s="41" t="s">
        <v>187</v>
      </c>
      <c r="C201" s="33" t="s">
        <v>83</v>
      </c>
      <c r="D201" s="33" t="s">
        <v>85</v>
      </c>
      <c r="E201" s="33" t="s">
        <v>9</v>
      </c>
      <c r="F201" s="33"/>
      <c r="G201" s="34">
        <f t="shared" ref="G201:N201" si="91">SUMIFS(G202:G1232,$C202:$C1232,$C202,$D202:$D1232,$D202,$E202:$E1232,$E202)</f>
        <v>7623.1</v>
      </c>
      <c r="H201" s="34">
        <f t="shared" si="91"/>
        <v>7623.1</v>
      </c>
      <c r="I201" s="34">
        <f t="shared" si="91"/>
        <v>7623.1</v>
      </c>
      <c r="J201" s="34">
        <f t="shared" si="91"/>
        <v>7623.1</v>
      </c>
      <c r="K201" s="34">
        <f t="shared" si="91"/>
        <v>0</v>
      </c>
      <c r="L201" s="34">
        <f t="shared" si="91"/>
        <v>0</v>
      </c>
      <c r="M201" s="34">
        <f t="shared" si="91"/>
        <v>0</v>
      </c>
      <c r="N201" s="34">
        <f t="shared" si="91"/>
        <v>0</v>
      </c>
    </row>
    <row r="202" spans="1:14" s="13" customFormat="1" ht="31.2">
      <c r="A202" s="17">
        <v>3</v>
      </c>
      <c r="B202" s="22" t="s">
        <v>11</v>
      </c>
      <c r="C202" s="23" t="s">
        <v>83</v>
      </c>
      <c r="D202" s="23" t="s">
        <v>85</v>
      </c>
      <c r="E202" s="23" t="s">
        <v>9</v>
      </c>
      <c r="F202" s="23" t="s">
        <v>72</v>
      </c>
      <c r="G202" s="24"/>
      <c r="H202" s="24"/>
      <c r="I202" s="24"/>
      <c r="J202" s="24"/>
      <c r="K202" s="24"/>
      <c r="L202" s="24"/>
      <c r="M202" s="24"/>
      <c r="N202" s="24"/>
    </row>
    <row r="203" spans="1:14" s="13" customFormat="1" ht="31.2">
      <c r="A203" s="17">
        <v>3</v>
      </c>
      <c r="B203" s="22" t="s">
        <v>21</v>
      </c>
      <c r="C203" s="23" t="s">
        <v>83</v>
      </c>
      <c r="D203" s="23" t="s">
        <v>85</v>
      </c>
      <c r="E203" s="23" t="s">
        <v>9</v>
      </c>
      <c r="F203" s="23" t="s">
        <v>79</v>
      </c>
      <c r="G203" s="24">
        <v>7623.1</v>
      </c>
      <c r="H203" s="24">
        <v>7623.1</v>
      </c>
      <c r="I203" s="24">
        <v>7623.1</v>
      </c>
      <c r="J203" s="24">
        <v>7623.1</v>
      </c>
      <c r="K203" s="24"/>
      <c r="L203" s="24"/>
      <c r="M203" s="24"/>
      <c r="N203" s="24"/>
    </row>
    <row r="204" spans="1:14" s="13" customFormat="1" ht="78">
      <c r="A204" s="16">
        <v>2</v>
      </c>
      <c r="B204" s="41" t="s">
        <v>208</v>
      </c>
      <c r="C204" s="33" t="s">
        <v>83</v>
      </c>
      <c r="D204" s="33" t="s">
        <v>85</v>
      </c>
      <c r="E204" s="33" t="s">
        <v>129</v>
      </c>
      <c r="F204" s="33"/>
      <c r="G204" s="34">
        <f t="shared" ref="G204:N204" si="92">SUMIFS(G205:G1235,$C205:$C1235,$C205,$D205:$D1235,$D205,$E205:$E1235,$E205)</f>
        <v>41671.300000000003</v>
      </c>
      <c r="H204" s="34">
        <f t="shared" si="92"/>
        <v>41671.300000000003</v>
      </c>
      <c r="I204" s="34">
        <f t="shared" si="92"/>
        <v>41671.300000000003</v>
      </c>
      <c r="J204" s="34">
        <f t="shared" si="92"/>
        <v>41671.300000000003</v>
      </c>
      <c r="K204" s="34">
        <f t="shared" si="92"/>
        <v>41671.300000000003</v>
      </c>
      <c r="L204" s="34">
        <f t="shared" si="92"/>
        <v>41671.300000000003</v>
      </c>
      <c r="M204" s="34">
        <f t="shared" si="92"/>
        <v>41671.300000000003</v>
      </c>
      <c r="N204" s="34">
        <f t="shared" si="92"/>
        <v>41671.300000000003</v>
      </c>
    </row>
    <row r="205" spans="1:14" s="13" customFormat="1" ht="15.6">
      <c r="A205" s="17">
        <v>3</v>
      </c>
      <c r="B205" s="22" t="s">
        <v>128</v>
      </c>
      <c r="C205" s="23" t="s">
        <v>83</v>
      </c>
      <c r="D205" s="23" t="s">
        <v>85</v>
      </c>
      <c r="E205" s="23" t="s">
        <v>129</v>
      </c>
      <c r="F205" s="23" t="s">
        <v>127</v>
      </c>
      <c r="G205" s="24">
        <v>41671.300000000003</v>
      </c>
      <c r="H205" s="24">
        <v>41671.300000000003</v>
      </c>
      <c r="I205" s="24">
        <v>41671.300000000003</v>
      </c>
      <c r="J205" s="24">
        <v>41671.300000000003</v>
      </c>
      <c r="K205" s="24">
        <v>41671.300000000003</v>
      </c>
      <c r="L205" s="24">
        <v>41671.300000000003</v>
      </c>
      <c r="M205" s="24">
        <v>41671.300000000003</v>
      </c>
      <c r="N205" s="24">
        <v>41671.300000000003</v>
      </c>
    </row>
    <row r="206" spans="1:14" s="13" customFormat="1" ht="15.6">
      <c r="A206" s="15">
        <v>1</v>
      </c>
      <c r="B206" s="29" t="s">
        <v>27</v>
      </c>
      <c r="C206" s="30" t="s">
        <v>83</v>
      </c>
      <c r="D206" s="30" t="s">
        <v>69</v>
      </c>
      <c r="E206" s="30" t="s">
        <v>6</v>
      </c>
      <c r="F206" s="30" t="s">
        <v>70</v>
      </c>
      <c r="G206" s="31">
        <f t="shared" ref="G206:N206" si="93">SUMIFS(G207:G1241,$C207:$C1241,$C207,$D207:$D1241,$D207)/2</f>
        <v>7634.7999999999993</v>
      </c>
      <c r="H206" s="31">
        <f t="shared" si="93"/>
        <v>5708.7</v>
      </c>
      <c r="I206" s="31">
        <f t="shared" si="93"/>
        <v>7634.7999999999993</v>
      </c>
      <c r="J206" s="31">
        <f t="shared" si="93"/>
        <v>5708.7</v>
      </c>
      <c r="K206" s="31">
        <f t="shared" si="93"/>
        <v>1376</v>
      </c>
      <c r="L206" s="31">
        <f t="shared" si="93"/>
        <v>0</v>
      </c>
      <c r="M206" s="31">
        <f t="shared" si="93"/>
        <v>1376</v>
      </c>
      <c r="N206" s="31">
        <f t="shared" si="93"/>
        <v>0</v>
      </c>
    </row>
    <row r="207" spans="1:14" s="13" customFormat="1" ht="51" customHeight="1">
      <c r="A207" s="16">
        <v>2</v>
      </c>
      <c r="B207" s="32" t="s">
        <v>200</v>
      </c>
      <c r="C207" s="33" t="s">
        <v>83</v>
      </c>
      <c r="D207" s="33" t="s">
        <v>69</v>
      </c>
      <c r="E207" s="33" t="s">
        <v>28</v>
      </c>
      <c r="F207" s="33"/>
      <c r="G207" s="34">
        <f t="shared" ref="G207:N207" si="94">SUMIFS(G208:G1238,$C208:$C1238,$C208,$D208:$D1238,$D208,$E208:$E1238,$E208)</f>
        <v>992</v>
      </c>
      <c r="H207" s="34">
        <f t="shared" si="94"/>
        <v>0</v>
      </c>
      <c r="I207" s="34">
        <f t="shared" si="94"/>
        <v>992</v>
      </c>
      <c r="J207" s="34">
        <f t="shared" si="94"/>
        <v>0</v>
      </c>
      <c r="K207" s="34">
        <f t="shared" si="94"/>
        <v>992</v>
      </c>
      <c r="L207" s="34">
        <f t="shared" si="94"/>
        <v>0</v>
      </c>
      <c r="M207" s="34">
        <f t="shared" si="94"/>
        <v>992</v>
      </c>
      <c r="N207" s="34">
        <f t="shared" si="94"/>
        <v>0</v>
      </c>
    </row>
    <row r="208" spans="1:14" s="13" customFormat="1" ht="31.2">
      <c r="A208" s="17">
        <v>3</v>
      </c>
      <c r="B208" s="22" t="s">
        <v>11</v>
      </c>
      <c r="C208" s="23" t="s">
        <v>83</v>
      </c>
      <c r="D208" s="23" t="s">
        <v>69</v>
      </c>
      <c r="E208" s="23" t="s">
        <v>28</v>
      </c>
      <c r="F208" s="23" t="s">
        <v>72</v>
      </c>
      <c r="G208" s="24"/>
      <c r="H208" s="24"/>
      <c r="I208" s="24"/>
      <c r="J208" s="24"/>
      <c r="K208" s="24"/>
      <c r="L208" s="24"/>
      <c r="M208" s="24"/>
      <c r="N208" s="24"/>
    </row>
    <row r="209" spans="1:14" s="13" customFormat="1" ht="15.6">
      <c r="A209" s="17">
        <v>3</v>
      </c>
      <c r="B209" s="22" t="s">
        <v>46</v>
      </c>
      <c r="C209" s="23" t="s">
        <v>83</v>
      </c>
      <c r="D209" s="23" t="s">
        <v>69</v>
      </c>
      <c r="E209" s="23" t="s">
        <v>28</v>
      </c>
      <c r="F209" s="23" t="s">
        <v>90</v>
      </c>
      <c r="G209" s="24">
        <v>992</v>
      </c>
      <c r="H209" s="24"/>
      <c r="I209" s="24">
        <v>992</v>
      </c>
      <c r="J209" s="24"/>
      <c r="K209" s="24">
        <v>992</v>
      </c>
      <c r="L209" s="24"/>
      <c r="M209" s="24">
        <v>992</v>
      </c>
      <c r="N209" s="24"/>
    </row>
    <row r="210" spans="1:14" s="13" customFormat="1" ht="74.400000000000006" customHeight="1">
      <c r="A210" s="16">
        <v>2</v>
      </c>
      <c r="B210" s="32" t="s">
        <v>206</v>
      </c>
      <c r="C210" s="33" t="s">
        <v>83</v>
      </c>
      <c r="D210" s="33" t="s">
        <v>69</v>
      </c>
      <c r="E210" s="33" t="s">
        <v>29</v>
      </c>
      <c r="F210" s="33"/>
      <c r="G210" s="34">
        <f t="shared" ref="G210:N210" si="95">SUMIFS(G211:G1241,$C211:$C1241,$C211,$D211:$D1241,$D211,$E211:$E1241,$E211)</f>
        <v>384</v>
      </c>
      <c r="H210" s="34">
        <f t="shared" si="95"/>
        <v>0</v>
      </c>
      <c r="I210" s="34">
        <f t="shared" si="95"/>
        <v>384</v>
      </c>
      <c r="J210" s="34">
        <f t="shared" si="95"/>
        <v>0</v>
      </c>
      <c r="K210" s="34">
        <f t="shared" si="95"/>
        <v>384</v>
      </c>
      <c r="L210" s="34">
        <f t="shared" si="95"/>
        <v>0</v>
      </c>
      <c r="M210" s="34">
        <f t="shared" si="95"/>
        <v>384</v>
      </c>
      <c r="N210" s="34">
        <f t="shared" si="95"/>
        <v>0</v>
      </c>
    </row>
    <row r="211" spans="1:14" s="13" customFormat="1" ht="66.599999999999994" customHeight="1">
      <c r="A211" s="17">
        <v>3</v>
      </c>
      <c r="B211" s="22" t="s">
        <v>150</v>
      </c>
      <c r="C211" s="23" t="s">
        <v>83</v>
      </c>
      <c r="D211" s="23" t="s">
        <v>69</v>
      </c>
      <c r="E211" s="23" t="s">
        <v>29</v>
      </c>
      <c r="F211" s="23" t="s">
        <v>93</v>
      </c>
      <c r="G211" s="24">
        <v>384</v>
      </c>
      <c r="H211" s="24"/>
      <c r="I211" s="24">
        <v>384</v>
      </c>
      <c r="J211" s="24"/>
      <c r="K211" s="24">
        <v>384</v>
      </c>
      <c r="L211" s="24"/>
      <c r="M211" s="24">
        <v>384</v>
      </c>
      <c r="N211" s="24"/>
    </row>
    <row r="212" spans="1:14" s="13" customFormat="1" ht="46.8">
      <c r="A212" s="16">
        <v>2</v>
      </c>
      <c r="B212" s="41" t="s">
        <v>187</v>
      </c>
      <c r="C212" s="33" t="s">
        <v>83</v>
      </c>
      <c r="D212" s="33" t="s">
        <v>69</v>
      </c>
      <c r="E212" s="33" t="s">
        <v>9</v>
      </c>
      <c r="F212" s="33"/>
      <c r="G212" s="34">
        <f t="shared" ref="G212:N212" si="96">SUMIFS(G213:G1243,$C213:$C1243,$C213,$D213:$D1243,$D213,$E213:$E1243,$E213)</f>
        <v>4674.5</v>
      </c>
      <c r="H212" s="34">
        <f t="shared" si="96"/>
        <v>4674.5</v>
      </c>
      <c r="I212" s="34">
        <f t="shared" si="96"/>
        <v>4674.5</v>
      </c>
      <c r="J212" s="34">
        <f t="shared" si="96"/>
        <v>4674.5</v>
      </c>
      <c r="K212" s="34">
        <f t="shared" si="96"/>
        <v>0</v>
      </c>
      <c r="L212" s="34">
        <f t="shared" si="96"/>
        <v>0</v>
      </c>
      <c r="M212" s="34">
        <f t="shared" si="96"/>
        <v>0</v>
      </c>
      <c r="N212" s="34">
        <f t="shared" si="96"/>
        <v>0</v>
      </c>
    </row>
    <row r="213" spans="1:14" s="13" customFormat="1" ht="15.6">
      <c r="A213" s="17">
        <v>3</v>
      </c>
      <c r="B213" s="22" t="s">
        <v>23</v>
      </c>
      <c r="C213" s="23" t="s">
        <v>83</v>
      </c>
      <c r="D213" s="23" t="s">
        <v>69</v>
      </c>
      <c r="E213" s="23" t="s">
        <v>9</v>
      </c>
      <c r="F213" s="23" t="s">
        <v>81</v>
      </c>
      <c r="G213" s="24">
        <v>4284.3</v>
      </c>
      <c r="H213" s="24">
        <v>4284.3</v>
      </c>
      <c r="I213" s="24">
        <v>4284.3</v>
      </c>
      <c r="J213" s="24">
        <v>4284.3</v>
      </c>
      <c r="K213" s="24"/>
      <c r="L213" s="24"/>
      <c r="M213" s="24"/>
      <c r="N213" s="24"/>
    </row>
    <row r="214" spans="1:14" s="13" customFormat="1" ht="31.2">
      <c r="A214" s="17">
        <v>3</v>
      </c>
      <c r="B214" s="22" t="s">
        <v>11</v>
      </c>
      <c r="C214" s="23" t="s">
        <v>83</v>
      </c>
      <c r="D214" s="23" t="s">
        <v>69</v>
      </c>
      <c r="E214" s="23" t="s">
        <v>9</v>
      </c>
      <c r="F214" s="23" t="s">
        <v>72</v>
      </c>
      <c r="G214" s="24">
        <v>390.2</v>
      </c>
      <c r="H214" s="24">
        <v>390.2</v>
      </c>
      <c r="I214" s="24">
        <v>390.2</v>
      </c>
      <c r="J214" s="24">
        <v>390.2</v>
      </c>
      <c r="K214" s="24"/>
      <c r="L214" s="24"/>
      <c r="M214" s="24"/>
      <c r="N214" s="24"/>
    </row>
    <row r="215" spans="1:14" s="13" customFormat="1" ht="15.6">
      <c r="A215" s="17">
        <v>3</v>
      </c>
      <c r="B215" s="22" t="s">
        <v>12</v>
      </c>
      <c r="C215" s="23" t="s">
        <v>83</v>
      </c>
      <c r="D215" s="23" t="s">
        <v>69</v>
      </c>
      <c r="E215" s="23" t="s">
        <v>9</v>
      </c>
      <c r="F215" s="23" t="s">
        <v>73</v>
      </c>
      <c r="G215" s="24"/>
      <c r="H215" s="24"/>
      <c r="I215" s="24"/>
      <c r="J215" s="24"/>
      <c r="K215" s="24"/>
      <c r="L215" s="24"/>
      <c r="M215" s="24"/>
      <c r="N215" s="24"/>
    </row>
    <row r="216" spans="1:14" s="13" customFormat="1" ht="46.8">
      <c r="A216" s="16">
        <v>2</v>
      </c>
      <c r="B216" s="41" t="s">
        <v>188</v>
      </c>
      <c r="C216" s="33" t="s">
        <v>83</v>
      </c>
      <c r="D216" s="33" t="s">
        <v>69</v>
      </c>
      <c r="E216" s="33" t="s">
        <v>33</v>
      </c>
      <c r="F216" s="33"/>
      <c r="G216" s="34">
        <f t="shared" ref="G216:N216" si="97">SUMIFS(G217:G1247,$C217:$C1247,$C217,$D217:$D1247,$D217,$E217:$E1247,$E217)</f>
        <v>1584.3000000000002</v>
      </c>
      <c r="H216" s="34">
        <f t="shared" si="97"/>
        <v>1034.2</v>
      </c>
      <c r="I216" s="34">
        <f t="shared" si="97"/>
        <v>1584.3000000000002</v>
      </c>
      <c r="J216" s="34">
        <f t="shared" si="97"/>
        <v>1034.2</v>
      </c>
      <c r="K216" s="34">
        <f t="shared" si="97"/>
        <v>0</v>
      </c>
      <c r="L216" s="34">
        <f t="shared" si="97"/>
        <v>0</v>
      </c>
      <c r="M216" s="34">
        <f t="shared" si="97"/>
        <v>0</v>
      </c>
      <c r="N216" s="34">
        <f t="shared" si="97"/>
        <v>0</v>
      </c>
    </row>
    <row r="217" spans="1:14" s="13" customFormat="1" ht="31.2">
      <c r="A217" s="17">
        <v>3</v>
      </c>
      <c r="B217" s="22" t="s">
        <v>10</v>
      </c>
      <c r="C217" s="23" t="s">
        <v>83</v>
      </c>
      <c r="D217" s="23" t="s">
        <v>69</v>
      </c>
      <c r="E217" s="23" t="s">
        <v>33</v>
      </c>
      <c r="F217" s="23" t="s">
        <v>71</v>
      </c>
      <c r="G217" s="24">
        <v>1490.4</v>
      </c>
      <c r="H217" s="24">
        <v>940.3</v>
      </c>
      <c r="I217" s="24">
        <v>1490.4</v>
      </c>
      <c r="J217" s="24">
        <v>940.3</v>
      </c>
      <c r="K217" s="24"/>
      <c r="L217" s="24"/>
      <c r="M217" s="24"/>
      <c r="N217" s="24"/>
    </row>
    <row r="218" spans="1:14" s="13" customFormat="1" ht="31.2">
      <c r="A218" s="17">
        <v>3</v>
      </c>
      <c r="B218" s="22" t="s">
        <v>11</v>
      </c>
      <c r="C218" s="23" t="s">
        <v>83</v>
      </c>
      <c r="D218" s="23" t="s">
        <v>69</v>
      </c>
      <c r="E218" s="23" t="s">
        <v>33</v>
      </c>
      <c r="F218" s="23" t="s">
        <v>72</v>
      </c>
      <c r="G218" s="24">
        <v>93.9</v>
      </c>
      <c r="H218" s="24">
        <v>93.9</v>
      </c>
      <c r="I218" s="24">
        <v>93.9</v>
      </c>
      <c r="J218" s="24">
        <v>93.9</v>
      </c>
      <c r="K218" s="24"/>
      <c r="L218" s="24"/>
      <c r="M218" s="24"/>
      <c r="N218" s="24"/>
    </row>
    <row r="219" spans="1:14" s="13" customFormat="1" ht="37.200000000000003" customHeight="1">
      <c r="A219" s="16">
        <v>2</v>
      </c>
      <c r="B219" s="41" t="s">
        <v>214</v>
      </c>
      <c r="C219" s="33" t="s">
        <v>83</v>
      </c>
      <c r="D219" s="33" t="s">
        <v>69</v>
      </c>
      <c r="E219" s="33" t="s">
        <v>157</v>
      </c>
      <c r="F219" s="33"/>
      <c r="G219" s="34">
        <f t="shared" ref="G219:N219" si="98">SUMIFS(G220:G1250,$C220:$C1250,$C220,$D220:$D1250,$D220,$E220:$E1250,$E220)</f>
        <v>0</v>
      </c>
      <c r="H219" s="34">
        <f t="shared" si="98"/>
        <v>0</v>
      </c>
      <c r="I219" s="34">
        <f t="shared" si="98"/>
        <v>0</v>
      </c>
      <c r="J219" s="34">
        <f t="shared" si="98"/>
        <v>0</v>
      </c>
      <c r="K219" s="34">
        <f t="shared" si="98"/>
        <v>0</v>
      </c>
      <c r="L219" s="34">
        <f t="shared" si="98"/>
        <v>0</v>
      </c>
      <c r="M219" s="34">
        <f t="shared" si="98"/>
        <v>0</v>
      </c>
      <c r="N219" s="34">
        <f t="shared" si="98"/>
        <v>0</v>
      </c>
    </row>
    <row r="220" spans="1:14" s="13" customFormat="1" ht="15.6">
      <c r="A220" s="17">
        <v>3</v>
      </c>
      <c r="B220" s="43" t="s">
        <v>46</v>
      </c>
      <c r="C220" s="23" t="s">
        <v>83</v>
      </c>
      <c r="D220" s="23" t="s">
        <v>69</v>
      </c>
      <c r="E220" s="23" t="s">
        <v>157</v>
      </c>
      <c r="F220" s="23" t="s">
        <v>90</v>
      </c>
      <c r="G220" s="24"/>
      <c r="H220" s="24"/>
      <c r="I220" s="24"/>
      <c r="J220" s="24"/>
      <c r="K220" s="24"/>
      <c r="L220" s="24"/>
      <c r="M220" s="24"/>
      <c r="N220" s="24"/>
    </row>
    <row r="221" spans="1:14" s="13" customFormat="1" ht="15.6">
      <c r="A221" s="14">
        <v>0</v>
      </c>
      <c r="B221" s="26" t="s">
        <v>111</v>
      </c>
      <c r="C221" s="27" t="s">
        <v>84</v>
      </c>
      <c r="D221" s="27" t="s">
        <v>113</v>
      </c>
      <c r="E221" s="27"/>
      <c r="F221" s="27"/>
      <c r="G221" s="28">
        <f>SUMIFS(G222:G1279,$C222:$C1279,$C222)/3</f>
        <v>5321.3</v>
      </c>
      <c r="H221" s="28">
        <f>SUMIFS(H222:H1269,$C222:$C1269,$C222)/3</f>
        <v>0</v>
      </c>
      <c r="I221" s="28">
        <f>SUMIFS(I222:I1279,$C222:$C1279,$C222)/3</f>
        <v>5321.3</v>
      </c>
      <c r="J221" s="28">
        <f>SUMIFS(J222:J1269,$C222:$C1269,$C222)/3</f>
        <v>0</v>
      </c>
      <c r="K221" s="28">
        <f>SUMIFS(K222:K1279,$C222:$C1279,$C222)/3</f>
        <v>5321.3</v>
      </c>
      <c r="L221" s="28">
        <f>SUMIFS(L222:L1269,$C222:$C1269,$C222)/3</f>
        <v>0</v>
      </c>
      <c r="M221" s="28">
        <f>SUMIFS(M222:M1279,$C222:$C1279,$C222)/3</f>
        <v>5321.3</v>
      </c>
      <c r="N221" s="28">
        <f>SUMIFS(N222:N1269,$C222:$C1269,$C222)/3</f>
        <v>0</v>
      </c>
    </row>
    <row r="222" spans="1:14" s="13" customFormat="1" ht="15.6">
      <c r="A222" s="15">
        <v>1</v>
      </c>
      <c r="B222" s="29" t="s">
        <v>30</v>
      </c>
      <c r="C222" s="30" t="s">
        <v>84</v>
      </c>
      <c r="D222" s="30" t="s">
        <v>68</v>
      </c>
      <c r="E222" s="30" t="s">
        <v>6</v>
      </c>
      <c r="F222" s="30" t="s">
        <v>70</v>
      </c>
      <c r="G222" s="31">
        <f t="shared" ref="G222:N222" si="99">SUMIFS(G223:G1257,$C223:$C1257,$C223,$D223:$D1257,$D223)/2</f>
        <v>5321.3</v>
      </c>
      <c r="H222" s="31">
        <f t="shared" si="99"/>
        <v>0</v>
      </c>
      <c r="I222" s="31">
        <f t="shared" si="99"/>
        <v>5321.3</v>
      </c>
      <c r="J222" s="31">
        <f t="shared" si="99"/>
        <v>0</v>
      </c>
      <c r="K222" s="31">
        <f t="shared" si="99"/>
        <v>5321.3</v>
      </c>
      <c r="L222" s="31">
        <f t="shared" si="99"/>
        <v>0</v>
      </c>
      <c r="M222" s="31">
        <f t="shared" si="99"/>
        <v>5321.3</v>
      </c>
      <c r="N222" s="31">
        <f t="shared" si="99"/>
        <v>0</v>
      </c>
    </row>
    <row r="223" spans="1:14" s="13" customFormat="1" ht="31.2">
      <c r="A223" s="16">
        <v>2</v>
      </c>
      <c r="B223" s="32" t="s">
        <v>170</v>
      </c>
      <c r="C223" s="33" t="s">
        <v>84</v>
      </c>
      <c r="D223" s="33" t="s">
        <v>68</v>
      </c>
      <c r="E223" s="33" t="s">
        <v>31</v>
      </c>
      <c r="F223" s="33"/>
      <c r="G223" s="34">
        <f t="shared" ref="G223:N223" si="100">SUMIFS(G224:G1254,$C224:$C1254,$C224,$D224:$D1254,$D224,$E224:$E1254,$E224)</f>
        <v>5312.3</v>
      </c>
      <c r="H223" s="34">
        <f t="shared" si="100"/>
        <v>0</v>
      </c>
      <c r="I223" s="34">
        <f t="shared" si="100"/>
        <v>5312.3</v>
      </c>
      <c r="J223" s="34">
        <f t="shared" si="100"/>
        <v>0</v>
      </c>
      <c r="K223" s="34">
        <f t="shared" si="100"/>
        <v>5312.3</v>
      </c>
      <c r="L223" s="34">
        <f t="shared" si="100"/>
        <v>0</v>
      </c>
      <c r="M223" s="34">
        <f t="shared" si="100"/>
        <v>5312.3</v>
      </c>
      <c r="N223" s="34">
        <f t="shared" si="100"/>
        <v>0</v>
      </c>
    </row>
    <row r="224" spans="1:14" s="13" customFormat="1" ht="15.6">
      <c r="A224" s="17">
        <v>3</v>
      </c>
      <c r="B224" s="43" t="s">
        <v>46</v>
      </c>
      <c r="C224" s="23" t="s">
        <v>84</v>
      </c>
      <c r="D224" s="23" t="s">
        <v>68</v>
      </c>
      <c r="E224" s="23" t="s">
        <v>31</v>
      </c>
      <c r="F224" s="23" t="s">
        <v>90</v>
      </c>
      <c r="G224" s="24">
        <v>5312.3</v>
      </c>
      <c r="H224" s="25"/>
      <c r="I224" s="24">
        <v>5312.3</v>
      </c>
      <c r="J224" s="25"/>
      <c r="K224" s="24">
        <v>5312.3</v>
      </c>
      <c r="L224" s="25"/>
      <c r="M224" s="24">
        <v>5312.3</v>
      </c>
      <c r="N224" s="25"/>
    </row>
    <row r="225" spans="1:14" s="13" customFormat="1" ht="31.2">
      <c r="A225" s="16">
        <v>2</v>
      </c>
      <c r="B225" s="41" t="s">
        <v>212</v>
      </c>
      <c r="C225" s="33" t="s">
        <v>84</v>
      </c>
      <c r="D225" s="33" t="s">
        <v>68</v>
      </c>
      <c r="E225" s="33" t="s">
        <v>149</v>
      </c>
      <c r="F225" s="33"/>
      <c r="G225" s="34">
        <f t="shared" ref="G225:N225" si="101">SUMIFS(G226:G1256,$C226:$C1256,$C226,$D226:$D1256,$D226,$E226:$E1256,$E226)</f>
        <v>9</v>
      </c>
      <c r="H225" s="34">
        <f t="shared" si="101"/>
        <v>0</v>
      </c>
      <c r="I225" s="34">
        <f t="shared" si="101"/>
        <v>9</v>
      </c>
      <c r="J225" s="34">
        <f t="shared" si="101"/>
        <v>0</v>
      </c>
      <c r="K225" s="34">
        <f t="shared" si="101"/>
        <v>9</v>
      </c>
      <c r="L225" s="34">
        <f t="shared" si="101"/>
        <v>0</v>
      </c>
      <c r="M225" s="34">
        <f t="shared" si="101"/>
        <v>9</v>
      </c>
      <c r="N225" s="34">
        <f t="shared" si="101"/>
        <v>0</v>
      </c>
    </row>
    <row r="226" spans="1:14" s="13" customFormat="1" ht="15.6">
      <c r="A226" s="17">
        <v>3</v>
      </c>
      <c r="B226" s="22" t="s">
        <v>46</v>
      </c>
      <c r="C226" s="23" t="s">
        <v>84</v>
      </c>
      <c r="D226" s="23" t="s">
        <v>68</v>
      </c>
      <c r="E226" s="23" t="s">
        <v>149</v>
      </c>
      <c r="F226" s="23" t="s">
        <v>90</v>
      </c>
      <c r="G226" s="24">
        <v>9</v>
      </c>
      <c r="H226" s="24"/>
      <c r="I226" s="24">
        <v>9</v>
      </c>
      <c r="J226" s="24"/>
      <c r="K226" s="24">
        <v>9</v>
      </c>
      <c r="L226" s="24"/>
      <c r="M226" s="24">
        <v>9</v>
      </c>
      <c r="N226" s="24"/>
    </row>
    <row r="227" spans="1:14" s="13" customFormat="1" ht="15.6">
      <c r="A227" s="14">
        <v>0</v>
      </c>
      <c r="B227" s="26" t="s">
        <v>112</v>
      </c>
      <c r="C227" s="27" t="s">
        <v>86</v>
      </c>
      <c r="D227" s="27" t="s">
        <v>113</v>
      </c>
      <c r="E227" s="27"/>
      <c r="F227" s="27"/>
      <c r="G227" s="28">
        <f>SUMIFS(G228:G1291,$C228:$C1291,$C228)/3</f>
        <v>0</v>
      </c>
      <c r="H227" s="28">
        <f>SUMIFS(H228:H1281,$C228:$C1281,$C228)/3</f>
        <v>0</v>
      </c>
      <c r="I227" s="28">
        <f>SUMIFS(I228:I1291,$C228:$C1291,$C228)/3</f>
        <v>0</v>
      </c>
      <c r="J227" s="28">
        <f>SUMIFS(J228:J1281,$C228:$C1281,$C228)/3</f>
        <v>0</v>
      </c>
      <c r="K227" s="28">
        <f>SUMIFS(K228:K1291,$C228:$C1291,$C228)/3</f>
        <v>0</v>
      </c>
      <c r="L227" s="28">
        <f>SUMIFS(L228:L1281,$C228:$C1281,$C228)/3</f>
        <v>0</v>
      </c>
      <c r="M227" s="28">
        <f>SUMIFS(M228:M1291,$C228:$C1291,$C228)/3</f>
        <v>0</v>
      </c>
      <c r="N227" s="28">
        <f>SUMIFS(N228:N1281,$C228:$C1281,$C228)/3</f>
        <v>0</v>
      </c>
    </row>
    <row r="228" spans="1:14" s="13" customFormat="1" ht="15.6">
      <c r="A228" s="15">
        <v>1</v>
      </c>
      <c r="B228" s="29" t="s">
        <v>65</v>
      </c>
      <c r="C228" s="30" t="s">
        <v>86</v>
      </c>
      <c r="D228" s="30" t="s">
        <v>87</v>
      </c>
      <c r="E228" s="30" t="s">
        <v>6</v>
      </c>
      <c r="F228" s="30" t="s">
        <v>70</v>
      </c>
      <c r="G228" s="31">
        <f t="shared" ref="G228:N228" si="102">SUMIFS(G229:G1263,$C229:$C1263,$C229,$D229:$D1263,$D229)/2</f>
        <v>0</v>
      </c>
      <c r="H228" s="31">
        <f t="shared" si="102"/>
        <v>0</v>
      </c>
      <c r="I228" s="31">
        <f t="shared" si="102"/>
        <v>0</v>
      </c>
      <c r="J228" s="31">
        <f t="shared" si="102"/>
        <v>0</v>
      </c>
      <c r="K228" s="31">
        <f t="shared" si="102"/>
        <v>0</v>
      </c>
      <c r="L228" s="31">
        <f t="shared" si="102"/>
        <v>0</v>
      </c>
      <c r="M228" s="31">
        <f t="shared" si="102"/>
        <v>0</v>
      </c>
      <c r="N228" s="31">
        <f t="shared" si="102"/>
        <v>0</v>
      </c>
    </row>
    <row r="229" spans="1:14" s="13" customFormat="1" ht="31.2">
      <c r="A229" s="16">
        <v>2</v>
      </c>
      <c r="B229" s="35" t="s">
        <v>164</v>
      </c>
      <c r="C229" s="33" t="s">
        <v>86</v>
      </c>
      <c r="D229" s="33" t="s">
        <v>87</v>
      </c>
      <c r="E229" s="33" t="s">
        <v>66</v>
      </c>
      <c r="F229" s="33"/>
      <c r="G229" s="34">
        <f t="shared" ref="G229:N229" si="103">SUMIFS(G230:G1260,$C230:$C1260,$C230,$D230:$D1260,$D230,$E230:$E1260,$E230)</f>
        <v>0</v>
      </c>
      <c r="H229" s="34">
        <f t="shared" si="103"/>
        <v>0</v>
      </c>
      <c r="I229" s="34">
        <f t="shared" si="103"/>
        <v>0</v>
      </c>
      <c r="J229" s="34">
        <f t="shared" si="103"/>
        <v>0</v>
      </c>
      <c r="K229" s="34">
        <f t="shared" si="103"/>
        <v>0</v>
      </c>
      <c r="L229" s="34">
        <f t="shared" si="103"/>
        <v>0</v>
      </c>
      <c r="M229" s="34">
        <f t="shared" si="103"/>
        <v>0</v>
      </c>
      <c r="N229" s="34">
        <f t="shared" si="103"/>
        <v>0</v>
      </c>
    </row>
    <row r="230" spans="1:14" s="13" customFormat="1" ht="15.6">
      <c r="A230" s="17">
        <v>3</v>
      </c>
      <c r="B230" s="22" t="s">
        <v>46</v>
      </c>
      <c r="C230" s="23" t="s">
        <v>86</v>
      </c>
      <c r="D230" s="23" t="s">
        <v>87</v>
      </c>
      <c r="E230" s="23" t="s">
        <v>66</v>
      </c>
      <c r="F230" s="23" t="s">
        <v>90</v>
      </c>
      <c r="G230" s="24"/>
      <c r="H230" s="25"/>
      <c r="I230" s="24"/>
      <c r="J230" s="25"/>
      <c r="K230" s="24"/>
      <c r="L230" s="25"/>
      <c r="M230" s="24"/>
      <c r="N230" s="25"/>
    </row>
    <row r="231" spans="1:14" s="13" customFormat="1" ht="85.2" customHeight="1">
      <c r="A231" s="16">
        <v>2</v>
      </c>
      <c r="B231" s="45" t="s">
        <v>165</v>
      </c>
      <c r="C231" s="33" t="s">
        <v>86</v>
      </c>
      <c r="D231" s="33" t="s">
        <v>87</v>
      </c>
      <c r="E231" s="33" t="s">
        <v>132</v>
      </c>
      <c r="F231" s="33"/>
      <c r="G231" s="34">
        <f t="shared" ref="G231:N231" si="104">SUMIFS(G232:G1262,$C232:$C1262,$C232,$D232:$D1262,$D232,$E232:$E1262,$E232)</f>
        <v>0</v>
      </c>
      <c r="H231" s="34">
        <f t="shared" si="104"/>
        <v>0</v>
      </c>
      <c r="I231" s="34">
        <f t="shared" si="104"/>
        <v>0</v>
      </c>
      <c r="J231" s="34">
        <f t="shared" si="104"/>
        <v>0</v>
      </c>
      <c r="K231" s="34">
        <f t="shared" si="104"/>
        <v>0</v>
      </c>
      <c r="L231" s="34">
        <f t="shared" si="104"/>
        <v>0</v>
      </c>
      <c r="M231" s="34">
        <f t="shared" si="104"/>
        <v>0</v>
      </c>
      <c r="N231" s="34">
        <f t="shared" si="104"/>
        <v>0</v>
      </c>
    </row>
    <row r="232" spans="1:14" s="13" customFormat="1" ht="15.6">
      <c r="A232" s="17">
        <v>3</v>
      </c>
      <c r="B232" s="22" t="s">
        <v>46</v>
      </c>
      <c r="C232" s="23" t="s">
        <v>86</v>
      </c>
      <c r="D232" s="23" t="s">
        <v>87</v>
      </c>
      <c r="E232" s="23" t="s">
        <v>132</v>
      </c>
      <c r="F232" s="23" t="s">
        <v>90</v>
      </c>
      <c r="G232" s="24"/>
      <c r="H232" s="25"/>
      <c r="I232" s="24"/>
      <c r="J232" s="25"/>
      <c r="K232" s="24"/>
      <c r="L232" s="25"/>
      <c r="M232" s="24"/>
      <c r="N232" s="25"/>
    </row>
    <row r="233" spans="1:14" s="13" customFormat="1" ht="55.8" customHeight="1">
      <c r="A233" s="16">
        <v>2</v>
      </c>
      <c r="B233" s="41" t="s">
        <v>197</v>
      </c>
      <c r="C233" s="33" t="s">
        <v>86</v>
      </c>
      <c r="D233" s="33" t="s">
        <v>87</v>
      </c>
      <c r="E233" s="33" t="s">
        <v>131</v>
      </c>
      <c r="F233" s="33"/>
      <c r="G233" s="34">
        <f t="shared" ref="G233:N233" si="105">SUMIFS(G234:G1264,$C234:$C1264,$C234,$D234:$D1264,$D234,$E234:$E1264,$E234)</f>
        <v>0</v>
      </c>
      <c r="H233" s="34">
        <f t="shared" si="105"/>
        <v>0</v>
      </c>
      <c r="I233" s="34">
        <f t="shared" si="105"/>
        <v>0</v>
      </c>
      <c r="J233" s="34">
        <f t="shared" si="105"/>
        <v>0</v>
      </c>
      <c r="K233" s="34">
        <f t="shared" si="105"/>
        <v>0</v>
      </c>
      <c r="L233" s="34">
        <f t="shared" si="105"/>
        <v>0</v>
      </c>
      <c r="M233" s="34">
        <f t="shared" si="105"/>
        <v>0</v>
      </c>
      <c r="N233" s="34">
        <f t="shared" si="105"/>
        <v>0</v>
      </c>
    </row>
    <row r="234" spans="1:14" s="13" customFormat="1" ht="15.6">
      <c r="A234" s="17">
        <v>3</v>
      </c>
      <c r="B234" s="22" t="s">
        <v>46</v>
      </c>
      <c r="C234" s="23" t="s">
        <v>86</v>
      </c>
      <c r="D234" s="23" t="s">
        <v>87</v>
      </c>
      <c r="E234" s="23" t="s">
        <v>131</v>
      </c>
      <c r="F234" s="23" t="s">
        <v>90</v>
      </c>
      <c r="G234" s="24"/>
      <c r="H234" s="25"/>
      <c r="I234" s="24"/>
      <c r="J234" s="25"/>
      <c r="K234" s="24"/>
      <c r="L234" s="25"/>
      <c r="M234" s="24"/>
      <c r="N234" s="25"/>
    </row>
    <row r="235" spans="1:14" s="13" customFormat="1" ht="34.200000000000003" customHeight="1">
      <c r="A235" s="14">
        <v>0</v>
      </c>
      <c r="B235" s="26" t="s">
        <v>156</v>
      </c>
      <c r="C235" s="27" t="s">
        <v>74</v>
      </c>
      <c r="D235" s="27" t="s">
        <v>113</v>
      </c>
      <c r="E235" s="27"/>
      <c r="F235" s="27"/>
      <c r="G235" s="28">
        <f>SUMIFS(G236:G1299,$C236:$C1299,$C236)/3</f>
        <v>1200</v>
      </c>
      <c r="H235" s="28">
        <f>SUMIFS(H236:H1289,$C236:$C1289,$C236)/3</f>
        <v>0</v>
      </c>
      <c r="I235" s="28">
        <f>SUMIFS(I236:I1299,$C236:$C1299,$C236)/3</f>
        <v>1200</v>
      </c>
      <c r="J235" s="28">
        <f>SUMIFS(J236:J1289,$C236:$C1289,$C236)/3</f>
        <v>0</v>
      </c>
      <c r="K235" s="28">
        <f>SUMIFS(K236:K1299,$C236:$C1299,$C236)/3</f>
        <v>1260</v>
      </c>
      <c r="L235" s="28">
        <f>SUMIFS(L236:L1289,$C236:$C1289,$C236)/3</f>
        <v>0</v>
      </c>
      <c r="M235" s="28">
        <f>SUMIFS(M236:M1299,$C236:$C1299,$C236)/3</f>
        <v>1260</v>
      </c>
      <c r="N235" s="28">
        <f>SUMIFS(N236:N1289,$C236:$C1289,$C236)/3</f>
        <v>0</v>
      </c>
    </row>
    <row r="236" spans="1:14" s="13" customFormat="1" ht="31.2" customHeight="1">
      <c r="A236" s="15">
        <v>1</v>
      </c>
      <c r="B236" s="40" t="s">
        <v>151</v>
      </c>
      <c r="C236" s="44" t="s">
        <v>74</v>
      </c>
      <c r="D236" s="44" t="s">
        <v>68</v>
      </c>
      <c r="E236" s="44"/>
      <c r="F236" s="44"/>
      <c r="G236" s="31">
        <f t="shared" ref="G236:N236" si="106">SUMIFS(G237:G1271,$C237:$C1271,$C237,$D237:$D1271,$D237)/2</f>
        <v>1200</v>
      </c>
      <c r="H236" s="31">
        <f t="shared" si="106"/>
        <v>0</v>
      </c>
      <c r="I236" s="31">
        <f t="shared" si="106"/>
        <v>1200</v>
      </c>
      <c r="J236" s="31">
        <f t="shared" si="106"/>
        <v>0</v>
      </c>
      <c r="K236" s="31">
        <f t="shared" si="106"/>
        <v>1260</v>
      </c>
      <c r="L236" s="31">
        <f t="shared" si="106"/>
        <v>0</v>
      </c>
      <c r="M236" s="31">
        <f t="shared" si="106"/>
        <v>1260</v>
      </c>
      <c r="N236" s="31">
        <f t="shared" si="106"/>
        <v>0</v>
      </c>
    </row>
    <row r="237" spans="1:14" s="13" customFormat="1" ht="46.8">
      <c r="A237" s="16">
        <v>2</v>
      </c>
      <c r="B237" s="41" t="s">
        <v>152</v>
      </c>
      <c r="C237" s="42" t="s">
        <v>74</v>
      </c>
      <c r="D237" s="42" t="s">
        <v>68</v>
      </c>
      <c r="E237" s="42" t="s">
        <v>153</v>
      </c>
      <c r="F237" s="42" t="s">
        <v>70</v>
      </c>
      <c r="G237" s="34">
        <f t="shared" ref="G237:N237" si="107">SUMIFS(G238:G1268,$C238:$C1268,$C238,$D238:$D1268,$D238,$E238:$E1268,$E238)</f>
        <v>1200</v>
      </c>
      <c r="H237" s="34">
        <f t="shared" si="107"/>
        <v>0</v>
      </c>
      <c r="I237" s="34">
        <f t="shared" si="107"/>
        <v>1200</v>
      </c>
      <c r="J237" s="34">
        <f t="shared" si="107"/>
        <v>0</v>
      </c>
      <c r="K237" s="34">
        <f t="shared" si="107"/>
        <v>1260</v>
      </c>
      <c r="L237" s="34">
        <f t="shared" si="107"/>
        <v>0</v>
      </c>
      <c r="M237" s="34">
        <f t="shared" si="107"/>
        <v>1260</v>
      </c>
      <c r="N237" s="34">
        <f t="shared" si="107"/>
        <v>0</v>
      </c>
    </row>
    <row r="238" spans="1:14" s="13" customFormat="1" ht="22.8" customHeight="1">
      <c r="A238" s="17">
        <v>3</v>
      </c>
      <c r="B238" s="22" t="s">
        <v>154</v>
      </c>
      <c r="C238" s="23" t="s">
        <v>74</v>
      </c>
      <c r="D238" s="23" t="s">
        <v>68</v>
      </c>
      <c r="E238" s="23" t="s">
        <v>153</v>
      </c>
      <c r="F238" s="23" t="s">
        <v>155</v>
      </c>
      <c r="G238" s="24">
        <v>1200</v>
      </c>
      <c r="H238" s="24"/>
      <c r="I238" s="24">
        <v>1200</v>
      </c>
      <c r="J238" s="24"/>
      <c r="K238" s="24">
        <v>1260</v>
      </c>
      <c r="L238" s="24"/>
      <c r="M238" s="24">
        <v>1260</v>
      </c>
      <c r="N238" s="24"/>
    </row>
    <row r="239" spans="1:14" s="13" customFormat="1" ht="31.2">
      <c r="A239" s="14">
        <v>0</v>
      </c>
      <c r="B239" s="26" t="s">
        <v>146</v>
      </c>
      <c r="C239" s="27" t="s">
        <v>75</v>
      </c>
      <c r="D239" s="27" t="s">
        <v>113</v>
      </c>
      <c r="E239" s="27"/>
      <c r="F239" s="27"/>
      <c r="G239" s="28">
        <f>SUMIFS(G240:G1303,$C240:$C1303,$C240)/3</f>
        <v>2000</v>
      </c>
      <c r="H239" s="28">
        <f>SUMIFS(H240:H1293,$C240:$C1293,$C240)/3</f>
        <v>1681</v>
      </c>
      <c r="I239" s="28">
        <f>SUMIFS(I240:I1303,$C240:$C1303,$C240)/3</f>
        <v>2000</v>
      </c>
      <c r="J239" s="28">
        <f>SUMIFS(J240:J1293,$C240:$C1293,$C240)/3</f>
        <v>1681</v>
      </c>
      <c r="K239" s="28">
        <f>SUMIFS(K240:K1303,$C240:$C1303,$C240)/3</f>
        <v>2000</v>
      </c>
      <c r="L239" s="28">
        <f>SUMIFS(L240:L1293,$C240:$C1293,$C240)/3</f>
        <v>1681</v>
      </c>
      <c r="M239" s="28">
        <f>SUMIFS(M240:M1303,$C240:$C1303,$C240)/3</f>
        <v>2000</v>
      </c>
      <c r="N239" s="28">
        <f>SUMIFS(N240:N1293,$C240:$C1293,$C240)/3</f>
        <v>1681</v>
      </c>
    </row>
    <row r="240" spans="1:14" s="13" customFormat="1" ht="46.8">
      <c r="A240" s="15">
        <v>1</v>
      </c>
      <c r="B240" s="29" t="s">
        <v>15</v>
      </c>
      <c r="C240" s="30" t="s">
        <v>75</v>
      </c>
      <c r="D240" s="30" t="s">
        <v>68</v>
      </c>
      <c r="E240" s="30" t="s">
        <v>6</v>
      </c>
      <c r="F240" s="30" t="s">
        <v>70</v>
      </c>
      <c r="G240" s="31">
        <f t="shared" ref="G240:N240" si="108">SUMIFS(G241:G1275,$C241:$C1275,$C241,$D241:$D1275,$D241)/2</f>
        <v>2000</v>
      </c>
      <c r="H240" s="31">
        <f t="shared" si="108"/>
        <v>1681</v>
      </c>
      <c r="I240" s="31">
        <f t="shared" si="108"/>
        <v>2000</v>
      </c>
      <c r="J240" s="31">
        <f t="shared" si="108"/>
        <v>1681</v>
      </c>
      <c r="K240" s="31">
        <f t="shared" si="108"/>
        <v>2000</v>
      </c>
      <c r="L240" s="31">
        <f t="shared" si="108"/>
        <v>1681</v>
      </c>
      <c r="M240" s="31">
        <f t="shared" si="108"/>
        <v>2000</v>
      </c>
      <c r="N240" s="31">
        <f t="shared" si="108"/>
        <v>1681</v>
      </c>
    </row>
    <row r="241" spans="1:14" s="13" customFormat="1" ht="31.2">
      <c r="A241" s="16">
        <v>2</v>
      </c>
      <c r="B241" s="32" t="s">
        <v>16</v>
      </c>
      <c r="C241" s="33" t="s">
        <v>75</v>
      </c>
      <c r="D241" s="33" t="s">
        <v>68</v>
      </c>
      <c r="E241" s="33" t="s">
        <v>124</v>
      </c>
      <c r="F241" s="33" t="s">
        <v>70</v>
      </c>
      <c r="G241" s="34">
        <f t="shared" ref="G241:N241" si="109">SUMIFS(G242:G1272,$C242:$C1272,$C242,$D242:$D1272,$D242,$E242:$E1272,$E242)</f>
        <v>2000</v>
      </c>
      <c r="H241" s="34">
        <f t="shared" si="109"/>
        <v>1681</v>
      </c>
      <c r="I241" s="34">
        <f t="shared" si="109"/>
        <v>2000</v>
      </c>
      <c r="J241" s="34">
        <f t="shared" si="109"/>
        <v>1681</v>
      </c>
      <c r="K241" s="34">
        <f t="shared" si="109"/>
        <v>2000</v>
      </c>
      <c r="L241" s="34">
        <f t="shared" si="109"/>
        <v>1681</v>
      </c>
      <c r="M241" s="34">
        <f t="shared" si="109"/>
        <v>2000</v>
      </c>
      <c r="N241" s="34">
        <f t="shared" si="109"/>
        <v>1681</v>
      </c>
    </row>
    <row r="242" spans="1:14" s="13" customFormat="1" ht="15.6">
      <c r="A242" s="17">
        <v>3</v>
      </c>
      <c r="B242" s="22" t="s">
        <v>18</v>
      </c>
      <c r="C242" s="23" t="s">
        <v>75</v>
      </c>
      <c r="D242" s="23" t="s">
        <v>68</v>
      </c>
      <c r="E242" s="23" t="s">
        <v>124</v>
      </c>
      <c r="F242" s="23" t="s">
        <v>76</v>
      </c>
      <c r="G242" s="24">
        <v>2000</v>
      </c>
      <c r="H242" s="24">
        <v>1681</v>
      </c>
      <c r="I242" s="24">
        <v>2000</v>
      </c>
      <c r="J242" s="24">
        <v>1681</v>
      </c>
      <c r="K242" s="24">
        <v>2000</v>
      </c>
      <c r="L242" s="24">
        <v>1681</v>
      </c>
      <c r="M242" s="24">
        <v>2000</v>
      </c>
      <c r="N242" s="24">
        <v>1681</v>
      </c>
    </row>
    <row r="243" spans="1:14" s="13" customFormat="1" ht="15.6">
      <c r="A243" s="15">
        <v>1</v>
      </c>
      <c r="B243" s="29" t="s">
        <v>140</v>
      </c>
      <c r="C243" s="30" t="s">
        <v>75</v>
      </c>
      <c r="D243" s="30" t="s">
        <v>77</v>
      </c>
      <c r="E243" s="30"/>
      <c r="F243" s="30"/>
      <c r="G243" s="31">
        <f t="shared" ref="G243:N243" si="110">SUMIFS(G244:G1278,$C244:$C1278,$C244,$D244:$D1278,$D244)/2</f>
        <v>0</v>
      </c>
      <c r="H243" s="31">
        <f t="shared" si="110"/>
        <v>0</v>
      </c>
      <c r="I243" s="31">
        <f t="shared" si="110"/>
        <v>0</v>
      </c>
      <c r="J243" s="31">
        <f t="shared" si="110"/>
        <v>0</v>
      </c>
      <c r="K243" s="31">
        <f t="shared" si="110"/>
        <v>0</v>
      </c>
      <c r="L243" s="31">
        <f t="shared" si="110"/>
        <v>0</v>
      </c>
      <c r="M243" s="31">
        <f t="shared" si="110"/>
        <v>0</v>
      </c>
      <c r="N243" s="31">
        <f t="shared" si="110"/>
        <v>0</v>
      </c>
    </row>
    <row r="244" spans="1:14" s="13" customFormat="1" ht="31.2">
      <c r="A244" s="16">
        <v>2</v>
      </c>
      <c r="B244" s="32" t="s">
        <v>16</v>
      </c>
      <c r="C244" s="33" t="s">
        <v>75</v>
      </c>
      <c r="D244" s="33" t="s">
        <v>77</v>
      </c>
      <c r="E244" s="33" t="s">
        <v>124</v>
      </c>
      <c r="F244" s="33"/>
      <c r="G244" s="34">
        <f t="shared" ref="G244:N244" si="111">SUMIFS(G245:G1277,$C245:$C1277,$C245,$D245:$D1277,$D245,$E245:$E1277,$E245)</f>
        <v>0</v>
      </c>
      <c r="H244" s="34">
        <f t="shared" si="111"/>
        <v>0</v>
      </c>
      <c r="I244" s="34">
        <f t="shared" si="111"/>
        <v>0</v>
      </c>
      <c r="J244" s="34">
        <f t="shared" si="111"/>
        <v>0</v>
      </c>
      <c r="K244" s="34">
        <f t="shared" si="111"/>
        <v>0</v>
      </c>
      <c r="L244" s="34">
        <f t="shared" si="111"/>
        <v>0</v>
      </c>
      <c r="M244" s="34">
        <f t="shared" si="111"/>
        <v>0</v>
      </c>
      <c r="N244" s="34">
        <f t="shared" si="111"/>
        <v>0</v>
      </c>
    </row>
    <row r="245" spans="1:14" s="13" customFormat="1" ht="15.6">
      <c r="A245" s="17">
        <v>3</v>
      </c>
      <c r="B245" s="22" t="s">
        <v>19</v>
      </c>
      <c r="C245" s="23" t="s">
        <v>75</v>
      </c>
      <c r="D245" s="23" t="s">
        <v>77</v>
      </c>
      <c r="E245" s="23" t="s">
        <v>124</v>
      </c>
      <c r="F245" s="23" t="s">
        <v>78</v>
      </c>
      <c r="G245" s="24"/>
      <c r="H245" s="24"/>
      <c r="I245" s="24"/>
      <c r="J245" s="24"/>
      <c r="K245" s="24"/>
      <c r="L245" s="24"/>
      <c r="M245" s="24"/>
      <c r="N245" s="24"/>
    </row>
    <row r="246" spans="1:14" s="13" customFormat="1" ht="15.6">
      <c r="A246" s="12"/>
      <c r="B246" s="36" t="s">
        <v>67</v>
      </c>
      <c r="C246" s="37"/>
      <c r="D246" s="37"/>
      <c r="E246" s="37" t="s">
        <v>6</v>
      </c>
      <c r="F246" s="37"/>
      <c r="G246" s="38">
        <f t="shared" ref="G246:N246" si="112">SUMIF($A14:$A245,$A14,G14:G245)</f>
        <v>665085.70000000019</v>
      </c>
      <c r="H246" s="38">
        <f t="shared" si="112"/>
        <v>234724.5</v>
      </c>
      <c r="I246" s="38">
        <f t="shared" si="112"/>
        <v>697285.70000000007</v>
      </c>
      <c r="J246" s="38">
        <f t="shared" si="112"/>
        <v>244724.5</v>
      </c>
      <c r="K246" s="38">
        <f t="shared" si="112"/>
        <v>581628</v>
      </c>
      <c r="L246" s="38">
        <f t="shared" si="112"/>
        <v>110385.1</v>
      </c>
      <c r="M246" s="38">
        <f t="shared" si="112"/>
        <v>570828</v>
      </c>
      <c r="N246" s="38">
        <f t="shared" si="112"/>
        <v>110385.1</v>
      </c>
    </row>
    <row r="247" spans="1:14" ht="15.6">
      <c r="B247" s="50" t="s">
        <v>220</v>
      </c>
      <c r="C247" s="51"/>
      <c r="D247" s="51"/>
      <c r="E247" s="51"/>
      <c r="F247" s="51"/>
      <c r="G247" s="52">
        <v>17053.5</v>
      </c>
      <c r="H247" s="52"/>
      <c r="I247" s="52">
        <v>17979.3</v>
      </c>
      <c r="J247" s="52"/>
      <c r="K247" s="52">
        <v>30612</v>
      </c>
      <c r="L247" s="52"/>
      <c r="M247" s="52">
        <v>30043.599999999999</v>
      </c>
      <c r="N247" s="52"/>
    </row>
    <row r="248" spans="1:14" ht="15.6">
      <c r="B248" s="50" t="s">
        <v>221</v>
      </c>
      <c r="C248" s="51"/>
      <c r="D248" s="51"/>
      <c r="E248" s="51"/>
      <c r="F248" s="51"/>
      <c r="G248" s="52">
        <f t="shared" ref="G248:L248" si="113">SUM(G246:G247)</f>
        <v>682139.20000000019</v>
      </c>
      <c r="H248" s="52">
        <f t="shared" si="113"/>
        <v>234724.5</v>
      </c>
      <c r="I248" s="52">
        <f t="shared" ref="I248:J248" si="114">SUM(I246:I247)</f>
        <v>715265.00000000012</v>
      </c>
      <c r="J248" s="52">
        <f t="shared" si="114"/>
        <v>244724.5</v>
      </c>
      <c r="K248" s="52">
        <f t="shared" si="113"/>
        <v>612240</v>
      </c>
      <c r="L248" s="52">
        <f t="shared" si="113"/>
        <v>110385.1</v>
      </c>
      <c r="M248" s="52">
        <f t="shared" ref="M248:N248" si="115">SUM(M246:M247)</f>
        <v>600871.6</v>
      </c>
      <c r="N248" s="52">
        <f t="shared" si="115"/>
        <v>110385.1</v>
      </c>
    </row>
  </sheetData>
  <autoFilter ref="A6:H248">
    <filterColumn colId="6" showButton="0"/>
  </autoFilter>
  <mergeCells count="23">
    <mergeCell ref="E6:E13"/>
    <mergeCell ref="F6:F13"/>
    <mergeCell ref="G10:G13"/>
    <mergeCell ref="G6:H9"/>
    <mergeCell ref="I6:J9"/>
    <mergeCell ref="I10:I13"/>
    <mergeCell ref="J10:J13"/>
    <mergeCell ref="M1:N1"/>
    <mergeCell ref="M6:N9"/>
    <mergeCell ref="M10:M13"/>
    <mergeCell ref="N10:N13"/>
    <mergeCell ref="K2:N2"/>
    <mergeCell ref="B4:N4"/>
    <mergeCell ref="K1:L1"/>
    <mergeCell ref="K6:L9"/>
    <mergeCell ref="K10:K13"/>
    <mergeCell ref="L10:L13"/>
    <mergeCell ref="G1:H1"/>
    <mergeCell ref="H10:H13"/>
    <mergeCell ref="B6:B13"/>
    <mergeCell ref="I1:J1"/>
    <mergeCell ref="C6:C13"/>
    <mergeCell ref="D6:D13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17"/>
  <sheetViews>
    <sheetView zoomScale="115" zoomScaleNormal="115" workbookViewId="0">
      <selection activeCell="F15" sqref="F15"/>
    </sheetView>
  </sheetViews>
  <sheetFormatPr defaultColWidth="9.109375" defaultRowHeight="14.4"/>
  <cols>
    <col min="1" max="1" width="9.109375" style="6"/>
    <col min="2" max="2" width="24.88671875" style="6" customWidth="1"/>
    <col min="3" max="3" width="9.44140625" style="6" customWidth="1"/>
    <col min="4" max="4" width="19.5546875" style="6" customWidth="1"/>
    <col min="5" max="5" width="20" style="6" customWidth="1"/>
    <col min="6" max="6" width="17.33203125" style="6" customWidth="1"/>
    <col min="7" max="7" width="18.33203125" style="6" customWidth="1"/>
    <col min="8" max="16384" width="9.109375" style="6"/>
  </cols>
  <sheetData>
    <row r="3" spans="2:7" ht="15" customHeight="1">
      <c r="B3" s="68" t="s">
        <v>102</v>
      </c>
      <c r="C3" s="68" t="s">
        <v>100</v>
      </c>
      <c r="D3" s="71" t="s">
        <v>95</v>
      </c>
      <c r="E3" s="72"/>
      <c r="F3" s="71" t="s">
        <v>96</v>
      </c>
      <c r="G3" s="72"/>
    </row>
    <row r="4" spans="2:7">
      <c r="B4" s="69"/>
      <c r="C4" s="69"/>
      <c r="D4" s="73"/>
      <c r="E4" s="74"/>
      <c r="F4" s="73"/>
      <c r="G4" s="74"/>
    </row>
    <row r="5" spans="2:7" ht="0.75" customHeight="1">
      <c r="B5" s="69"/>
      <c r="C5" s="69"/>
      <c r="D5" s="73"/>
      <c r="E5" s="74"/>
      <c r="F5" s="73"/>
      <c r="G5" s="74"/>
    </row>
    <row r="6" spans="2:7" ht="15" hidden="1" customHeight="1">
      <c r="B6" s="69"/>
      <c r="C6" s="69"/>
      <c r="D6" s="75"/>
      <c r="E6" s="76"/>
      <c r="F6" s="75"/>
      <c r="G6" s="76"/>
    </row>
    <row r="7" spans="2:7" ht="15" customHeight="1">
      <c r="B7" s="69"/>
      <c r="C7" s="69"/>
      <c r="D7" s="77" t="s">
        <v>5</v>
      </c>
      <c r="E7" s="77" t="s">
        <v>94</v>
      </c>
      <c r="F7" s="77" t="s">
        <v>5</v>
      </c>
      <c r="G7" s="77" t="s">
        <v>94</v>
      </c>
    </row>
    <row r="8" spans="2:7">
      <c r="B8" s="69"/>
      <c r="C8" s="69"/>
      <c r="D8" s="78"/>
      <c r="E8" s="78"/>
      <c r="F8" s="78"/>
      <c r="G8" s="78"/>
    </row>
    <row r="9" spans="2:7">
      <c r="B9" s="69"/>
      <c r="C9" s="69"/>
      <c r="D9" s="78"/>
      <c r="E9" s="78"/>
      <c r="F9" s="78"/>
      <c r="G9" s="78"/>
    </row>
    <row r="10" spans="2:7" ht="2.25" customHeight="1">
      <c r="B10" s="70"/>
      <c r="C10" s="70"/>
      <c r="D10" s="79"/>
      <c r="E10" s="79"/>
      <c r="F10" s="79"/>
      <c r="G10" s="79"/>
    </row>
    <row r="11" spans="2:7">
      <c r="B11" s="1">
        <v>0</v>
      </c>
      <c r="C11" s="1" t="s">
        <v>97</v>
      </c>
      <c r="D11" s="5">
        <f>SUMIF('Приложение №6'!$A$14:$A1008,0,'Приложение №6'!$G$14:$G1008)</f>
        <v>665085.70000000019</v>
      </c>
      <c r="E11" s="5">
        <f>SUMIF('Приложение №6'!$A$14:$A1008,0,'Приложение №6'!$H$14:$H1008)</f>
        <v>234724.5</v>
      </c>
      <c r="F11" s="5" t="e">
        <f>SUMIF('Приложение №6'!$A$14:$A1008,0,'Приложение №6'!#REF!)</f>
        <v>#REF!</v>
      </c>
      <c r="G11" s="5" t="e">
        <f>SUMIF('Приложение №6'!$A$14:$A1008,0,'Приложение №6'!#REF!)</f>
        <v>#REF!</v>
      </c>
    </row>
    <row r="12" spans="2:7">
      <c r="B12" s="2">
        <v>1</v>
      </c>
      <c r="C12" s="2" t="s">
        <v>98</v>
      </c>
      <c r="D12" s="7">
        <f>SUMIF('Приложение №6'!$A$14:$A1009,1,'Приложение №6'!$G$14:$G1009)</f>
        <v>665085.70000000019</v>
      </c>
      <c r="E12" s="7">
        <f>SUMIF('Приложение №6'!$A$14:$A1009,1,'Приложение №6'!$H$14:$H1009)</f>
        <v>234724.5</v>
      </c>
      <c r="F12" s="7" t="e">
        <f>SUMIF('Приложение №6'!$A$14:$A1009,1,'Приложение №6'!#REF!)</f>
        <v>#REF!</v>
      </c>
      <c r="G12" s="7" t="e">
        <f>SUMIF('Приложение №6'!$A$14:$A1009,1,'Приложение №6'!#REF!)</f>
        <v>#REF!</v>
      </c>
    </row>
    <row r="13" spans="2:7">
      <c r="B13" s="3">
        <v>2</v>
      </c>
      <c r="C13" s="3" t="s">
        <v>101</v>
      </c>
      <c r="D13" s="8">
        <f>SUMIF('Приложение №6'!$A$14:$A1010,2,'Приложение №6'!$G$14:$G1010)</f>
        <v>665085.70000000019</v>
      </c>
      <c r="E13" s="8">
        <f>SUMIF('Приложение №6'!$A$14:$A1010,2,'Приложение №6'!$H$14:$H1010)</f>
        <v>234724.5</v>
      </c>
      <c r="F13" s="8" t="e">
        <f>SUMIF('Приложение №6'!$A$14:$A1010,2,'Приложение №6'!#REF!)</f>
        <v>#REF!</v>
      </c>
      <c r="G13" s="8" t="e">
        <f>SUMIF('Приложение №6'!$A$14:$A1010,2,'Приложение №6'!#REF!)</f>
        <v>#REF!</v>
      </c>
    </row>
    <row r="14" spans="2:7">
      <c r="B14" s="4" t="s">
        <v>114</v>
      </c>
      <c r="C14" s="4" t="s">
        <v>99</v>
      </c>
      <c r="D14" s="9">
        <f>SUMIF('Приложение №6'!$A$14:$A1011,3,'Приложение №6'!$G$14:$G1011)</f>
        <v>665085.70000000019</v>
      </c>
      <c r="E14" s="9">
        <f>SUMIF('Приложение №6'!$A$14:$A1011,3,'Приложение №6'!$H$14:$H1011)</f>
        <v>234724.49999999997</v>
      </c>
      <c r="F14" s="9" t="e">
        <f>SUMIF('Приложение №6'!$A$14:$A1011,3,'Приложение №6'!#REF!)</f>
        <v>#REF!</v>
      </c>
      <c r="G14" s="9" t="e">
        <f>SUMIF('Приложение №6'!$A$14:$A1011,3,'Приложение №6'!#REF!)</f>
        <v>#REF!</v>
      </c>
    </row>
    <row r="15" spans="2:7">
      <c r="B15" s="10">
        <v>0</v>
      </c>
      <c r="C15" s="10" t="s">
        <v>97</v>
      </c>
      <c r="D15" s="11">
        <f>D14-D11</f>
        <v>0</v>
      </c>
      <c r="E15" s="11">
        <f t="shared" ref="E15" si="0">E14-E11</f>
        <v>0</v>
      </c>
      <c r="F15" s="11" t="e">
        <f>F14-F11</f>
        <v>#REF!</v>
      </c>
      <c r="G15" s="11" t="e">
        <f t="shared" ref="G15" si="1">G14-G11</f>
        <v>#REF!</v>
      </c>
    </row>
    <row r="16" spans="2:7">
      <c r="B16" s="10">
        <v>1</v>
      </c>
      <c r="C16" s="10" t="s">
        <v>98</v>
      </c>
      <c r="D16" s="11">
        <f>D14-D12</f>
        <v>0</v>
      </c>
      <c r="E16" s="11">
        <f t="shared" ref="E16" si="2">E14-E12</f>
        <v>0</v>
      </c>
      <c r="F16" s="11" t="e">
        <f>F14-F12</f>
        <v>#REF!</v>
      </c>
      <c r="G16" s="11" t="e">
        <f t="shared" ref="G16" si="3">G14-G12</f>
        <v>#REF!</v>
      </c>
    </row>
    <row r="17" spans="2:7">
      <c r="B17" s="10">
        <v>2</v>
      </c>
      <c r="C17" s="10" t="s">
        <v>101</v>
      </c>
      <c r="D17" s="11">
        <f>D14-D13</f>
        <v>0</v>
      </c>
      <c r="E17" s="11">
        <f t="shared" ref="E17" si="4">E14-E13</f>
        <v>0</v>
      </c>
      <c r="F17" s="11" t="e">
        <f>F14-F13</f>
        <v>#REF!</v>
      </c>
      <c r="G17" s="11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№6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2019-12-11T15:33:35Z</cp:lastPrinted>
  <dcterms:created xsi:type="dcterms:W3CDTF">2017-09-27T09:31:38Z</dcterms:created>
  <dcterms:modified xsi:type="dcterms:W3CDTF">2026-02-18T05:32:57Z</dcterms:modified>
</cp:coreProperties>
</file>