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20" windowHeight="10125"/>
  </bookViews>
  <sheets>
    <sheet name="Приложение №4" sheetId="1" r:id="rId1"/>
    <sheet name="КС" sheetId="2" r:id="rId2"/>
  </sheets>
  <definedNames>
    <definedName name="_xlnm._FilterDatabase" localSheetId="0" hidden="1">'Приложение №4'!$A$6:$I$298</definedName>
  </definedNames>
  <calcPr calcId="145621"/>
</workbook>
</file>

<file path=xl/calcChain.xml><?xml version="1.0" encoding="utf-8"?>
<calcChain xmlns="http://schemas.openxmlformats.org/spreadsheetml/2006/main">
  <c r="K296" i="1" l="1"/>
  <c r="J296" i="1"/>
  <c r="I296" i="1"/>
  <c r="H296" i="1"/>
  <c r="K294" i="1"/>
  <c r="J294" i="1"/>
  <c r="I294" i="1"/>
  <c r="H294" i="1"/>
  <c r="K292" i="1"/>
  <c r="J292" i="1"/>
  <c r="I292" i="1"/>
  <c r="H292" i="1"/>
  <c r="K290" i="1"/>
  <c r="J290" i="1"/>
  <c r="I290" i="1"/>
  <c r="H290" i="1"/>
  <c r="K287" i="1"/>
  <c r="J287" i="1"/>
  <c r="I287" i="1"/>
  <c r="H287" i="1"/>
  <c r="K285" i="1"/>
  <c r="J285" i="1"/>
  <c r="I285" i="1"/>
  <c r="H285" i="1"/>
  <c r="K283" i="1"/>
  <c r="J283" i="1"/>
  <c r="I283" i="1"/>
  <c r="H283" i="1"/>
  <c r="K280" i="1"/>
  <c r="J280" i="1"/>
  <c r="I280" i="1"/>
  <c r="H280" i="1"/>
  <c r="K277" i="1"/>
  <c r="J277" i="1"/>
  <c r="I277" i="1"/>
  <c r="H277" i="1"/>
  <c r="K274" i="1"/>
  <c r="J274" i="1"/>
  <c r="I274" i="1"/>
  <c r="H274" i="1"/>
  <c r="K272" i="1"/>
  <c r="J272" i="1"/>
  <c r="I272" i="1"/>
  <c r="H272" i="1"/>
  <c r="K270" i="1"/>
  <c r="J270" i="1"/>
  <c r="I270" i="1"/>
  <c r="H270" i="1"/>
  <c r="K267" i="1"/>
  <c r="J267" i="1"/>
  <c r="I267" i="1"/>
  <c r="H267" i="1"/>
  <c r="K264" i="1"/>
  <c r="J264" i="1"/>
  <c r="I264" i="1"/>
  <c r="H264" i="1"/>
  <c r="K262" i="1"/>
  <c r="J262" i="1"/>
  <c r="I262" i="1"/>
  <c r="H262" i="1"/>
  <c r="K259" i="1"/>
  <c r="J259" i="1"/>
  <c r="I259" i="1"/>
  <c r="H259" i="1"/>
  <c r="K257" i="1"/>
  <c r="J257" i="1"/>
  <c r="I257" i="1"/>
  <c r="H257" i="1"/>
  <c r="K254" i="1"/>
  <c r="J254" i="1"/>
  <c r="I254" i="1"/>
  <c r="H254" i="1"/>
  <c r="K252" i="1"/>
  <c r="J252" i="1"/>
  <c r="I252" i="1"/>
  <c r="H252" i="1"/>
  <c r="K249" i="1"/>
  <c r="K248" i="1" s="1"/>
  <c r="J249" i="1"/>
  <c r="J248" i="1" s="1"/>
  <c r="I249" i="1"/>
  <c r="I248" i="1" s="1"/>
  <c r="H249" i="1"/>
  <c r="H248" i="1" s="1"/>
  <c r="K246" i="1"/>
  <c r="J246" i="1"/>
  <c r="I246" i="1"/>
  <c r="H246" i="1"/>
  <c r="K244" i="1"/>
  <c r="J244" i="1"/>
  <c r="I244" i="1"/>
  <c r="H244" i="1"/>
  <c r="K242" i="1"/>
  <c r="J242" i="1"/>
  <c r="I242" i="1"/>
  <c r="H242" i="1"/>
  <c r="K240" i="1"/>
  <c r="J240" i="1"/>
  <c r="I240" i="1"/>
  <c r="H240" i="1"/>
  <c r="K237" i="1"/>
  <c r="J237" i="1"/>
  <c r="I237" i="1"/>
  <c r="H237" i="1"/>
  <c r="K235" i="1"/>
  <c r="J235" i="1"/>
  <c r="I235" i="1"/>
  <c r="H235" i="1"/>
  <c r="K231" i="1"/>
  <c r="K230" i="1" s="1"/>
  <c r="J231" i="1"/>
  <c r="J230" i="1" s="1"/>
  <c r="I231" i="1"/>
  <c r="I230" i="1" s="1"/>
  <c r="H231" i="1"/>
  <c r="H230" i="1" s="1"/>
  <c r="K228" i="1"/>
  <c r="J228" i="1"/>
  <c r="I228" i="1"/>
  <c r="H228" i="1"/>
  <c r="K226" i="1"/>
  <c r="J226" i="1"/>
  <c r="I226" i="1"/>
  <c r="H226" i="1"/>
  <c r="K224" i="1"/>
  <c r="J224" i="1"/>
  <c r="I224" i="1"/>
  <c r="H224" i="1"/>
  <c r="K222" i="1"/>
  <c r="J222" i="1"/>
  <c r="I222" i="1"/>
  <c r="H222" i="1"/>
  <c r="K220" i="1"/>
  <c r="J220" i="1"/>
  <c r="I220" i="1"/>
  <c r="H220" i="1"/>
  <c r="K217" i="1"/>
  <c r="K216" i="1" s="1"/>
  <c r="J217" i="1"/>
  <c r="J216" i="1" s="1"/>
  <c r="I217" i="1"/>
  <c r="I216" i="1" s="1"/>
  <c r="H217" i="1"/>
  <c r="H216" i="1" s="1"/>
  <c r="K214" i="1"/>
  <c r="J214" i="1"/>
  <c r="I214" i="1"/>
  <c r="H214" i="1"/>
  <c r="K212" i="1"/>
  <c r="J212" i="1"/>
  <c r="I212" i="1"/>
  <c r="H212" i="1"/>
  <c r="K209" i="1"/>
  <c r="J209" i="1"/>
  <c r="I209" i="1"/>
  <c r="H209" i="1"/>
  <c r="K207" i="1"/>
  <c r="J207" i="1"/>
  <c r="I207" i="1"/>
  <c r="H207" i="1"/>
  <c r="K205" i="1"/>
  <c r="J205" i="1"/>
  <c r="I205" i="1"/>
  <c r="H205" i="1"/>
  <c r="K203" i="1"/>
  <c r="J203" i="1"/>
  <c r="I203" i="1"/>
  <c r="H203" i="1"/>
  <c r="K200" i="1"/>
  <c r="J200" i="1"/>
  <c r="I200" i="1"/>
  <c r="H200" i="1"/>
  <c r="K197" i="1"/>
  <c r="J197" i="1"/>
  <c r="I197" i="1"/>
  <c r="H197" i="1"/>
  <c r="K194" i="1"/>
  <c r="J194" i="1"/>
  <c r="I194" i="1"/>
  <c r="H194" i="1"/>
  <c r="K191" i="1"/>
  <c r="J191" i="1"/>
  <c r="I191" i="1"/>
  <c r="H191" i="1"/>
  <c r="K188" i="1"/>
  <c r="K187" i="1" s="1"/>
  <c r="J188" i="1"/>
  <c r="J187" i="1" s="1"/>
  <c r="I188" i="1"/>
  <c r="I187" i="1" s="1"/>
  <c r="H188" i="1"/>
  <c r="H187" i="1" s="1"/>
  <c r="K185" i="1"/>
  <c r="J185" i="1"/>
  <c r="I185" i="1"/>
  <c r="H185" i="1"/>
  <c r="K183" i="1"/>
  <c r="J183" i="1"/>
  <c r="I183" i="1"/>
  <c r="H183" i="1"/>
  <c r="K181" i="1"/>
  <c r="J181" i="1"/>
  <c r="I181" i="1"/>
  <c r="H181" i="1"/>
  <c r="K179" i="1"/>
  <c r="J179" i="1"/>
  <c r="I179" i="1"/>
  <c r="H179" i="1"/>
  <c r="K176" i="1"/>
  <c r="K175" i="1" s="1"/>
  <c r="J176" i="1"/>
  <c r="J175" i="1" s="1"/>
  <c r="I176" i="1"/>
  <c r="I175" i="1" s="1"/>
  <c r="H176" i="1"/>
  <c r="H175" i="1" s="1"/>
  <c r="K173" i="1"/>
  <c r="K172" i="1" s="1"/>
  <c r="J173" i="1"/>
  <c r="J172" i="1" s="1"/>
  <c r="I173" i="1"/>
  <c r="I172" i="1" s="1"/>
  <c r="H173" i="1"/>
  <c r="H172" i="1" s="1"/>
  <c r="K170" i="1"/>
  <c r="K169" i="1" s="1"/>
  <c r="J170" i="1"/>
  <c r="J169" i="1" s="1"/>
  <c r="I170" i="1"/>
  <c r="I169" i="1" s="1"/>
  <c r="H170" i="1"/>
  <c r="H169" i="1" s="1"/>
  <c r="K163" i="1"/>
  <c r="J163" i="1"/>
  <c r="I163" i="1"/>
  <c r="H163" i="1"/>
  <c r="K161" i="1"/>
  <c r="J161" i="1"/>
  <c r="I161" i="1"/>
  <c r="H161" i="1"/>
  <c r="K158" i="1"/>
  <c r="J158" i="1"/>
  <c r="I158" i="1"/>
  <c r="H158" i="1"/>
  <c r="K156" i="1"/>
  <c r="J156" i="1"/>
  <c r="I156" i="1"/>
  <c r="H156" i="1"/>
  <c r="K153" i="1"/>
  <c r="J153" i="1"/>
  <c r="I153" i="1"/>
  <c r="H153" i="1"/>
  <c r="K151" i="1"/>
  <c r="J151" i="1"/>
  <c r="I151" i="1"/>
  <c r="H151" i="1"/>
  <c r="K148" i="1"/>
  <c r="K147" i="1" s="1"/>
  <c r="J148" i="1"/>
  <c r="J147" i="1" s="1"/>
  <c r="I148" i="1"/>
  <c r="I147" i="1" s="1"/>
  <c r="H148" i="1"/>
  <c r="H147" i="1" s="1"/>
  <c r="K143" i="1"/>
  <c r="J143" i="1"/>
  <c r="I143" i="1"/>
  <c r="H143" i="1"/>
  <c r="K140" i="1"/>
  <c r="J140" i="1"/>
  <c r="I140" i="1"/>
  <c r="H140" i="1"/>
  <c r="K138" i="1"/>
  <c r="J138" i="1"/>
  <c r="I138" i="1"/>
  <c r="H138" i="1"/>
  <c r="K136" i="1"/>
  <c r="J136" i="1"/>
  <c r="I136" i="1"/>
  <c r="H136" i="1"/>
  <c r="K134" i="1"/>
  <c r="J134" i="1"/>
  <c r="I134" i="1"/>
  <c r="H134" i="1"/>
  <c r="K132" i="1"/>
  <c r="J132" i="1"/>
  <c r="I132" i="1"/>
  <c r="H132" i="1"/>
  <c r="K130" i="1"/>
  <c r="J130" i="1"/>
  <c r="I130" i="1"/>
  <c r="H130" i="1"/>
  <c r="K127" i="1"/>
  <c r="K126" i="1" s="1"/>
  <c r="J127" i="1"/>
  <c r="J126" i="1" s="1"/>
  <c r="I127" i="1"/>
  <c r="I126" i="1" s="1"/>
  <c r="H127" i="1"/>
  <c r="H126" i="1" s="1"/>
  <c r="K124" i="1"/>
  <c r="K123" i="1" s="1"/>
  <c r="J124" i="1"/>
  <c r="J123" i="1" s="1"/>
  <c r="I124" i="1"/>
  <c r="I123" i="1" s="1"/>
  <c r="H124" i="1"/>
  <c r="H123" i="1" s="1"/>
  <c r="K121" i="1"/>
  <c r="K120" i="1" s="1"/>
  <c r="J121" i="1"/>
  <c r="J120" i="1" s="1"/>
  <c r="I121" i="1"/>
  <c r="I120" i="1" s="1"/>
  <c r="H121" i="1"/>
  <c r="H120" i="1" s="1"/>
  <c r="K115" i="1"/>
  <c r="J115" i="1"/>
  <c r="I115" i="1"/>
  <c r="H115" i="1"/>
  <c r="K113" i="1"/>
  <c r="J113" i="1"/>
  <c r="I113" i="1"/>
  <c r="H113" i="1"/>
  <c r="K111" i="1"/>
  <c r="J111" i="1"/>
  <c r="I111" i="1"/>
  <c r="H111" i="1"/>
  <c r="K107" i="1"/>
  <c r="K106" i="1" s="1"/>
  <c r="J107" i="1"/>
  <c r="J106" i="1" s="1"/>
  <c r="I107" i="1"/>
  <c r="I106" i="1" s="1"/>
  <c r="H107" i="1"/>
  <c r="H106" i="1" s="1"/>
  <c r="K103" i="1"/>
  <c r="K102" i="1" s="1"/>
  <c r="J103" i="1"/>
  <c r="J102" i="1" s="1"/>
  <c r="I103" i="1"/>
  <c r="I102" i="1" s="1"/>
  <c r="H103" i="1"/>
  <c r="H102" i="1" s="1"/>
  <c r="K100" i="1"/>
  <c r="J100" i="1"/>
  <c r="I100" i="1"/>
  <c r="H100" i="1"/>
  <c r="K98" i="1"/>
  <c r="J98" i="1"/>
  <c r="I98" i="1"/>
  <c r="H98" i="1"/>
  <c r="K96" i="1"/>
  <c r="J96" i="1"/>
  <c r="I96" i="1"/>
  <c r="H96" i="1"/>
  <c r="K94" i="1"/>
  <c r="J94" i="1"/>
  <c r="I94" i="1"/>
  <c r="H94" i="1"/>
  <c r="K91" i="1"/>
  <c r="J91" i="1"/>
  <c r="I91" i="1"/>
  <c r="H91" i="1"/>
  <c r="K89" i="1"/>
  <c r="J89" i="1"/>
  <c r="I89" i="1"/>
  <c r="H89" i="1"/>
  <c r="K86" i="1"/>
  <c r="J86" i="1"/>
  <c r="I86" i="1"/>
  <c r="H86" i="1"/>
  <c r="K83" i="1"/>
  <c r="K82" i="1" s="1"/>
  <c r="J83" i="1"/>
  <c r="J82" i="1" s="1"/>
  <c r="I83" i="1"/>
  <c r="I82" i="1" s="1"/>
  <c r="H83" i="1"/>
  <c r="H82" i="1" s="1"/>
  <c r="K80" i="1"/>
  <c r="K79" i="1" s="1"/>
  <c r="J80" i="1"/>
  <c r="J79" i="1" s="1"/>
  <c r="I80" i="1"/>
  <c r="I79" i="1" s="1"/>
  <c r="H80" i="1"/>
  <c r="H79" i="1" s="1"/>
  <c r="K77" i="1"/>
  <c r="K76" i="1" s="1"/>
  <c r="J77" i="1"/>
  <c r="J76" i="1" s="1"/>
  <c r="I77" i="1"/>
  <c r="I76" i="1" s="1"/>
  <c r="H77" i="1"/>
  <c r="H76" i="1" s="1"/>
  <c r="K71" i="1"/>
  <c r="J71" i="1"/>
  <c r="I71" i="1"/>
  <c r="H71" i="1"/>
  <c r="K69" i="1"/>
  <c r="J69" i="1"/>
  <c r="I69" i="1"/>
  <c r="H69" i="1"/>
  <c r="K67" i="1"/>
  <c r="J67" i="1"/>
  <c r="I67" i="1"/>
  <c r="H67" i="1"/>
  <c r="K61" i="1"/>
  <c r="K60" i="1" s="1"/>
  <c r="J61" i="1"/>
  <c r="J60" i="1" s="1"/>
  <c r="I61" i="1"/>
  <c r="I60" i="1" s="1"/>
  <c r="H61" i="1"/>
  <c r="H60" i="1" s="1"/>
  <c r="K58" i="1"/>
  <c r="K57" i="1" s="1"/>
  <c r="J58" i="1"/>
  <c r="J57" i="1" s="1"/>
  <c r="I58" i="1"/>
  <c r="I57" i="1" s="1"/>
  <c r="H58" i="1"/>
  <c r="H57" i="1" s="1"/>
  <c r="K55" i="1"/>
  <c r="J55" i="1"/>
  <c r="I55" i="1"/>
  <c r="H55" i="1"/>
  <c r="K49" i="1"/>
  <c r="J49" i="1"/>
  <c r="I49" i="1"/>
  <c r="H49" i="1"/>
  <c r="K47" i="1"/>
  <c r="J47" i="1"/>
  <c r="I47" i="1"/>
  <c r="H47" i="1"/>
  <c r="K45" i="1"/>
  <c r="J45" i="1"/>
  <c r="I45" i="1"/>
  <c r="H45" i="1"/>
  <c r="K40" i="1"/>
  <c r="K39" i="1" s="1"/>
  <c r="J40" i="1"/>
  <c r="J39" i="1" s="1"/>
  <c r="I40" i="1"/>
  <c r="I39" i="1" s="1"/>
  <c r="H40" i="1"/>
  <c r="H39" i="1" s="1"/>
  <c r="K36" i="1"/>
  <c r="J36" i="1"/>
  <c r="I36" i="1"/>
  <c r="H36" i="1"/>
  <c r="K34" i="1"/>
  <c r="J34" i="1"/>
  <c r="I34" i="1"/>
  <c r="H34" i="1"/>
  <c r="K31" i="1"/>
  <c r="K30" i="1" s="1"/>
  <c r="J31" i="1"/>
  <c r="J30" i="1" s="1"/>
  <c r="I31" i="1"/>
  <c r="I30" i="1" s="1"/>
  <c r="H31" i="1"/>
  <c r="H30" i="1" s="1"/>
  <c r="K28" i="1"/>
  <c r="K27" i="1" s="1"/>
  <c r="J28" i="1"/>
  <c r="J27" i="1" s="1"/>
  <c r="I28" i="1"/>
  <c r="I27" i="1" s="1"/>
  <c r="H28" i="1"/>
  <c r="H27" i="1" s="1"/>
  <c r="K25" i="1"/>
  <c r="K24" i="1" s="1"/>
  <c r="J25" i="1"/>
  <c r="J24" i="1" s="1"/>
  <c r="I25" i="1"/>
  <c r="I24" i="1" s="1"/>
  <c r="H25" i="1"/>
  <c r="H24" i="1" s="1"/>
  <c r="K20" i="1"/>
  <c r="J20" i="1"/>
  <c r="I20" i="1"/>
  <c r="H20" i="1"/>
  <c r="K18" i="1"/>
  <c r="J18" i="1"/>
  <c r="I18" i="1"/>
  <c r="H18" i="1"/>
  <c r="K33" i="1" l="1"/>
  <c r="K110" i="1"/>
  <c r="K129" i="1"/>
  <c r="K150" i="1"/>
  <c r="K160" i="1"/>
  <c r="K190" i="1"/>
  <c r="K211" i="1"/>
  <c r="K261" i="1"/>
  <c r="J33" i="1"/>
  <c r="J190" i="1"/>
  <c r="J261" i="1"/>
  <c r="J110" i="1"/>
  <c r="J129" i="1"/>
  <c r="J150" i="1"/>
  <c r="J160" i="1"/>
  <c r="J211" i="1"/>
  <c r="H33" i="1"/>
  <c r="H110" i="1"/>
  <c r="H129" i="1"/>
  <c r="H150" i="1"/>
  <c r="H160" i="1"/>
  <c r="H211" i="1"/>
  <c r="H261" i="1"/>
  <c r="H190" i="1"/>
  <c r="I44" i="1"/>
  <c r="I66" i="1"/>
  <c r="I85" i="1"/>
  <c r="I93" i="1"/>
  <c r="I155" i="1"/>
  <c r="I178" i="1"/>
  <c r="I202" i="1"/>
  <c r="I219" i="1"/>
  <c r="I234" i="1"/>
  <c r="I239" i="1"/>
  <c r="I251" i="1"/>
  <c r="I269" i="1"/>
  <c r="I279" i="1"/>
  <c r="I289" i="1"/>
  <c r="I33" i="1"/>
  <c r="I110" i="1"/>
  <c r="I129" i="1"/>
  <c r="I150" i="1"/>
  <c r="I160" i="1"/>
  <c r="I190" i="1"/>
  <c r="I211" i="1"/>
  <c r="I261" i="1"/>
  <c r="K178" i="1"/>
  <c r="K239" i="1"/>
  <c r="K251" i="1"/>
  <c r="K269" i="1"/>
  <c r="K279" i="1"/>
  <c r="K289" i="1"/>
  <c r="J44" i="1"/>
  <c r="J66" i="1"/>
  <c r="J85" i="1"/>
  <c r="J93" i="1"/>
  <c r="J155" i="1"/>
  <c r="J178" i="1"/>
  <c r="J202" i="1"/>
  <c r="J219" i="1"/>
  <c r="J234" i="1"/>
  <c r="J54" i="1" s="1"/>
  <c r="J53" i="1" s="1"/>
  <c r="J239" i="1"/>
  <c r="J251" i="1"/>
  <c r="J269" i="1"/>
  <c r="J279" i="1"/>
  <c r="J289" i="1"/>
  <c r="K66" i="1"/>
  <c r="I54" i="1"/>
  <c r="I53" i="1" s="1"/>
  <c r="K44" i="1"/>
  <c r="K85" i="1"/>
  <c r="K93" i="1"/>
  <c r="K155" i="1"/>
  <c r="K202" i="1"/>
  <c r="K219" i="1"/>
  <c r="K234" i="1"/>
  <c r="K54" i="1" s="1"/>
  <c r="K53" i="1" s="1"/>
  <c r="H44" i="1"/>
  <c r="H66" i="1"/>
  <c r="H85" i="1"/>
  <c r="H93" i="1"/>
  <c r="H155" i="1"/>
  <c r="H178" i="1"/>
  <c r="H202" i="1"/>
  <c r="H219" i="1"/>
  <c r="H234" i="1"/>
  <c r="H54" i="1" s="1"/>
  <c r="H53" i="1" s="1"/>
  <c r="H239" i="1"/>
  <c r="H251" i="1"/>
  <c r="H269" i="1"/>
  <c r="H279" i="1"/>
  <c r="H289" i="1"/>
  <c r="I38" i="1" l="1"/>
  <c r="H38" i="1"/>
  <c r="I16" i="1"/>
  <c r="H16" i="1"/>
  <c r="I15" i="1" l="1"/>
  <c r="I14" i="1" s="1"/>
  <c r="H43" i="1"/>
  <c r="I43" i="1"/>
  <c r="H15" i="1"/>
  <c r="H65" i="1" l="1"/>
  <c r="H14" i="1"/>
  <c r="I105" i="1"/>
  <c r="H105" i="1"/>
  <c r="I65" i="1"/>
  <c r="I298" i="1" l="1"/>
  <c r="H298" i="1"/>
  <c r="K16" i="1" l="1"/>
  <c r="J16" i="1"/>
  <c r="K38" i="1" l="1"/>
  <c r="K43" i="1"/>
  <c r="J38" i="1"/>
  <c r="J43" i="1"/>
  <c r="K15" i="1"/>
  <c r="K14" i="1" s="1"/>
  <c r="J15" i="1"/>
  <c r="J14" i="1" s="1"/>
  <c r="J65" i="1" l="1"/>
  <c r="K65" i="1"/>
  <c r="J105" i="1"/>
  <c r="K105" i="1"/>
  <c r="J298" i="1" l="1"/>
  <c r="K298" i="1"/>
  <c r="G14" i="2" l="1"/>
  <c r="F14" i="2"/>
  <c r="F13" i="2" l="1"/>
  <c r="F17" i="2" s="1"/>
  <c r="G13" i="2"/>
  <c r="G17" i="2" s="1"/>
  <c r="F11" i="2" l="1"/>
  <c r="F15" i="2" s="1"/>
  <c r="F12" i="2"/>
  <c r="F16" i="2" s="1"/>
  <c r="G11" i="2"/>
  <c r="G15" i="2" s="1"/>
  <c r="G12" i="2"/>
  <c r="G16" i="2" s="1"/>
  <c r="E14" i="2" l="1"/>
  <c r="D14" i="2"/>
  <c r="E13" i="2" l="1"/>
  <c r="E17" i="2" s="1"/>
  <c r="D13" i="2"/>
  <c r="D17" i="2" s="1"/>
  <c r="E12" i="2" l="1"/>
  <c r="E16" i="2" s="1"/>
  <c r="D12" i="2"/>
  <c r="D16" i="2" s="1"/>
  <c r="D11" i="2"/>
  <c r="D15" i="2" s="1"/>
  <c r="E11" i="2" l="1"/>
  <c r="E15" i="2" s="1"/>
</calcChain>
</file>

<file path=xl/sharedStrings.xml><?xml version="1.0" encoding="utf-8"?>
<sst xmlns="http://schemas.openxmlformats.org/spreadsheetml/2006/main" count="1340" uniqueCount="216">
  <si>
    <t>Код глав-ного рас-поря-дителя бюджетных средств</t>
  </si>
  <si>
    <t>Наименование главного распорядителя средств  бюджета, раздела, подраздела, целевой статьи, вида расходов классификации расходов  бюджета</t>
  </si>
  <si>
    <t>Рз</t>
  </si>
  <si>
    <t>ПР</t>
  </si>
  <si>
    <t>ЦСР</t>
  </si>
  <si>
    <t>ВР</t>
  </si>
  <si>
    <t>Всего</t>
  </si>
  <si>
    <t xml:space="preserve">  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</si>
  <si>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</si>
  <si>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Непрограммные  направления расходов в сфере установленных функций органов государственной власти субъектов Российской Федерации  и органов местного самоуправления</t>
  </si>
  <si>
    <t>31 0 00 00000</t>
  </si>
  <si>
    <t xml:space="preserve">Расходы на выплаты персоналу государственных (муниципальных) органов </t>
  </si>
  <si>
    <t>Иные закупки товаров, работ и услуг для обеспечения государственных (муниципальных) нужд</t>
  </si>
  <si>
    <t>Уплата налогов, сборов и иных платежей</t>
  </si>
  <si>
    <t>Другие общегосударственные вопросы</t>
  </si>
  <si>
    <t>11 0 00 00000</t>
  </si>
  <si>
    <t>Дотации  на выравнивание бюджетной обеспеченности  субъектов Российской Федерации и муниципальных образований</t>
  </si>
  <si>
    <t>Непрограммные направления расходов в области межбюджетных трансфертов</t>
  </si>
  <si>
    <t xml:space="preserve">Дотации </t>
  </si>
  <si>
    <t>Иные межбюджетные трансферты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</si>
  <si>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</si>
  <si>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Социальные выплаты гражданам, кроме публичных нормативных социальных выплат</t>
  </si>
  <si>
    <t>03 0 00 00000</t>
  </si>
  <si>
    <t>Расходы на выплаты персоналу казённых учреждений</t>
  </si>
  <si>
    <t>Культура</t>
  </si>
  <si>
    <t>04 0 00 00000</t>
  </si>
  <si>
    <t>05 0 00 00000</t>
  </si>
  <si>
    <t>Другие вопросы в области социальной политики</t>
  </si>
  <si>
    <t>07 0 00 00000</t>
  </si>
  <si>
    <t>30 0 00 00000</t>
  </si>
  <si>
    <t xml:space="preserve">Физическая культура </t>
  </si>
  <si>
    <t>06 0 00 00000</t>
  </si>
  <si>
    <t>Непрограммные направления расходов местного бюджета в области социальной политики</t>
  </si>
  <si>
    <t>32 0 00 00000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</si>
  <si>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</si>
  <si>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Непрограммные  направления расходов местного бюджета в области общегосударственных вопросов</t>
  </si>
  <si>
    <t>Другие вопросы в области национальной безопасности и правоохранительной деятельности</t>
  </si>
  <si>
    <t>Другие вопросы в области национальной экономики</t>
  </si>
  <si>
    <t>Общее образование</t>
  </si>
  <si>
    <t>14 0 00 00000</t>
  </si>
  <si>
    <t>Администрация муниципального района Кинельский</t>
  </si>
  <si>
    <t>Функционирование высшего должностного лица субъекта Российской Федерации и муниципального образования</t>
  </si>
  <si>
    <t>16 0 00 00000</t>
  </si>
  <si>
    <t>Резервные фонды</t>
  </si>
  <si>
    <t>Резервные средства</t>
  </si>
  <si>
    <t>20 0 00 00000</t>
  </si>
  <si>
    <t>Субсидии бюджетным учреждениям</t>
  </si>
  <si>
    <t>21 0 00 00000</t>
  </si>
  <si>
    <t>25 0 00 00000</t>
  </si>
  <si>
    <t>33 0 00 00000</t>
  </si>
  <si>
    <t>Мобилизационная подготовка экономики</t>
  </si>
  <si>
    <t>10 0 00 00000</t>
  </si>
  <si>
    <t>Сельское хозяйство и рыболовство</t>
  </si>
  <si>
    <t>08 0 00 00000</t>
  </si>
  <si>
    <t>Транспорт</t>
  </si>
  <si>
    <t>15 0 00 00000</t>
  </si>
  <si>
    <t>01 0 00 00000</t>
  </si>
  <si>
    <t>Жилищное хозяйство</t>
  </si>
  <si>
    <t>17 0 00 00000</t>
  </si>
  <si>
    <t>Другие вопросы в области охраны окружающей среды</t>
  </si>
  <si>
    <t>Непрограммные направления расходов местного бюджета в области образования</t>
  </si>
  <si>
    <t>Дополнительное образование детей</t>
  </si>
  <si>
    <t>Социальное обеспечение населения</t>
  </si>
  <si>
    <t>02 0 00 00000</t>
  </si>
  <si>
    <t>Периодическая печать и издательства</t>
  </si>
  <si>
    <t>27 0 00 00000</t>
  </si>
  <si>
    <t>ИТОГО</t>
  </si>
  <si>
    <t>01</t>
  </si>
  <si>
    <t>06</t>
  </si>
  <si>
    <t xml:space="preserve"> </t>
  </si>
  <si>
    <t>120</t>
  </si>
  <si>
    <t>240</t>
  </si>
  <si>
    <t>850</t>
  </si>
  <si>
    <t>13</t>
  </si>
  <si>
    <t>14</t>
  </si>
  <si>
    <t>510</t>
  </si>
  <si>
    <t>03</t>
  </si>
  <si>
    <t>540</t>
  </si>
  <si>
    <t>320</t>
  </si>
  <si>
    <t>07</t>
  </si>
  <si>
    <t>110</t>
  </si>
  <si>
    <t>08</t>
  </si>
  <si>
    <t>10</t>
  </si>
  <si>
    <t>11</t>
  </si>
  <si>
    <t>04</t>
  </si>
  <si>
    <t>12</t>
  </si>
  <si>
    <t>02</t>
  </si>
  <si>
    <t>09</t>
  </si>
  <si>
    <t>870</t>
  </si>
  <si>
    <t>610</t>
  </si>
  <si>
    <t>05</t>
  </si>
  <si>
    <t>810</t>
  </si>
  <si>
    <t>630</t>
  </si>
  <si>
    <t>В том числе за счет безвозмезд-
ных поступлений</t>
  </si>
  <si>
    <t>Сумма,
  тыс.  рублей</t>
  </si>
  <si>
    <t>Уточнённая сумма,
 тыс.  рублей</t>
  </si>
  <si>
    <t xml:space="preserve">    </t>
  </si>
  <si>
    <t>КВСР</t>
  </si>
  <si>
    <t>ФКР</t>
  </si>
  <si>
    <t>КВР</t>
  </si>
  <si>
    <t>КБК</t>
  </si>
  <si>
    <t>КЦСР</t>
  </si>
  <si>
    <t>Уровень
бюджета</t>
  </si>
  <si>
    <t>3 = ИТОГ</t>
  </si>
  <si>
    <t>19 0 00 00000</t>
  </si>
  <si>
    <t>23 0 00 00000</t>
  </si>
  <si>
    <t>51 0 00 00000</t>
  </si>
  <si>
    <t>54 0 00 00000</t>
  </si>
  <si>
    <t>57 0 00 00000</t>
  </si>
  <si>
    <t>34 0 00 00000</t>
  </si>
  <si>
    <t>62 0 00 00000</t>
  </si>
  <si>
    <t>460</t>
  </si>
  <si>
    <t>Коммунальное хозяйство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</si>
  <si>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</si>
  <si>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55 0 00 00000</t>
  </si>
  <si>
    <t>29 0 00 00000</t>
  </si>
  <si>
    <t>Благоустройство</t>
  </si>
  <si>
    <t>Бюджетные инвестиции</t>
  </si>
  <si>
    <t>410</t>
  </si>
  <si>
    <t>35 0 00 00000</t>
  </si>
  <si>
    <t>36 0 00 00000</t>
  </si>
  <si>
    <t>37 0 00 00000</t>
  </si>
  <si>
    <t>28 0 00 00000</t>
  </si>
  <si>
    <t>Связь и информатика</t>
  </si>
  <si>
    <t>12 0 00 00000</t>
  </si>
  <si>
    <t>360</t>
  </si>
  <si>
    <t>830</t>
  </si>
  <si>
    <t>Исполнение судебных актов</t>
  </si>
  <si>
    <t>Дорожное хозяйство (дорожные фонды)</t>
  </si>
  <si>
    <t xml:space="preserve">Молодежная политика </t>
  </si>
  <si>
    <t>Охрана семьи и детства</t>
  </si>
  <si>
    <t>Прочие межбюджетные трансферты  общего характера</t>
  </si>
  <si>
    <t xml:space="preserve">Субсидии юридическим лицам (кроме некоммерческих организаций), индивидуальным предпринимателям, физическим лицам  - производителям товаров, работ, услуг </t>
  </si>
  <si>
    <t xml:space="preserve">Пенсионное обеспечение </t>
  </si>
  <si>
    <t>Судебная система</t>
  </si>
  <si>
    <t>Непрограммные направления расходов местного бюджета в области судебной системы</t>
  </si>
  <si>
    <t>91 0 00 00000</t>
  </si>
  <si>
    <t>Комитет по управлению муниципальным имуществом муниципального района Кинельский Самарской области</t>
  </si>
  <si>
    <t>Муниципальное казённое учреждение "Управление по вопросам семьи и демографического развития" муниципального района Кинельский Самарской области</t>
  </si>
  <si>
    <t>Собрание представителей муниципального района Кинельский Самарской области</t>
  </si>
  <si>
    <t>Управление финансами администрации муниципального района Кинельский Самарской области</t>
  </si>
  <si>
    <t>52 0 00 00000</t>
  </si>
  <si>
    <t>Непрограммные направления расходов местного бюджета в области содержания муниципальных казённых учреждений</t>
  </si>
  <si>
    <t>41 0 00 00000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</si>
  <si>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</si>
  <si>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56 0 00 00000</t>
  </si>
  <si>
    <t>Непрограммные направления расходов местного бюджета в сфере обслуживания внутреннего государственного и муниципального долга</t>
  </si>
  <si>
    <t>730</t>
  </si>
  <si>
    <t xml:space="preserve">Обслуживание государственного (муниципального) внутреннего долга
</t>
  </si>
  <si>
    <t xml:space="preserve"> Обслуживание муниципального долга
</t>
  </si>
  <si>
    <t>42 0 00 00000</t>
  </si>
  <si>
    <t>43 0 00 00000</t>
  </si>
  <si>
    <t>44 0 00 00000</t>
  </si>
  <si>
    <t xml:space="preserve">Иные выплаты населению </t>
  </si>
  <si>
    <t>09 0 00 00000</t>
  </si>
  <si>
    <t>Приложение 2</t>
  </si>
  <si>
    <t>Контрольно-счётная палата муниципального района Кинельский Самарской области</t>
  </si>
  <si>
    <t xml:space="preserve"> МП "Противодействие незаконному обороту наркотических средств, профилактика наркомании населения муниципального района Кинельский" на 2023-2032 годы</t>
  </si>
  <si>
    <t>МП "Энергосбережение и повышение энергетической эффективности зданий  и учреждений, расположенных на территории муниципального района Кинельский, модернизация систем отопления на 2017-2026 годы"</t>
  </si>
  <si>
    <t>МП "Развитие печатного средства массовой информации в муниципальном районе Кинельский на 2017-2026 годы"</t>
  </si>
  <si>
    <t>МП «Информирование населения о социально-экономическом развитии муниципального района Кинельский и деятельности органов местного самоуправления  муниципального района Кинельский на 2017-2026 годы  через сетевое издание «Междуречье-Информ»</t>
  </si>
  <si>
    <t>МП «Развитие  культуры муниципального района Кинельский» на 2020-2029 гг.</t>
  </si>
  <si>
    <t xml:space="preserve"> МП "Развитие библиотечного обслуживания муниципального района Кинельский" на 2020-2029 годы.</t>
  </si>
  <si>
    <t>13 0 00 00000</t>
  </si>
  <si>
    <t>МП "Содержание, обслуживание и приобретение движимого и недвижимого имущества" на 2023-2030 годы"</t>
  </si>
  <si>
    <t>Другие вопросы в области жилищно-коммунального хозяйства</t>
  </si>
  <si>
    <t>МП «Развитие  физической культуры и спорта муниципального района Кинельский» на 2024-2030 гг.</t>
  </si>
  <si>
    <t>МП "Развитие  сельского  хозяйства и регулирования рынков  сельскохозяйственной продукции, сырья  и  продовольствия  муниципального  района   Кинельский  Самарской области на 2024-2033 гг."</t>
  </si>
  <si>
    <t>40 0 00 00000</t>
  </si>
  <si>
    <t>МП «Противодействие экстремизму и профилактика терроризма на территории муниципального района Кинельский на 2024-2030 гг.»</t>
  </si>
  <si>
    <t>МП «Молодёжь муниципального района Кинельский» на 2024-2030 гг.</t>
  </si>
  <si>
    <t>в том числе за счет целевых средств вышестоящих бюджетов</t>
  </si>
  <si>
    <t>310</t>
  </si>
  <si>
    <t>Публичные нормативные социальные выплаты гражданам</t>
  </si>
  <si>
    <t>Обеспечение проведения выборов и референдумов</t>
  </si>
  <si>
    <t>86 0 00 00000</t>
  </si>
  <si>
    <t>Непрограммные направления расходов местного бюджета в области проведения выборов и референдумов</t>
  </si>
  <si>
    <t>880</t>
  </si>
  <si>
    <t>Специальные расходы</t>
  </si>
  <si>
    <t>МП "Организация деятельности по опеке и попечительству на территории муниципального района Кинельский Самарской области на 2018-2027 годы".</t>
  </si>
  <si>
    <t>МП "Предоставление государственных и муниципальных услуг в режиме "одного окна" на территории муниципального района Кинельский на 2025-2034 годы</t>
  </si>
  <si>
    <t>МП «Развитие мобилизационной подготовки на территории муниципального района Кинельский на 2018-2027 годы»</t>
  </si>
  <si>
    <t>МП "Защита населения и территорий от чрезвычайных ситуаций природного и техногенного характера, обеспечение пожарной безопасности на территории муниципального района Кинельский на 2018-2027 года"</t>
  </si>
  <si>
    <t>МП "Организация работы по строительству, реконструкции и ремонту объектов жилищно-коммунального и социально-культурного назначения на территории муниципального района Кинельский на 2025-2034 годы"</t>
  </si>
  <si>
    <t>МП "Профилактика безнадзорности, правонарушений и защита прав несовершеннолетних в муниципальном районе Кинельский" на 2018-2027 гг.</t>
  </si>
  <si>
    <t>МП "Формирование современной комфортной городской среды муниципального района Кинельский Самарской области на 2018 год -2027 годы"</t>
  </si>
  <si>
    <t>18 0 00 00000</t>
  </si>
  <si>
    <t>МП «Переселение граждан из аварийного жилищного фонда, признанного таковым в период  с 1 января 2017 года до 1 января 2022 года» на территории муниципального района Кинельский Самарской области на  2025-2029 годы.</t>
  </si>
  <si>
    <t>Иные выплаты населению</t>
  </si>
  <si>
    <t>22 0 00 00000</t>
  </si>
  <si>
    <t>МП «Модернизация коммунальной инфраструктуры на территории муниципального района Кинельский Самарской области на 2025 – 2030 годы»</t>
  </si>
  <si>
    <t xml:space="preserve">Ведомственная структура расходов
бюджета муниципального  района Кинельский на 2026 год.
</t>
  </si>
  <si>
    <t>к Решению Собрания представителей муниципального района Кинельский "О бюджете муниципального района Кинельский на 2026 год и на плановый период 2027 и 2028 годов"</t>
  </si>
  <si>
    <t>Защита населения и территории от чрезвычайных ситуаций природного и техногенного характера, пожарная безопасность</t>
  </si>
  <si>
    <t>МП «Повышение безопасности дорожного движения на территории муниципального района Кинельский Самарской  области на 2017-2026 гг.»</t>
  </si>
  <si>
    <t>МП «Развитие и поддержка малого и среднего предпринимательства в муниципальном районе Кинельский на 2022-2028 гг.»</t>
  </si>
  <si>
    <r>
      <t>МП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«Молодой семье – доступное жильё на 2024-2028 гг.»</t>
    </r>
  </si>
  <si>
    <r>
      <t>МП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«Обеспечение безбарьерной среды жизнедеятельности и социальной интеграции инвалидов в муниципальном районе Кинельский на 2022-2028 годы»</t>
    </r>
  </si>
  <si>
    <t>МП " Охрана окружающей среды на территории муниципального района Кинельский Самарской области на 2022 - 2028 годы"</t>
  </si>
  <si>
    <r>
      <t>МП</t>
    </r>
    <r>
      <rPr>
        <b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Times New Roman"/>
        <family val="1"/>
        <charset val="204"/>
      </rPr>
      <t>«Ремонт, строительство, реконструкция и оборудование зданий школ и детских садов, расположенных на территории муниципального района Кинельский» на 2022-2028 годы.</t>
    </r>
  </si>
  <si>
    <t>МП "Модернизация и развитие автомобильных дорог общего пользования местного значения муниципального района Кинельский на 2023-2028 гг."</t>
  </si>
  <si>
    <t xml:space="preserve">МП "Развитие муниципальной службы в органах местного самоуправления муниципального района Кинельский Самарской области" на 2022-2028 г </t>
  </si>
  <si>
    <t xml:space="preserve">МП "Комплексное развитие сельских территорий Кинельского района Самарской области на 2020 - 2028 годы" </t>
  </si>
  <si>
    <t>МП "Поддержка социально ориентированных некоммерческих организаций, благотворительной и добровольческой деятельности в муниципальном районе Кинельский Самарской области на 2023-2028 годы"</t>
  </si>
  <si>
    <t>МП "Обеспечение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родителей" в муниципальном районе Кинельский на 2026-2035 годы.</t>
  </si>
  <si>
    <t>МП "Развитие дополнительного образования в муниципальном районе Кинельский" на период 2026-2035 гг.</t>
  </si>
  <si>
    <t>МП "Обеспечение жилыми помещениями отдельных категорий граждан в муниципальном районе Кинельский на 2026-2035 годы."</t>
  </si>
  <si>
    <t>МП "Укрепление общественного здоровья населения муниципального района Кинельский на 2020-2028 годы"</t>
  </si>
  <si>
    <t>МП "Благоустройство территории муниципального района Кинельский Самарской области на 2024 -2028 годы"</t>
  </si>
  <si>
    <t>МП "Поддержка местных инициатив в муниципальном районе Кинельский Самарской области на 2021-2028 годы"</t>
  </si>
  <si>
    <t>МП "По профилактике правонарушений и обеспечению общественной безопасности на территории муниципального района Кинельский на 2021-2028 гг."</t>
  </si>
  <si>
    <t>МП "Создание условий для оказания медицинской помощи населению муниципального района Кинельский Самарской области на 2021 - 2028 годы"</t>
  </si>
  <si>
    <t>МП "Управление муниципальным имуществом, земельными ресурсами и содержание имущества казны в муниципальном районе Кинельский Самарской области на 2026-2035 годы"</t>
  </si>
  <si>
    <t>Уточненная сумма,
  тыс.  рублей</t>
  </si>
  <si>
    <t>МП "Развитие и улучшение материально-технического оснащения муниципальных учреждений муниципального района Кинельский" на 2024-2028 годы.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</si>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</sst>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4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center"/>
    </xf>
    <xf numFmtId="0" fontId="2" fillId="0" borderId="0" xfId="0" applyFont="1"/>
    <xf numFmtId="164" fontId="2" fillId="3" borderId="1" xfId="0" applyNumberFormat="1" applyFont="1" applyFill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164" fontId="1" fillId="7" borderId="1" xfId="0" applyNumberFormat="1" applyFont="1" applyFill="1" applyBorder="1" applyAlignment="1">
      <alignment horizontal="center"/>
    </xf>
    <xf numFmtId="0" fontId="7" fillId="0" borderId="0" xfId="0" applyFont="1" applyFill="1" applyAlignment="1" applyProtection="1">
      <alignment wrapText="1"/>
      <protection hidden="1"/>
    </xf>
    <xf numFmtId="0" fontId="8" fillId="0" borderId="0" xfId="0" applyFont="1" applyFill="1" applyAlignment="1" applyProtection="1">
      <alignment wrapText="1"/>
      <protection hidden="1"/>
    </xf>
    <xf numFmtId="0" fontId="7" fillId="0" borderId="0" xfId="0" applyFont="1" applyFill="1" applyProtection="1">
      <protection hidden="1"/>
    </xf>
    <xf numFmtId="0" fontId="8" fillId="0" borderId="0" xfId="0" applyFont="1" applyFill="1" applyProtection="1">
      <protection hidden="1"/>
    </xf>
    <xf numFmtId="0" fontId="3" fillId="4" borderId="0" xfId="0" applyFont="1" applyFill="1" applyProtection="1">
      <protection hidden="1"/>
    </xf>
    <xf numFmtId="164" fontId="3" fillId="9" borderId="1" xfId="0" applyNumberFormat="1" applyFont="1" applyFill="1" applyBorder="1" applyAlignment="1" applyProtection="1">
      <alignment horizontal="right" vertical="top" wrapText="1"/>
      <protection hidden="1"/>
    </xf>
    <xf numFmtId="0" fontId="4" fillId="0" borderId="0" xfId="0" applyFont="1" applyFill="1" applyProtection="1">
      <protection hidden="1"/>
    </xf>
    <xf numFmtId="0" fontId="3" fillId="3" borderId="0" xfId="0" applyFont="1" applyFill="1" applyProtection="1">
      <protection hidden="1"/>
    </xf>
    <xf numFmtId="164" fontId="4" fillId="10" borderId="1" xfId="0" applyNumberFormat="1" applyFont="1" applyFill="1" applyBorder="1" applyAlignment="1" applyProtection="1">
      <alignment horizontal="right" vertical="top" wrapText="1"/>
      <protection hidden="1"/>
    </xf>
    <xf numFmtId="0" fontId="3" fillId="5" borderId="0" xfId="0" applyFont="1" applyFill="1" applyProtection="1">
      <protection hidden="1"/>
    </xf>
    <xf numFmtId="0" fontId="3" fillId="6" borderId="0" xfId="0" applyFont="1" applyFill="1" applyProtection="1">
      <protection hidden="1"/>
    </xf>
    <xf numFmtId="0" fontId="3" fillId="0" borderId="0" xfId="0" applyFont="1" applyFill="1" applyProtection="1">
      <protection hidden="1"/>
    </xf>
    <xf numFmtId="164" fontId="3" fillId="2" borderId="1" xfId="0" applyNumberFormat="1" applyFont="1" applyFill="1" applyBorder="1" applyAlignment="1" applyProtection="1">
      <alignment horizontal="right" vertical="top" wrapText="1"/>
      <protection hidden="1"/>
    </xf>
    <xf numFmtId="164" fontId="8" fillId="0" borderId="0" xfId="0" applyNumberFormat="1" applyFont="1" applyFill="1" applyProtection="1">
      <protection hidden="1"/>
    </xf>
    <xf numFmtId="164" fontId="4" fillId="0" borderId="1" xfId="0" applyNumberFormat="1" applyFont="1" applyFill="1" applyBorder="1" applyAlignment="1" applyProtection="1">
      <alignment horizontal="right" vertical="top" wrapText="1"/>
      <protection locked="0"/>
    </xf>
    <xf numFmtId="164" fontId="3" fillId="0" borderId="1" xfId="0" applyNumberFormat="1" applyFont="1" applyFill="1" applyBorder="1" applyAlignment="1" applyProtection="1">
      <alignment horizontal="right" vertical="top" wrapText="1"/>
      <protection locked="0"/>
    </xf>
    <xf numFmtId="0" fontId="3" fillId="9" borderId="1" xfId="0" applyFont="1" applyFill="1" applyBorder="1" applyAlignment="1" applyProtection="1">
      <alignment horizontal="center" vertical="top" wrapText="1"/>
      <protection locked="0"/>
    </xf>
    <xf numFmtId="0" fontId="3" fillId="9" borderId="1" xfId="0" applyFont="1" applyFill="1" applyBorder="1" applyAlignment="1" applyProtection="1">
      <alignment vertical="top" wrapText="1"/>
      <protection locked="0"/>
    </xf>
    <xf numFmtId="0" fontId="4" fillId="10" borderId="1" xfId="0" applyFont="1" applyFill="1" applyBorder="1" applyAlignment="1" applyProtection="1">
      <alignment horizontal="center" vertical="top" wrapText="1"/>
      <protection locked="0"/>
    </xf>
    <xf numFmtId="0" fontId="4" fillId="10" borderId="1" xfId="0" applyFont="1" applyFill="1" applyBorder="1" applyAlignment="1" applyProtection="1">
      <alignment vertical="top" wrapText="1"/>
      <protection locked="0"/>
    </xf>
    <xf numFmtId="49" fontId="4" fillId="10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49" fontId="4" fillId="2" borderId="1" xfId="0" applyNumberFormat="1" applyFont="1" applyFill="1" applyBorder="1" applyAlignment="1" applyProtection="1">
      <alignment horizontal="center" vertical="top" wrapText="1"/>
      <protection locked="0"/>
    </xf>
    <xf numFmtId="49" fontId="3" fillId="9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49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11" borderId="1" xfId="0" applyFont="1" applyFill="1" applyBorder="1" applyAlignment="1" applyProtection="1">
      <alignment horizontal="center" vertical="top" wrapText="1"/>
      <protection locked="0"/>
    </xf>
    <xf numFmtId="0" fontId="4" fillId="11" borderId="1" xfId="0" applyFont="1" applyFill="1" applyBorder="1" applyAlignment="1" applyProtection="1">
      <alignment vertical="top" wrapText="1"/>
      <protection locked="0"/>
    </xf>
    <xf numFmtId="49" fontId="4" fillId="11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11" borderId="1" xfId="0" applyNumberFormat="1" applyFont="1" applyFill="1" applyBorder="1" applyAlignment="1" applyProtection="1">
      <alignment horizontal="right" vertical="top" wrapText="1"/>
      <protection hidden="1"/>
    </xf>
    <xf numFmtId="0" fontId="5" fillId="11" borderId="1" xfId="0" applyFont="1" applyFill="1" applyBorder="1" applyAlignment="1" applyProtection="1">
      <alignment vertical="top" wrapText="1"/>
      <protection locked="0"/>
    </xf>
    <xf numFmtId="0" fontId="4" fillId="11" borderId="1" xfId="0" applyFont="1" applyFill="1" applyBorder="1" applyAlignment="1" applyProtection="1">
      <alignment wrapText="1"/>
      <protection locked="0"/>
    </xf>
    <xf numFmtId="0" fontId="4" fillId="11" borderId="11" xfId="0" applyFont="1" applyFill="1" applyBorder="1" applyAlignment="1" applyProtection="1">
      <alignment horizontal="center" vertical="top" wrapText="1"/>
      <protection locked="0"/>
    </xf>
    <xf numFmtId="49" fontId="4" fillId="11" borderId="1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11" borderId="1" xfId="0" applyFont="1" applyFill="1" applyBorder="1" applyAlignment="1">
      <alignment vertical="top" wrapText="1"/>
    </xf>
    <xf numFmtId="0" fontId="4" fillId="10" borderId="2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>
      <alignment horizontal="center" vertical="center"/>
    </xf>
    <xf numFmtId="164" fontId="2" fillId="6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4" fillId="11" borderId="1" xfId="0" applyFont="1" applyFill="1" applyBorder="1" applyAlignment="1" applyProtection="1">
      <alignment vertical="top" wrapText="1"/>
      <protection hidden="1"/>
    </xf>
    <xf numFmtId="49" fontId="4" fillId="11" borderId="1" xfId="0" applyNumberFormat="1" applyFont="1" applyFill="1" applyBorder="1" applyAlignment="1" applyProtection="1">
      <alignment horizontal="center" vertical="top" wrapText="1"/>
      <protection hidden="1"/>
    </xf>
    <xf numFmtId="0" fontId="4" fillId="10" borderId="1" xfId="0" applyFont="1" applyFill="1" applyBorder="1" applyAlignment="1" applyProtection="1">
      <alignment vertical="top" wrapText="1"/>
      <protection hidden="1"/>
    </xf>
    <xf numFmtId="0" fontId="4" fillId="10" borderId="0" xfId="0" applyFont="1" applyFill="1"/>
    <xf numFmtId="0" fontId="9" fillId="0" borderId="0" xfId="0" applyFont="1" applyFill="1" applyAlignment="1" applyProtection="1">
      <alignment horizontal="center" vertical="center" wrapText="1"/>
      <protection hidden="1"/>
    </xf>
    <xf numFmtId="0" fontId="9" fillId="0" borderId="0" xfId="0" applyFont="1" applyFill="1" applyAlignment="1" applyProtection="1">
      <alignment horizontal="center" vertical="center" wrapText="1"/>
      <protection hidden="1"/>
    </xf>
    <xf numFmtId="0" fontId="9" fillId="0" borderId="0" xfId="0" applyFont="1" applyFill="1" applyAlignment="1" applyProtection="1">
      <alignment vertical="center" wrapText="1"/>
      <protection hidden="1"/>
    </xf>
    <xf numFmtId="0" fontId="9" fillId="0" borderId="0" xfId="0" applyFont="1" applyFill="1" applyAlignment="1" applyProtection="1">
      <alignment horizontal="center" wrapText="1"/>
      <protection hidden="1"/>
    </xf>
    <xf numFmtId="0" fontId="7" fillId="0" borderId="5" xfId="0" applyFont="1" applyFill="1" applyBorder="1" applyAlignment="1" applyProtection="1">
      <alignment horizontal="center" vertical="center" wrapText="1"/>
      <protection locked="0"/>
    </xf>
    <xf numFmtId="0" fontId="7" fillId="0" borderId="6" xfId="0" applyFont="1" applyFill="1" applyBorder="1" applyAlignment="1" applyProtection="1">
      <alignment horizontal="center" vertical="center" wrapText="1"/>
      <protection locked="0"/>
    </xf>
    <xf numFmtId="0" fontId="7" fillId="0" borderId="9" xfId="0" applyFont="1" applyFill="1" applyBorder="1" applyAlignment="1" applyProtection="1">
      <alignment horizontal="center" vertical="center" wrapText="1"/>
      <protection locked="0"/>
    </xf>
    <xf numFmtId="0" fontId="7" fillId="0" borderId="10" xfId="0" applyFont="1" applyFill="1" applyBorder="1" applyAlignment="1" applyProtection="1">
      <alignment horizontal="center" vertical="center" wrapText="1"/>
      <protection locked="0"/>
    </xf>
    <xf numFmtId="0" fontId="7" fillId="0" borderId="7" xfId="0" applyFont="1" applyFill="1" applyBorder="1" applyAlignment="1" applyProtection="1">
      <alignment horizontal="center" vertical="center" wrapText="1"/>
      <protection locked="0"/>
    </xf>
    <xf numFmtId="0" fontId="7" fillId="0" borderId="8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 applyProtection="1">
      <alignment horizontal="center" vertical="center" wrapText="1"/>
      <protection hidden="1"/>
    </xf>
    <xf numFmtId="0" fontId="7" fillId="0" borderId="3" xfId="0" applyFont="1" applyFill="1" applyBorder="1" applyAlignment="1" applyProtection="1">
      <alignment horizontal="center" vertical="center" wrapText="1"/>
      <protection hidden="1"/>
    </xf>
    <xf numFmtId="0" fontId="7" fillId="0" borderId="4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Alignment="1" applyProtection="1">
      <alignment horizontal="center" vertical="center" wrapText="1"/>
      <protection hidden="1"/>
    </xf>
    <xf numFmtId="0" fontId="3" fillId="0" borderId="0" xfId="0" applyFont="1" applyFill="1" applyAlignment="1" applyProtection="1">
      <alignment horizontal="center" vertical="center" wrapText="1"/>
      <protection hidden="1"/>
    </xf>
    <xf numFmtId="0" fontId="7" fillId="0" borderId="1" xfId="0" applyFont="1" applyFill="1" applyBorder="1" applyAlignment="1" applyProtection="1">
      <alignment horizontal="center" vertical="center" wrapText="1"/>
      <protection hidden="1"/>
    </xf>
    <xf numFmtId="0" fontId="7" fillId="0" borderId="5" xfId="0" applyFont="1" applyFill="1" applyBorder="1" applyAlignment="1" applyProtection="1">
      <alignment horizontal="center" vertical="center" wrapText="1"/>
      <protection hidden="1"/>
    </xf>
    <xf numFmtId="0" fontId="7" fillId="0" borderId="6" xfId="0" applyFont="1" applyFill="1" applyBorder="1" applyAlignment="1" applyProtection="1">
      <alignment horizontal="center" vertical="center" wrapText="1"/>
      <protection hidden="1"/>
    </xf>
    <xf numFmtId="0" fontId="7" fillId="0" borderId="9" xfId="0" applyFont="1" applyFill="1" applyBorder="1" applyAlignment="1" applyProtection="1">
      <alignment horizontal="center" vertical="center" wrapText="1"/>
      <protection hidden="1"/>
    </xf>
    <xf numFmtId="0" fontId="7" fillId="0" borderId="10" xfId="0" applyFont="1" applyFill="1" applyBorder="1" applyAlignment="1" applyProtection="1">
      <alignment horizontal="center" vertical="center" wrapText="1"/>
      <protection hidden="1"/>
    </xf>
    <xf numFmtId="0" fontId="7" fillId="0" borderId="7" xfId="0" applyFont="1" applyFill="1" applyBorder="1" applyAlignment="1" applyProtection="1">
      <alignment horizontal="center" vertical="center" wrapText="1"/>
      <protection hidden="1"/>
    </xf>
    <xf numFmtId="0" fontId="7" fillId="0" borderId="8" xfId="0" applyFont="1" applyFill="1" applyBorder="1" applyAlignment="1" applyProtection="1">
      <alignment horizontal="center" vertical="center" wrapText="1"/>
      <protection hidden="1"/>
    </xf>
    <xf numFmtId="0" fontId="2" fillId="8" borderId="2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02"/>
  <sheetViews>
    <sheetView tabSelected="1" topLeftCell="B1" zoomScale="75" zoomScaleNormal="75" workbookViewId="0">
      <selection activeCell="J117" sqref="J117"/>
    </sheetView>
  </sheetViews>
  <sheetFormatPr defaultColWidth="8.85546875" defaultRowHeight="15" x14ac:dyDescent="0.25"/>
  <cols>
    <col min="1" max="1" width="5" style="12" hidden="1" customWidth="1"/>
    <col min="2" max="2" width="8.7109375" style="13" customWidth="1"/>
    <col min="3" max="3" width="50" style="13" customWidth="1"/>
    <col min="4" max="4" width="5.42578125" style="13" customWidth="1"/>
    <col min="5" max="5" width="4.42578125" style="13" customWidth="1"/>
    <col min="6" max="6" width="15.5703125" style="13" customWidth="1"/>
    <col min="7" max="7" width="5.140625" style="13" customWidth="1"/>
    <col min="8" max="8" width="12.42578125" style="13" customWidth="1"/>
    <col min="9" max="9" width="14.5703125" style="13" customWidth="1"/>
    <col min="10" max="10" width="12.42578125" style="13" customWidth="1"/>
    <col min="11" max="11" width="14.5703125" style="13" customWidth="1"/>
    <col min="12" max="12" width="14.28515625" style="13" customWidth="1"/>
    <col min="13" max="16384" width="8.85546875" style="13"/>
  </cols>
  <sheetData>
    <row r="1" spans="1:11" s="11" customFormat="1" ht="34.5" customHeight="1" x14ac:dyDescent="0.3">
      <c r="A1" s="10"/>
      <c r="H1" s="59"/>
      <c r="I1" s="59"/>
      <c r="J1" s="59" t="s">
        <v>155</v>
      </c>
      <c r="K1" s="59"/>
    </row>
    <row r="2" spans="1:11" ht="117.6" customHeight="1" x14ac:dyDescent="0.25">
      <c r="F2" s="58"/>
      <c r="G2" s="58"/>
      <c r="H2" s="69" t="s">
        <v>192</v>
      </c>
      <c r="I2" s="69"/>
      <c r="J2" s="69"/>
      <c r="K2" s="69"/>
    </row>
    <row r="3" spans="1:11" ht="18.600000000000001" customHeight="1" x14ac:dyDescent="0.25">
      <c r="F3" s="56"/>
      <c r="G3" s="56"/>
      <c r="H3" s="56"/>
      <c r="I3" s="56"/>
      <c r="J3" s="57"/>
      <c r="K3" s="57"/>
    </row>
    <row r="4" spans="1:11" s="12" customFormat="1" ht="34.5" customHeight="1" x14ac:dyDescent="0.2">
      <c r="B4" s="70" t="s">
        <v>191</v>
      </c>
      <c r="C4" s="70"/>
      <c r="D4" s="70"/>
      <c r="E4" s="70"/>
      <c r="F4" s="70"/>
      <c r="G4" s="70"/>
      <c r="H4" s="70"/>
      <c r="I4" s="70"/>
      <c r="J4" s="70"/>
      <c r="K4" s="70"/>
    </row>
    <row r="6" spans="1:11" ht="15" customHeight="1" x14ac:dyDescent="0.25">
      <c r="B6" s="66" t="s">
        <v>0</v>
      </c>
      <c r="C6" s="71" t="s">
        <v>1</v>
      </c>
      <c r="D6" s="71" t="s">
        <v>2</v>
      </c>
      <c r="E6" s="71" t="s">
        <v>3</v>
      </c>
      <c r="F6" s="71" t="s">
        <v>4</v>
      </c>
      <c r="G6" s="71" t="s">
        <v>5</v>
      </c>
      <c r="H6" s="72" t="s">
        <v>94</v>
      </c>
      <c r="I6" s="73"/>
      <c r="J6" s="60" t="s">
        <v>213</v>
      </c>
      <c r="K6" s="61"/>
    </row>
    <row r="7" spans="1:11" x14ac:dyDescent="0.25">
      <c r="B7" s="67"/>
      <c r="C7" s="71"/>
      <c r="D7" s="71"/>
      <c r="E7" s="71"/>
      <c r="F7" s="71"/>
      <c r="G7" s="71"/>
      <c r="H7" s="74"/>
      <c r="I7" s="75"/>
      <c r="J7" s="62"/>
      <c r="K7" s="63"/>
    </row>
    <row r="8" spans="1:11" x14ac:dyDescent="0.25">
      <c r="B8" s="67"/>
      <c r="C8" s="71"/>
      <c r="D8" s="71"/>
      <c r="E8" s="71"/>
      <c r="F8" s="71"/>
      <c r="G8" s="71"/>
      <c r="H8" s="74"/>
      <c r="I8" s="75"/>
      <c r="J8" s="62"/>
      <c r="K8" s="63"/>
    </row>
    <row r="9" spans="1:11" x14ac:dyDescent="0.25">
      <c r="B9" s="67"/>
      <c r="C9" s="71"/>
      <c r="D9" s="71"/>
      <c r="E9" s="71"/>
      <c r="F9" s="71"/>
      <c r="G9" s="71"/>
      <c r="H9" s="76"/>
      <c r="I9" s="77"/>
      <c r="J9" s="64"/>
      <c r="K9" s="65"/>
    </row>
    <row r="10" spans="1:11" ht="15" customHeight="1" x14ac:dyDescent="0.25">
      <c r="B10" s="67"/>
      <c r="C10" s="71"/>
      <c r="D10" s="71"/>
      <c r="E10" s="71"/>
      <c r="F10" s="71"/>
      <c r="G10" s="71"/>
      <c r="H10" s="66" t="s">
        <v>6</v>
      </c>
      <c r="I10" s="66" t="s">
        <v>171</v>
      </c>
      <c r="J10" s="66" t="s">
        <v>6</v>
      </c>
      <c r="K10" s="66" t="s">
        <v>171</v>
      </c>
    </row>
    <row r="11" spans="1:11" x14ac:dyDescent="0.25">
      <c r="B11" s="67"/>
      <c r="C11" s="71"/>
      <c r="D11" s="71"/>
      <c r="E11" s="71"/>
      <c r="F11" s="71"/>
      <c r="G11" s="71"/>
      <c r="H11" s="67"/>
      <c r="I11" s="67"/>
      <c r="J11" s="67"/>
      <c r="K11" s="67"/>
    </row>
    <row r="12" spans="1:11" x14ac:dyDescent="0.25">
      <c r="B12" s="67"/>
      <c r="C12" s="71"/>
      <c r="D12" s="71"/>
      <c r="E12" s="71"/>
      <c r="F12" s="71"/>
      <c r="G12" s="71"/>
      <c r="H12" s="67"/>
      <c r="I12" s="67"/>
      <c r="J12" s="67"/>
      <c r="K12" s="67"/>
    </row>
    <row r="13" spans="1:11" ht="40.9" customHeight="1" x14ac:dyDescent="0.25">
      <c r="B13" s="68"/>
      <c r="C13" s="71"/>
      <c r="D13" s="71"/>
      <c r="E13" s="71"/>
      <c r="F13" s="71"/>
      <c r="G13" s="71"/>
      <c r="H13" s="68"/>
      <c r="I13" s="68"/>
      <c r="J13" s="68"/>
      <c r="K13" s="68"/>
    </row>
    <row r="14" spans="1:11" s="16" customFormat="1" ht="47.25" x14ac:dyDescent="0.25">
      <c r="A14" s="14">
        <v>0</v>
      </c>
      <c r="B14" s="26">
        <v>920</v>
      </c>
      <c r="C14" s="27" t="s">
        <v>140</v>
      </c>
      <c r="D14" s="26"/>
      <c r="E14" s="26"/>
      <c r="F14" s="26" t="s">
        <v>7</v>
      </c>
      <c r="G14" s="26"/>
      <c r="H14" s="15">
        <f>SUMIFS(H15:H1052,$B15:$B1052,$B15)/3</f>
        <v>90775.499999999985</v>
      </c>
      <c r="I14" s="15">
        <f>SUMIFS(I15:I1052,$B15:$B1052,$B15)/3</f>
        <v>2091</v>
      </c>
      <c r="J14" s="15">
        <f>SUMIFS(J15:J1052,$B15:$B1052,$B15)/3</f>
        <v>91327.599999999991</v>
      </c>
      <c r="K14" s="15">
        <f>SUMIFS(K15:K1052,$B15:$B1052,$B15)/3</f>
        <v>2091</v>
      </c>
    </row>
    <row r="15" spans="1:11" s="16" customFormat="1" ht="47.25" x14ac:dyDescent="0.25">
      <c r="A15" s="17">
        <v>1</v>
      </c>
      <c r="B15" s="28">
        <v>920</v>
      </c>
      <c r="C15" s="48" t="s">
        <v>8</v>
      </c>
      <c r="D15" s="30" t="s">
        <v>67</v>
      </c>
      <c r="E15" s="30" t="s">
        <v>68</v>
      </c>
      <c r="F15" s="30" t="s">
        <v>7</v>
      </c>
      <c r="G15" s="30" t="s">
        <v>96</v>
      </c>
      <c r="H15" s="18">
        <f>SUMIFS(H16:H1047,$B16:$B1047,$B16,$D16:$D1047,$D16,$E16:$E1047,$E16)/2</f>
        <v>21937.7</v>
      </c>
      <c r="I15" s="18">
        <f>SUMIFS(I16:I1047,$B16:$B1047,$B16,$D16:$D1047,$D16,$E16:$E1047,$E16)/2</f>
        <v>0</v>
      </c>
      <c r="J15" s="18">
        <f>SUMIFS(J16:J1047,$B16:$B1047,$B16,$D16:$D1047,$D16,$E16:$E1047,$E16)/2</f>
        <v>21974.5</v>
      </c>
      <c r="K15" s="18">
        <f>SUMIFS(K16:K1047,$B16:$B1047,$B16,$D16:$D1047,$D16,$E16:$E1047,$E16)/2</f>
        <v>0</v>
      </c>
    </row>
    <row r="16" spans="1:11" s="16" customFormat="1" ht="63" x14ac:dyDescent="0.25">
      <c r="A16" s="19">
        <v>2</v>
      </c>
      <c r="B16" s="43">
        <v>920</v>
      </c>
      <c r="C16" s="47" t="s">
        <v>214</v>
      </c>
      <c r="D16" s="44" t="s">
        <v>67</v>
      </c>
      <c r="E16" s="39" t="s">
        <v>68</v>
      </c>
      <c r="F16" s="39" t="s">
        <v>15</v>
      </c>
      <c r="G16" s="39" t="s">
        <v>69</v>
      </c>
      <c r="H16" s="40">
        <f>SUMIFS(H17:H1047,$B17:$B1047,$B16,$D17:$D1047,$D17,$E17:$E1047,$E17,$F17:$F1047,$F17)</f>
        <v>70</v>
      </c>
      <c r="I16" s="40">
        <f>SUMIFS(I17:I1047,$B17:$B1047,$B16,$D17:$D1047,$D17,$E17:$E1047,$E17,$F17:$F1047,$F17)</f>
        <v>0</v>
      </c>
      <c r="J16" s="40">
        <f>SUMIFS(J17:J1047,$B17:$B1047,$B16,$D17:$D1047,$D17,$E17:$E1047,$E17,$F17:$F1047,$F17)</f>
        <v>70</v>
      </c>
      <c r="K16" s="40">
        <f>SUMIFS(K17:K1047,$B17:$B1047,$B16,$D17:$D1047,$D17,$E17:$E1047,$E17,$F17:$F1047,$F17)</f>
        <v>0</v>
      </c>
    </row>
    <row r="17" spans="1:11" s="16" customFormat="1" ht="47.25" x14ac:dyDescent="0.25">
      <c r="A17" s="20">
        <v>3</v>
      </c>
      <c r="B17" s="31">
        <v>920</v>
      </c>
      <c r="C17" s="46" t="s">
        <v>12</v>
      </c>
      <c r="D17" s="33" t="s">
        <v>67</v>
      </c>
      <c r="E17" s="33" t="s">
        <v>68</v>
      </c>
      <c r="F17" s="33" t="s">
        <v>15</v>
      </c>
      <c r="G17" s="33" t="s">
        <v>71</v>
      </c>
      <c r="H17" s="24">
        <v>70</v>
      </c>
      <c r="I17" s="24"/>
      <c r="J17" s="24">
        <v>70</v>
      </c>
      <c r="K17" s="24"/>
    </row>
    <row r="18" spans="1:11" s="16" customFormat="1" ht="63" x14ac:dyDescent="0.25">
      <c r="A18" s="19">
        <v>2</v>
      </c>
      <c r="B18" s="43">
        <v>920</v>
      </c>
      <c r="C18" s="47" t="s">
        <v>201</v>
      </c>
      <c r="D18" s="44" t="s">
        <v>67</v>
      </c>
      <c r="E18" s="39" t="s">
        <v>68</v>
      </c>
      <c r="F18" s="39" t="s">
        <v>42</v>
      </c>
      <c r="G18" s="39" t="s">
        <v>69</v>
      </c>
      <c r="H18" s="40">
        <f>SUMIFS(H19:H1049,$B19:$B1049,$B18,$D19:$D1049,$D19,$E19:$E1049,$E19,$F19:$F1049,$F19)</f>
        <v>31.5</v>
      </c>
      <c r="I18" s="40">
        <f>SUMIFS(I19:I1049,$B19:$B1049,$B18,$D19:$D1049,$D19,$E19:$E1049,$E19,$F19:$F1049,$F19)</f>
        <v>0</v>
      </c>
      <c r="J18" s="40">
        <f>SUMIFS(J19:J1049,$B19:$B1049,$B18,$D19:$D1049,$D19,$E19:$E1049,$E19,$F19:$F1049,$F19)</f>
        <v>31.5</v>
      </c>
      <c r="K18" s="40">
        <f>SUMIFS(K19:K1049,$B19:$B1049,$B18,$D19:$D1049,$D19,$E19:$E1049,$E19,$F19:$F1049,$F19)</f>
        <v>0</v>
      </c>
    </row>
    <row r="19" spans="1:11" s="16" customFormat="1" ht="47.25" x14ac:dyDescent="0.25">
      <c r="A19" s="20">
        <v>3</v>
      </c>
      <c r="B19" s="31">
        <v>920</v>
      </c>
      <c r="C19" s="46" t="s">
        <v>12</v>
      </c>
      <c r="D19" s="33" t="s">
        <v>67</v>
      </c>
      <c r="E19" s="33" t="s">
        <v>68</v>
      </c>
      <c r="F19" s="33" t="s">
        <v>42</v>
      </c>
      <c r="G19" s="33" t="s">
        <v>71</v>
      </c>
      <c r="H19" s="24">
        <v>31.5</v>
      </c>
      <c r="I19" s="24"/>
      <c r="J19" s="24">
        <v>31.5</v>
      </c>
      <c r="K19" s="24"/>
    </row>
    <row r="20" spans="1:11" s="16" customFormat="1" ht="78.75" x14ac:dyDescent="0.25">
      <c r="A20" s="19">
        <v>2</v>
      </c>
      <c r="B20" s="37">
        <v>920</v>
      </c>
      <c r="C20" s="38" t="s">
        <v>9</v>
      </c>
      <c r="D20" s="39" t="s">
        <v>67</v>
      </c>
      <c r="E20" s="39" t="s">
        <v>68</v>
      </c>
      <c r="F20" s="39" t="s">
        <v>106</v>
      </c>
      <c r="G20" s="39" t="s">
        <v>69</v>
      </c>
      <c r="H20" s="40">
        <f>SUMIFS(H21:H1051,$B21:$B1051,$B20,$D21:$D1051,$D21,$E21:$E1051,$E21,$F21:$F1051,$F21)</f>
        <v>21836.2</v>
      </c>
      <c r="I20" s="40">
        <f>SUMIFS(I21:I1051,$B21:$B1051,$B20,$D21:$D1051,$D21,$E21:$E1051,$E21,$F21:$F1051,$F21)</f>
        <v>0</v>
      </c>
      <c r="J20" s="40">
        <f>SUMIFS(J21:J1051,$B21:$B1051,$B20,$D21:$D1051,$D21,$E21:$E1051,$E21,$F21:$F1051,$F21)</f>
        <v>21873</v>
      </c>
      <c r="K20" s="40">
        <f>SUMIFS(K21:K1051,$B21:$B1051,$B20,$D21:$D1051,$D21,$E21:$E1051,$E21,$F21:$F1051,$F21)</f>
        <v>0</v>
      </c>
    </row>
    <row r="21" spans="1:11" s="16" customFormat="1" ht="38.450000000000003" customHeight="1" x14ac:dyDescent="0.25">
      <c r="A21" s="20">
        <v>3</v>
      </c>
      <c r="B21" s="31">
        <v>920</v>
      </c>
      <c r="C21" s="32" t="s">
        <v>11</v>
      </c>
      <c r="D21" s="33" t="s">
        <v>67</v>
      </c>
      <c r="E21" s="33" t="s">
        <v>68</v>
      </c>
      <c r="F21" s="33" t="s">
        <v>106</v>
      </c>
      <c r="G21" s="33" t="s">
        <v>70</v>
      </c>
      <c r="H21" s="24">
        <v>21461.8</v>
      </c>
      <c r="I21" s="24"/>
      <c r="J21" s="24">
        <v>21498.6</v>
      </c>
      <c r="K21" s="24"/>
    </row>
    <row r="22" spans="1:11" s="16" customFormat="1" ht="47.25" x14ac:dyDescent="0.25">
      <c r="A22" s="20">
        <v>3</v>
      </c>
      <c r="B22" s="31">
        <v>920</v>
      </c>
      <c r="C22" s="32" t="s">
        <v>12</v>
      </c>
      <c r="D22" s="33" t="s">
        <v>67</v>
      </c>
      <c r="E22" s="33" t="s">
        <v>68</v>
      </c>
      <c r="F22" s="33" t="s">
        <v>106</v>
      </c>
      <c r="G22" s="33" t="s">
        <v>71</v>
      </c>
      <c r="H22" s="24">
        <v>374.4</v>
      </c>
      <c r="I22" s="24"/>
      <c r="J22" s="24">
        <v>374.4</v>
      </c>
      <c r="K22" s="24"/>
    </row>
    <row r="23" spans="1:11" s="16" customFormat="1" ht="15.75" x14ac:dyDescent="0.25">
      <c r="A23" s="20">
        <v>3</v>
      </c>
      <c r="B23" s="31">
        <v>920</v>
      </c>
      <c r="C23" s="32" t="s">
        <v>13</v>
      </c>
      <c r="D23" s="33" t="s">
        <v>67</v>
      </c>
      <c r="E23" s="33" t="s">
        <v>68</v>
      </c>
      <c r="F23" s="33" t="s">
        <v>106</v>
      </c>
      <c r="G23" s="33" t="s">
        <v>72</v>
      </c>
      <c r="H23" s="24"/>
      <c r="I23" s="24"/>
      <c r="J23" s="24"/>
      <c r="K23" s="24"/>
    </row>
    <row r="24" spans="1:11" s="16" customFormat="1" ht="15" customHeight="1" x14ac:dyDescent="0.25">
      <c r="A24" s="17">
        <v>1</v>
      </c>
      <c r="B24" s="28">
        <v>920</v>
      </c>
      <c r="C24" s="29" t="s">
        <v>14</v>
      </c>
      <c r="D24" s="30" t="s">
        <v>67</v>
      </c>
      <c r="E24" s="30" t="s">
        <v>73</v>
      </c>
      <c r="F24" s="30"/>
      <c r="G24" s="30"/>
      <c r="H24" s="18">
        <f>SUMIFS(H25:H1056,$B25:$B1056,$B25,$D25:$D1056,$D25,$E25:$E1056,$E25)/2</f>
        <v>0</v>
      </c>
      <c r="I24" s="18">
        <f>SUMIFS(I25:I1056,$B25:$B1056,$B25,$D25:$D1056,$D25,$E25:$E1056,$E25)/2</f>
        <v>0</v>
      </c>
      <c r="J24" s="18">
        <f>SUMIFS(J25:J1056,$B25:$B1056,$B25,$D25:$D1056,$D25,$E25:$E1056,$E25)/2</f>
        <v>0</v>
      </c>
      <c r="K24" s="18">
        <f>SUMIFS(K25:K1056,$B25:$B1056,$B25,$D25:$D1056,$D25,$E25:$E1056,$E25)/2</f>
        <v>0</v>
      </c>
    </row>
    <row r="25" spans="1:11" s="16" customFormat="1" ht="47.25" x14ac:dyDescent="0.25">
      <c r="A25" s="19">
        <v>2</v>
      </c>
      <c r="B25" s="37">
        <v>920</v>
      </c>
      <c r="C25" s="38" t="s">
        <v>35</v>
      </c>
      <c r="D25" s="39" t="s">
        <v>67</v>
      </c>
      <c r="E25" s="39" t="s">
        <v>73</v>
      </c>
      <c r="F25" s="39" t="s">
        <v>108</v>
      </c>
      <c r="G25" s="39" t="s">
        <v>69</v>
      </c>
      <c r="H25" s="40">
        <f>SUMIFS(H26:H1056,$B26:$B1056,$B25,$D26:$D1056,$D26,$E26:$E1056,$E26,$F26:$F1056,$F26)</f>
        <v>0</v>
      </c>
      <c r="I25" s="40">
        <f>SUMIFS(I26:I1056,$B26:$B1056,$B25,$D26:$D1056,$D26,$E26:$E1056,$E26,$F26:$F1056,$F26)</f>
        <v>0</v>
      </c>
      <c r="J25" s="40">
        <f>SUMIFS(J26:J1056,$B26:$B1056,$B25,$D26:$D1056,$D26,$E26:$E1056,$E26,$F26:$F1056,$F26)</f>
        <v>0</v>
      </c>
      <c r="K25" s="40">
        <f>SUMIFS(K26:K1056,$B26:$B1056,$B25,$D26:$D1056,$D26,$E26:$E1056,$E26,$F26:$F1056,$F26)</f>
        <v>0</v>
      </c>
    </row>
    <row r="26" spans="1:11" s="16" customFormat="1" ht="15.75" x14ac:dyDescent="0.25">
      <c r="A26" s="20">
        <v>3</v>
      </c>
      <c r="B26" s="31">
        <v>920</v>
      </c>
      <c r="C26" s="32" t="s">
        <v>127</v>
      </c>
      <c r="D26" s="33" t="s">
        <v>67</v>
      </c>
      <c r="E26" s="33" t="s">
        <v>73</v>
      </c>
      <c r="F26" s="33" t="s">
        <v>108</v>
      </c>
      <c r="G26" s="33" t="s">
        <v>126</v>
      </c>
      <c r="H26" s="24"/>
      <c r="I26" s="24"/>
      <c r="J26" s="24"/>
      <c r="K26" s="24"/>
    </row>
    <row r="27" spans="1:11" s="16" customFormat="1" ht="30" customHeight="1" x14ac:dyDescent="0.25">
      <c r="A27" s="17">
        <v>1</v>
      </c>
      <c r="B27" s="28">
        <v>920</v>
      </c>
      <c r="C27" s="29" t="s">
        <v>148</v>
      </c>
      <c r="D27" s="30" t="s">
        <v>73</v>
      </c>
      <c r="E27" s="30" t="s">
        <v>67</v>
      </c>
      <c r="F27" s="30"/>
      <c r="G27" s="30"/>
      <c r="H27" s="18">
        <f>SUMIFS(H28:H1059,$B28:$B1059,$B28,$D28:$D1059,$D28,$E28:$E1059,$E28)/2</f>
        <v>1050</v>
      </c>
      <c r="I27" s="18">
        <f>SUMIFS(I28:I1059,$B28:$B1059,$B28,$D28:$D1059,$D28,$E28:$E1059,$E28)/2</f>
        <v>0</v>
      </c>
      <c r="J27" s="18">
        <f>SUMIFS(J28:J1059,$B28:$B1059,$B28,$D28:$D1059,$D28,$E28:$E1059,$E28)/2</f>
        <v>1050</v>
      </c>
      <c r="K27" s="18">
        <f>SUMIFS(K28:K1059,$B28:$B1059,$B28,$D28:$D1059,$D28,$E28:$E1059,$E28)/2</f>
        <v>0</v>
      </c>
    </row>
    <row r="28" spans="1:11" s="16" customFormat="1" ht="63" x14ac:dyDescent="0.25">
      <c r="A28" s="19">
        <v>2</v>
      </c>
      <c r="B28" s="37">
        <v>920</v>
      </c>
      <c r="C28" s="38" t="s">
        <v>146</v>
      </c>
      <c r="D28" s="39" t="s">
        <v>73</v>
      </c>
      <c r="E28" s="39" t="s">
        <v>67</v>
      </c>
      <c r="F28" s="39" t="s">
        <v>145</v>
      </c>
      <c r="G28" s="39" t="s">
        <v>69</v>
      </c>
      <c r="H28" s="40">
        <f>SUMIFS(H29:H1059,$B29:$B1059,$B28,$D29:$D1059,$D29,$E29:$E1059,$E29,$F29:$F1059,$F29)</f>
        <v>1050</v>
      </c>
      <c r="I28" s="40">
        <f>SUMIFS(I29:I1059,$B29:$B1059,$B28,$D29:$D1059,$D29,$E29:$E1059,$E29,$F29:$F1059,$F29)</f>
        <v>0</v>
      </c>
      <c r="J28" s="40">
        <f>SUMIFS(J29:J1059,$B29:$B1059,$B28,$D29:$D1059,$D29,$E29:$E1059,$E29,$F29:$F1059,$F29)</f>
        <v>1050</v>
      </c>
      <c r="K28" s="40">
        <f>SUMIFS(K29:K1059,$B29:$B1059,$B28,$D29:$D1059,$D29,$E29:$E1059,$E29,$F29:$F1059,$F29)</f>
        <v>0</v>
      </c>
    </row>
    <row r="29" spans="1:11" s="16" customFormat="1" ht="21.6" customHeight="1" x14ac:dyDescent="0.25">
      <c r="A29" s="20">
        <v>3</v>
      </c>
      <c r="B29" s="31">
        <v>920</v>
      </c>
      <c r="C29" s="32" t="s">
        <v>149</v>
      </c>
      <c r="D29" s="33" t="s">
        <v>73</v>
      </c>
      <c r="E29" s="33" t="s">
        <v>67</v>
      </c>
      <c r="F29" s="33" t="s">
        <v>145</v>
      </c>
      <c r="G29" s="33" t="s">
        <v>147</v>
      </c>
      <c r="H29" s="24">
        <v>1050</v>
      </c>
      <c r="I29" s="24"/>
      <c r="J29" s="24">
        <v>1050</v>
      </c>
      <c r="K29" s="24"/>
    </row>
    <row r="30" spans="1:11" s="16" customFormat="1" ht="52.9" customHeight="1" x14ac:dyDescent="0.25">
      <c r="A30" s="17">
        <v>1</v>
      </c>
      <c r="B30" s="28">
        <v>920</v>
      </c>
      <c r="C30" s="29" t="s">
        <v>16</v>
      </c>
      <c r="D30" s="30" t="s">
        <v>74</v>
      </c>
      <c r="E30" s="30" t="s">
        <v>67</v>
      </c>
      <c r="F30" s="30" t="s">
        <v>7</v>
      </c>
      <c r="G30" s="30" t="s">
        <v>69</v>
      </c>
      <c r="H30" s="18">
        <f>SUMIFS(H31:H1062,$B31:$B1062,$B31,$D31:$D1062,$D31,$E31:$E1062,$E31)/2</f>
        <v>21900</v>
      </c>
      <c r="I30" s="18">
        <f>SUMIFS(I31:I1062,$B31:$B1062,$B31,$D31:$D1062,$D31,$E31:$E1062,$E31)/2</f>
        <v>2091</v>
      </c>
      <c r="J30" s="18">
        <f>SUMIFS(J31:J1062,$B31:$B1062,$B31,$D31:$D1062,$D31,$E31:$E1062,$E31)/2</f>
        <v>21900</v>
      </c>
      <c r="K30" s="18">
        <f>SUMIFS(K31:K1062,$B31:$B1062,$B31,$D31:$D1062,$D31,$E31:$E1062,$E31)/2</f>
        <v>2091</v>
      </c>
    </row>
    <row r="31" spans="1:11" s="16" customFormat="1" ht="31.5" x14ac:dyDescent="0.25">
      <c r="A31" s="19">
        <v>2</v>
      </c>
      <c r="B31" s="37">
        <v>920</v>
      </c>
      <c r="C31" s="38" t="s">
        <v>17</v>
      </c>
      <c r="D31" s="39" t="s">
        <v>74</v>
      </c>
      <c r="E31" s="39" t="s">
        <v>67</v>
      </c>
      <c r="F31" s="39" t="s">
        <v>107</v>
      </c>
      <c r="G31" s="39" t="s">
        <v>69</v>
      </c>
      <c r="H31" s="40">
        <f>SUMIFS(H32:H1062,$B32:$B1062,$B31,$D32:$D1062,$D32,$E32:$E1062,$E32,$F32:$F1062,$F32)</f>
        <v>21900</v>
      </c>
      <c r="I31" s="40">
        <f>SUMIFS(I32:I1062,$B32:$B1062,$B31,$D32:$D1062,$D32,$E32:$E1062,$E32,$F32:$F1062,$F32)</f>
        <v>2091</v>
      </c>
      <c r="J31" s="40">
        <f>SUMIFS(J32:J1062,$B32:$B1062,$B31,$D32:$D1062,$D32,$E32:$E1062,$E32,$F32:$F1062,$F32)</f>
        <v>21900</v>
      </c>
      <c r="K31" s="40">
        <f>SUMIFS(K32:K1062,$B32:$B1062,$B31,$D32:$D1062,$D32,$E32:$E1062,$E32,$F32:$F1062,$F32)</f>
        <v>2091</v>
      </c>
    </row>
    <row r="32" spans="1:11" s="16" customFormat="1" ht="15.75" x14ac:dyDescent="0.25">
      <c r="A32" s="20">
        <v>3</v>
      </c>
      <c r="B32" s="31">
        <v>920</v>
      </c>
      <c r="C32" s="32" t="s">
        <v>18</v>
      </c>
      <c r="D32" s="33" t="s">
        <v>74</v>
      </c>
      <c r="E32" s="33" t="s">
        <v>67</v>
      </c>
      <c r="F32" s="33" t="s">
        <v>107</v>
      </c>
      <c r="G32" s="33" t="s">
        <v>75</v>
      </c>
      <c r="H32" s="24">
        <v>21900</v>
      </c>
      <c r="I32" s="24">
        <v>2091</v>
      </c>
      <c r="J32" s="24">
        <v>21900</v>
      </c>
      <c r="K32" s="24">
        <v>2091</v>
      </c>
    </row>
    <row r="33" spans="1:11" s="16" customFormat="1" ht="31.5" x14ac:dyDescent="0.25">
      <c r="A33" s="17">
        <v>1</v>
      </c>
      <c r="B33" s="28">
        <v>920</v>
      </c>
      <c r="C33" s="54" t="s">
        <v>131</v>
      </c>
      <c r="D33" s="30" t="s">
        <v>74</v>
      </c>
      <c r="E33" s="30" t="s">
        <v>76</v>
      </c>
      <c r="F33" s="30"/>
      <c r="G33" s="30"/>
      <c r="H33" s="18">
        <f>SUMIFS(H34:H1065,$B34:$B1065,$B34,$D34:$D1065,$D34,$E34:$E1065,$E34)/2</f>
        <v>45887.8</v>
      </c>
      <c r="I33" s="18">
        <f>SUMIFS(I34:I1065,$B34:$B1065,$B34,$D34:$D1065,$D34,$E34:$E1065,$E34)/2</f>
        <v>0</v>
      </c>
      <c r="J33" s="18">
        <f>SUMIFS(J34:J1065,$B34:$B1065,$B34,$D34:$D1065,$D34,$E34:$E1065,$E34)/2</f>
        <v>46403.100000000006</v>
      </c>
      <c r="K33" s="18">
        <f>SUMIFS(K34:K1065,$B34:$B1065,$B34,$D34:$D1065,$D34,$E34:$E1065,$E34)/2</f>
        <v>0</v>
      </c>
    </row>
    <row r="34" spans="1:11" s="16" customFormat="1" ht="47.25" x14ac:dyDescent="0.25">
      <c r="A34" s="19">
        <v>2</v>
      </c>
      <c r="B34" s="37">
        <v>920</v>
      </c>
      <c r="C34" s="38" t="s">
        <v>198</v>
      </c>
      <c r="D34" s="39" t="s">
        <v>74</v>
      </c>
      <c r="E34" s="39" t="s">
        <v>76</v>
      </c>
      <c r="F34" s="39" t="s">
        <v>154</v>
      </c>
      <c r="G34" s="39" t="s">
        <v>69</v>
      </c>
      <c r="H34" s="40">
        <f>SUMIFS(H35:H1065,$B35:$B1065,$B34,$D35:$D1065,$D35,$E35:$E1065,$E35,$F35:$F1065,$F35)</f>
        <v>3179.5</v>
      </c>
      <c r="I34" s="40">
        <f>SUMIFS(I35:I1065,$B35:$B1065,$B34,$D35:$D1065,$D35,$E35:$E1065,$E35,$F35:$F1065,$F35)</f>
        <v>0</v>
      </c>
      <c r="J34" s="40">
        <f>SUMIFS(J35:J1065,$B35:$B1065,$B34,$D35:$D1065,$D35,$E35:$E1065,$E35,$F35:$F1065,$F35)</f>
        <v>3684.8</v>
      </c>
      <c r="K34" s="40">
        <f>SUMIFS(K35:K1065,$B35:$B1065,$B34,$D35:$D1065,$D35,$E35:$E1065,$E35,$F35:$F1065,$F35)</f>
        <v>0</v>
      </c>
    </row>
    <row r="35" spans="1:11" s="16" customFormat="1" ht="15.75" x14ac:dyDescent="0.25">
      <c r="A35" s="20">
        <v>3</v>
      </c>
      <c r="B35" s="31">
        <v>920</v>
      </c>
      <c r="C35" s="32" t="s">
        <v>19</v>
      </c>
      <c r="D35" s="33" t="s">
        <v>74</v>
      </c>
      <c r="E35" s="33" t="s">
        <v>76</v>
      </c>
      <c r="F35" s="33" t="s">
        <v>154</v>
      </c>
      <c r="G35" s="33" t="s">
        <v>77</v>
      </c>
      <c r="H35" s="24">
        <v>3179.5</v>
      </c>
      <c r="I35" s="24"/>
      <c r="J35" s="24">
        <v>3684.8</v>
      </c>
      <c r="K35" s="24"/>
    </row>
    <row r="36" spans="1:11" s="16" customFormat="1" ht="31.5" x14ac:dyDescent="0.25">
      <c r="A36" s="19">
        <v>2</v>
      </c>
      <c r="B36" s="37">
        <v>920</v>
      </c>
      <c r="C36" s="38" t="s">
        <v>17</v>
      </c>
      <c r="D36" s="39" t="s">
        <v>74</v>
      </c>
      <c r="E36" s="39" t="s">
        <v>76</v>
      </c>
      <c r="F36" s="39" t="s">
        <v>107</v>
      </c>
      <c r="G36" s="39"/>
      <c r="H36" s="40">
        <f>SUMIFS(H37:H1067,$B37:$B1067,$B36,$D37:$D1067,$D37,$E37:$E1067,$E37,$F37:$F1067,$F37)</f>
        <v>42708.3</v>
      </c>
      <c r="I36" s="40">
        <f>SUMIFS(I37:I1067,$B37:$B1067,$B36,$D37:$D1067,$D37,$E37:$E1067,$E37,$F37:$F1067,$F37)</f>
        <v>0</v>
      </c>
      <c r="J36" s="40">
        <f>SUMIFS(J37:J1067,$B37:$B1067,$B36,$D37:$D1067,$D37,$E37:$E1067,$E37,$F37:$F1067,$F37)</f>
        <v>42718.3</v>
      </c>
      <c r="K36" s="40">
        <f>SUMIFS(K37:K1067,$B37:$B1067,$B36,$D37:$D1067,$D37,$E37:$E1067,$E37,$F37:$F1067,$F37)</f>
        <v>0</v>
      </c>
    </row>
    <row r="37" spans="1:11" s="16" customFormat="1" ht="15.75" x14ac:dyDescent="0.25">
      <c r="A37" s="20">
        <v>3</v>
      </c>
      <c r="B37" s="31">
        <v>920</v>
      </c>
      <c r="C37" s="32" t="s">
        <v>19</v>
      </c>
      <c r="D37" s="33" t="s">
        <v>74</v>
      </c>
      <c r="E37" s="33" t="s">
        <v>76</v>
      </c>
      <c r="F37" s="33" t="s">
        <v>107</v>
      </c>
      <c r="G37" s="33" t="s">
        <v>77</v>
      </c>
      <c r="H37" s="24">
        <v>42708.3</v>
      </c>
      <c r="I37" s="24"/>
      <c r="J37" s="24">
        <v>42718.3</v>
      </c>
      <c r="K37" s="24"/>
    </row>
    <row r="38" spans="1:11" s="16" customFormat="1" ht="31.5" x14ac:dyDescent="0.25">
      <c r="A38" s="14">
        <v>0</v>
      </c>
      <c r="B38" s="26">
        <v>933</v>
      </c>
      <c r="C38" s="27" t="s">
        <v>139</v>
      </c>
      <c r="D38" s="34" t="s">
        <v>69</v>
      </c>
      <c r="E38" s="34" t="s">
        <v>69</v>
      </c>
      <c r="F38" s="34" t="s">
        <v>7</v>
      </c>
      <c r="G38" s="34" t="s">
        <v>69</v>
      </c>
      <c r="H38" s="15">
        <f>SUMIFS(H39:H1076,$B39:$B1076,$B39)/3</f>
        <v>926.79999999999984</v>
      </c>
      <c r="I38" s="15">
        <f>SUMIFS(I39:I1076,$B39:$B1076,$B39)/3</f>
        <v>0</v>
      </c>
      <c r="J38" s="15">
        <f>SUMIFS(J39:J1076,$B39:$B1076,$B39)/3</f>
        <v>926.79999999999984</v>
      </c>
      <c r="K38" s="15">
        <f>SUMIFS(K39:K1076,$B39:$B1076,$B39)/3</f>
        <v>0</v>
      </c>
    </row>
    <row r="39" spans="1:11" s="16" customFormat="1" ht="70.900000000000006" customHeight="1" x14ac:dyDescent="0.25">
      <c r="A39" s="17">
        <v>1</v>
      </c>
      <c r="B39" s="28">
        <v>933</v>
      </c>
      <c r="C39" s="29" t="s">
        <v>20</v>
      </c>
      <c r="D39" s="30" t="s">
        <v>67</v>
      </c>
      <c r="E39" s="30" t="s">
        <v>76</v>
      </c>
      <c r="F39" s="30" t="s">
        <v>7</v>
      </c>
      <c r="G39" s="30" t="s">
        <v>69</v>
      </c>
      <c r="H39" s="18">
        <f>SUMIFS(H40:H1071,$B40:$B1071,$B40,$D40:$D1071,$D40,$E40:$E1071,$E40)/2</f>
        <v>926.8</v>
      </c>
      <c r="I39" s="18">
        <f>SUMIFS(I40:I1071,$B40:$B1071,$B40,$D40:$D1071,$D40,$E40:$E1071,$E40)/2</f>
        <v>0</v>
      </c>
      <c r="J39" s="18">
        <f>SUMIFS(J40:J1071,$B40:$B1071,$B40,$D40:$D1071,$D40,$E40:$E1071,$E40)/2</f>
        <v>926.8</v>
      </c>
      <c r="K39" s="18">
        <f>SUMIFS(K40:K1071,$B40:$B1071,$B40,$D40:$D1071,$D40,$E40:$E1071,$E40)/2</f>
        <v>0</v>
      </c>
    </row>
    <row r="40" spans="1:11" s="16" customFormat="1" ht="78.75" x14ac:dyDescent="0.25">
      <c r="A40" s="19">
        <v>2</v>
      </c>
      <c r="B40" s="37">
        <v>933</v>
      </c>
      <c r="C40" s="38" t="s">
        <v>9</v>
      </c>
      <c r="D40" s="39" t="s">
        <v>67</v>
      </c>
      <c r="E40" s="39" t="s">
        <v>76</v>
      </c>
      <c r="F40" s="39" t="s">
        <v>106</v>
      </c>
      <c r="G40" s="39" t="s">
        <v>69</v>
      </c>
      <c r="H40" s="40">
        <f>SUMIFS(H41:H1071,$B41:$B1071,$B40,$D41:$D1071,$D41,$E41:$E1071,$E41,$F41:$F1071,$F41)</f>
        <v>926.8</v>
      </c>
      <c r="I40" s="40">
        <f>SUMIFS(I41:I1071,$B41:$B1071,$B40,$D41:$D1071,$D41,$E41:$E1071,$E41,$F41:$F1071,$F41)</f>
        <v>0</v>
      </c>
      <c r="J40" s="40">
        <f>SUMIFS(J41:J1071,$B41:$B1071,$B40,$D41:$D1071,$D41,$E41:$E1071,$E41,$F41:$F1071,$F41)</f>
        <v>926.8</v>
      </c>
      <c r="K40" s="40">
        <f>SUMIFS(K41:K1071,$B41:$B1071,$B40,$D41:$D1071,$D41,$E41:$E1071,$E41,$F41:$F1071,$F41)</f>
        <v>0</v>
      </c>
    </row>
    <row r="41" spans="1:11" s="16" customFormat="1" ht="35.450000000000003" customHeight="1" x14ac:dyDescent="0.25">
      <c r="A41" s="20">
        <v>3</v>
      </c>
      <c r="B41" s="31">
        <v>933</v>
      </c>
      <c r="C41" s="32" t="s">
        <v>11</v>
      </c>
      <c r="D41" s="33" t="s">
        <v>67</v>
      </c>
      <c r="E41" s="33" t="s">
        <v>76</v>
      </c>
      <c r="F41" s="33" t="s">
        <v>106</v>
      </c>
      <c r="G41" s="33" t="s">
        <v>70</v>
      </c>
      <c r="H41" s="24">
        <v>698.3</v>
      </c>
      <c r="I41" s="24"/>
      <c r="J41" s="24">
        <v>698.3</v>
      </c>
      <c r="K41" s="24"/>
    </row>
    <row r="42" spans="1:11" s="16" customFormat="1" ht="47.25" x14ac:dyDescent="0.25">
      <c r="A42" s="20">
        <v>3</v>
      </c>
      <c r="B42" s="31">
        <v>933</v>
      </c>
      <c r="C42" s="32" t="s">
        <v>12</v>
      </c>
      <c r="D42" s="33" t="s">
        <v>67</v>
      </c>
      <c r="E42" s="33" t="s">
        <v>76</v>
      </c>
      <c r="F42" s="33" t="s">
        <v>106</v>
      </c>
      <c r="G42" s="33" t="s">
        <v>71</v>
      </c>
      <c r="H42" s="24">
        <v>228.5</v>
      </c>
      <c r="I42" s="24"/>
      <c r="J42" s="24">
        <v>228.5</v>
      </c>
      <c r="K42" s="24"/>
    </row>
    <row r="43" spans="1:11" s="16" customFormat="1" ht="31.5" x14ac:dyDescent="0.25">
      <c r="A43" s="14">
        <v>0</v>
      </c>
      <c r="B43" s="26">
        <v>934</v>
      </c>
      <c r="C43" s="27" t="s">
        <v>156</v>
      </c>
      <c r="D43" s="34" t="s">
        <v>69</v>
      </c>
      <c r="E43" s="34" t="s">
        <v>69</v>
      </c>
      <c r="F43" s="34" t="s">
        <v>7</v>
      </c>
      <c r="G43" s="34" t="s">
        <v>69</v>
      </c>
      <c r="H43" s="15">
        <f>SUMIFS(H44:H1083,$B44:$B1083,$B44)/3</f>
        <v>4565.0000000000009</v>
      </c>
      <c r="I43" s="15">
        <f>SUMIFS(I44:I1083,$B44:$B1083,$B44)/3</f>
        <v>0</v>
      </c>
      <c r="J43" s="15">
        <f>SUMIFS(J44:J1083,$B44:$B1083,$B44)/3</f>
        <v>3305.7000000000007</v>
      </c>
      <c r="K43" s="15">
        <f>SUMIFS(K44:K1083,$B44:$B1083,$B44)/3</f>
        <v>0</v>
      </c>
    </row>
    <row r="44" spans="1:11" s="16" customFormat="1" ht="47.25" x14ac:dyDescent="0.25">
      <c r="A44" s="17">
        <v>1</v>
      </c>
      <c r="B44" s="28">
        <v>934</v>
      </c>
      <c r="C44" s="29" t="s">
        <v>8</v>
      </c>
      <c r="D44" s="30" t="s">
        <v>67</v>
      </c>
      <c r="E44" s="30" t="s">
        <v>68</v>
      </c>
      <c r="F44" s="30" t="s">
        <v>7</v>
      </c>
      <c r="G44" s="30" t="s">
        <v>69</v>
      </c>
      <c r="H44" s="18">
        <f>SUMIFS(H45:H1076,$B45:$B1076,$B45,$D45:$D1076,$D45,$E45:$E1076,$E45)/2</f>
        <v>4565.0000000000009</v>
      </c>
      <c r="I44" s="18">
        <f>SUMIFS(I45:I1076,$B45:$B1076,$B45,$D45:$D1076,$D45,$E45:$E1076,$E45)/2</f>
        <v>0</v>
      </c>
      <c r="J44" s="18">
        <f>SUMIFS(J45:J1076,$B45:$B1076,$B45,$D45:$D1076,$D45,$E45:$E1076,$E45)/2</f>
        <v>3305.7</v>
      </c>
      <c r="K44" s="18">
        <f>SUMIFS(K45:K1076,$B45:$B1076,$B45,$D45:$D1076,$D45,$E45:$E1076,$E45)/2</f>
        <v>0</v>
      </c>
    </row>
    <row r="45" spans="1:11" s="16" customFormat="1" ht="63" x14ac:dyDescent="0.25">
      <c r="A45" s="19">
        <v>2</v>
      </c>
      <c r="B45" s="37">
        <v>934</v>
      </c>
      <c r="C45" s="47" t="s">
        <v>214</v>
      </c>
      <c r="D45" s="39" t="s">
        <v>67</v>
      </c>
      <c r="E45" s="39" t="s">
        <v>68</v>
      </c>
      <c r="F45" s="39" t="s">
        <v>15</v>
      </c>
      <c r="G45" s="39" t="s">
        <v>69</v>
      </c>
      <c r="H45" s="40">
        <f>SUMIFS(H46:H1076,$B46:$B1076,$B45,$D46:$D1076,$D46,$E46:$E1076,$E46,$F46:$F1076,$F46)</f>
        <v>0</v>
      </c>
      <c r="I45" s="40">
        <f>SUMIFS(I46:I1076,$B46:$B1076,$B45,$D46:$D1076,$D46,$E46:$E1076,$E46,$F46:$F1076,$F46)</f>
        <v>0</v>
      </c>
      <c r="J45" s="40">
        <f>SUMIFS(J46:J1076,$B46:$B1076,$B45,$D46:$D1076,$D46,$E46:$E1076,$E46,$F46:$F1076,$F46)</f>
        <v>0</v>
      </c>
      <c r="K45" s="40">
        <f>SUMIFS(K46:K1076,$B46:$B1076,$B45,$D46:$D1076,$D46,$E46:$E1076,$E46,$F46:$F1076,$F46)</f>
        <v>0</v>
      </c>
    </row>
    <row r="46" spans="1:11" s="16" customFormat="1" ht="51.6" customHeight="1" x14ac:dyDescent="0.25">
      <c r="A46" s="20">
        <v>3</v>
      </c>
      <c r="B46" s="31">
        <v>934</v>
      </c>
      <c r="C46" s="32" t="s">
        <v>12</v>
      </c>
      <c r="D46" s="33" t="s">
        <v>67</v>
      </c>
      <c r="E46" s="33" t="s">
        <v>68</v>
      </c>
      <c r="F46" s="33" t="s">
        <v>15</v>
      </c>
      <c r="G46" s="33" t="s">
        <v>71</v>
      </c>
      <c r="H46" s="24"/>
      <c r="I46" s="24"/>
      <c r="J46" s="24"/>
      <c r="K46" s="24"/>
    </row>
    <row r="47" spans="1:11" s="16" customFormat="1" ht="63" x14ac:dyDescent="0.25">
      <c r="A47" s="19">
        <v>2</v>
      </c>
      <c r="B47" s="37">
        <v>934</v>
      </c>
      <c r="C47" s="47" t="s">
        <v>201</v>
      </c>
      <c r="D47" s="39" t="s">
        <v>67</v>
      </c>
      <c r="E47" s="39" t="s">
        <v>68</v>
      </c>
      <c r="F47" s="39" t="s">
        <v>42</v>
      </c>
      <c r="G47" s="39" t="s">
        <v>69</v>
      </c>
      <c r="H47" s="40">
        <f>SUMIFS(H48:H1078,$B48:$B1078,$B47,$D48:$D1078,$D48,$E48:$E1078,$E48,$F48:$F1078,$F48)</f>
        <v>4.5</v>
      </c>
      <c r="I47" s="40">
        <f>SUMIFS(I48:I1078,$B48:$B1078,$B47,$D48:$D1078,$D48,$E48:$E1078,$E48,$F48:$F1078,$F48)</f>
        <v>0</v>
      </c>
      <c r="J47" s="40">
        <f>SUMIFS(J48:J1078,$B48:$B1078,$B47,$D48:$D1078,$D48,$E48:$E1078,$E48,$F48:$F1078,$F48)</f>
        <v>4.5</v>
      </c>
      <c r="K47" s="40">
        <f>SUMIFS(K48:K1078,$B48:$B1078,$B47,$D48:$D1078,$D48,$E48:$E1078,$E48,$F48:$F1078,$F48)</f>
        <v>0</v>
      </c>
    </row>
    <row r="48" spans="1:11" s="16" customFormat="1" ht="51.6" customHeight="1" x14ac:dyDescent="0.25">
      <c r="A48" s="20">
        <v>3</v>
      </c>
      <c r="B48" s="31">
        <v>934</v>
      </c>
      <c r="C48" s="32" t="s">
        <v>12</v>
      </c>
      <c r="D48" s="33" t="s">
        <v>67</v>
      </c>
      <c r="E48" s="33" t="s">
        <v>68</v>
      </c>
      <c r="F48" s="33" t="s">
        <v>42</v>
      </c>
      <c r="G48" s="33" t="s">
        <v>71</v>
      </c>
      <c r="H48" s="24">
        <v>4.5</v>
      </c>
      <c r="I48" s="24"/>
      <c r="J48" s="24">
        <v>4.5</v>
      </c>
      <c r="K48" s="24"/>
    </row>
    <row r="49" spans="1:11" s="16" customFormat="1" ht="78.75" x14ac:dyDescent="0.25">
      <c r="A49" s="19">
        <v>2</v>
      </c>
      <c r="B49" s="37">
        <v>934</v>
      </c>
      <c r="C49" s="38" t="s">
        <v>9</v>
      </c>
      <c r="D49" s="39" t="s">
        <v>67</v>
      </c>
      <c r="E49" s="39" t="s">
        <v>68</v>
      </c>
      <c r="F49" s="39" t="s">
        <v>106</v>
      </c>
      <c r="G49" s="39" t="s">
        <v>69</v>
      </c>
      <c r="H49" s="40">
        <f>SUMIFS(H50:H1080,$B50:$B1080,$B49,$D50:$D1080,$D50,$E50:$E1080,$E50,$F50:$F1080,$F50)</f>
        <v>4560.5</v>
      </c>
      <c r="I49" s="40">
        <f>SUMIFS(I50:I1080,$B50:$B1080,$B49,$D50:$D1080,$D50,$E50:$E1080,$E50,$F50:$F1080,$F50)</f>
        <v>0</v>
      </c>
      <c r="J49" s="40">
        <f>SUMIFS(J50:J1080,$B50:$B1080,$B49,$D50:$D1080,$D50,$E50:$E1080,$E50,$F50:$F1080,$F50)</f>
        <v>3301.2</v>
      </c>
      <c r="K49" s="40">
        <f>SUMIFS(K50:K1080,$B50:$B1080,$B49,$D50:$D1080,$D50,$E50:$E1080,$E50,$F50:$F1080,$F50)</f>
        <v>0</v>
      </c>
    </row>
    <row r="50" spans="1:11" s="16" customFormat="1" ht="31.5" x14ac:dyDescent="0.25">
      <c r="A50" s="20">
        <v>3</v>
      </c>
      <c r="B50" s="31">
        <v>934</v>
      </c>
      <c r="C50" s="32" t="s">
        <v>11</v>
      </c>
      <c r="D50" s="33" t="s">
        <v>67</v>
      </c>
      <c r="E50" s="33" t="s">
        <v>68</v>
      </c>
      <c r="F50" s="33" t="s">
        <v>106</v>
      </c>
      <c r="G50" s="33" t="s">
        <v>70</v>
      </c>
      <c r="H50" s="24">
        <v>4467.6000000000004</v>
      </c>
      <c r="I50" s="24"/>
      <c r="J50" s="24">
        <v>3208.3</v>
      </c>
      <c r="K50" s="24"/>
    </row>
    <row r="51" spans="1:11" s="16" customFormat="1" ht="47.25" x14ac:dyDescent="0.25">
      <c r="A51" s="20">
        <v>3</v>
      </c>
      <c r="B51" s="31">
        <v>934</v>
      </c>
      <c r="C51" s="32" t="s">
        <v>12</v>
      </c>
      <c r="D51" s="33" t="s">
        <v>67</v>
      </c>
      <c r="E51" s="33" t="s">
        <v>68</v>
      </c>
      <c r="F51" s="33" t="s">
        <v>106</v>
      </c>
      <c r="G51" s="33" t="s">
        <v>71</v>
      </c>
      <c r="H51" s="24">
        <v>85.7</v>
      </c>
      <c r="I51" s="24"/>
      <c r="J51" s="24">
        <v>85.7</v>
      </c>
      <c r="K51" s="24"/>
    </row>
    <row r="52" spans="1:11" s="16" customFormat="1" ht="33.6" customHeight="1" x14ac:dyDescent="0.25">
      <c r="A52" s="20">
        <v>3</v>
      </c>
      <c r="B52" s="31">
        <v>934</v>
      </c>
      <c r="C52" s="32" t="s">
        <v>21</v>
      </c>
      <c r="D52" s="33" t="s">
        <v>67</v>
      </c>
      <c r="E52" s="33" t="s">
        <v>68</v>
      </c>
      <c r="F52" s="33" t="s">
        <v>106</v>
      </c>
      <c r="G52" s="33" t="s">
        <v>78</v>
      </c>
      <c r="H52" s="24">
        <v>7.2</v>
      </c>
      <c r="I52" s="24"/>
      <c r="J52" s="24">
        <v>7.2</v>
      </c>
      <c r="K52" s="24"/>
    </row>
    <row r="53" spans="1:11" s="16" customFormat="1" ht="78" customHeight="1" x14ac:dyDescent="0.25">
      <c r="A53" s="14">
        <v>0</v>
      </c>
      <c r="B53" s="26">
        <v>943</v>
      </c>
      <c r="C53" s="27" t="s">
        <v>138</v>
      </c>
      <c r="D53" s="34"/>
      <c r="E53" s="34"/>
      <c r="F53" s="34"/>
      <c r="G53" s="34"/>
      <c r="H53" s="15">
        <f>SUMIFS(H54:H1093,$B54:$B1093,$B54)/3</f>
        <v>11814.4</v>
      </c>
      <c r="I53" s="15">
        <f>SUMIFS(I54:I1093,$B54:$B1093,$B54)/3</f>
        <v>11814.4</v>
      </c>
      <c r="J53" s="15">
        <f>SUMIFS(J54:J1093,$B54:$B1093,$B54)/3</f>
        <v>11861.4</v>
      </c>
      <c r="K53" s="15">
        <f>SUMIFS(K54:K1093,$B54:$B1093,$B54)/3</f>
        <v>11861.4</v>
      </c>
    </row>
    <row r="54" spans="1:11" s="16" customFormat="1" ht="15.75" x14ac:dyDescent="0.25">
      <c r="A54" s="17">
        <v>1</v>
      </c>
      <c r="B54" s="28">
        <v>943</v>
      </c>
      <c r="C54" s="29" t="s">
        <v>129</v>
      </c>
      <c r="D54" s="30" t="s">
        <v>79</v>
      </c>
      <c r="E54" s="30" t="s">
        <v>79</v>
      </c>
      <c r="F54" s="30"/>
      <c r="G54" s="30"/>
      <c r="H54" s="18">
        <f>SUMIFS(H55:H1086,$B55:$B1086,$B55,$D55:$D1086,$D55,$E55:$E1086,$E55)/2</f>
        <v>0</v>
      </c>
      <c r="I54" s="18">
        <f>SUMIFS(I55:I1086,$B55:$B1086,$B55,$D55:$D1086,$D55,$E55:$E1086,$E55)/2</f>
        <v>0</v>
      </c>
      <c r="J54" s="18">
        <f>SUMIFS(J55:J1086,$B55:$B1086,$B55,$D55:$D1086,$D55,$E55:$E1086,$E55)/2</f>
        <v>47</v>
      </c>
      <c r="K54" s="18">
        <f>SUMIFS(K55:K1086,$B55:$B1086,$B55,$D55:$D1086,$D55,$E55:$E1086,$E55)/2</f>
        <v>47</v>
      </c>
    </row>
    <row r="55" spans="1:11" s="16" customFormat="1" ht="31.5" x14ac:dyDescent="0.25">
      <c r="A55" s="19">
        <v>2</v>
      </c>
      <c r="B55" s="37">
        <v>943</v>
      </c>
      <c r="C55" s="38" t="s">
        <v>60</v>
      </c>
      <c r="D55" s="39" t="s">
        <v>79</v>
      </c>
      <c r="E55" s="39" t="s">
        <v>79</v>
      </c>
      <c r="F55" s="39" t="s">
        <v>110</v>
      </c>
      <c r="G55" s="39"/>
      <c r="H55" s="40">
        <f>SUMIFS(H56:H1086,$B56:$B1086,$B55,$D56:$D1086,$D56,$E56:$E1086,$E56,$F56:$F1086,$F56)</f>
        <v>0</v>
      </c>
      <c r="I55" s="40">
        <f>SUMIFS(I56:I1086,$B56:$B1086,$B55,$D56:$D1086,$D56,$E56:$E1086,$E56,$F56:$F1086,$F56)</f>
        <v>0</v>
      </c>
      <c r="J55" s="40">
        <f>SUMIFS(J56:J1086,$B56:$B1086,$B55,$D56:$D1086,$D56,$E56:$E1086,$E56,$F56:$F1086,$F56)</f>
        <v>47</v>
      </c>
      <c r="K55" s="40">
        <f>SUMIFS(K56:K1086,$B56:$B1086,$B55,$D56:$D1086,$D56,$E56:$E1086,$E56,$F56:$F1086,$F56)</f>
        <v>47</v>
      </c>
    </row>
    <row r="56" spans="1:11" s="16" customFormat="1" ht="31.5" x14ac:dyDescent="0.25">
      <c r="A56" s="20">
        <v>3</v>
      </c>
      <c r="B56" s="31">
        <v>943</v>
      </c>
      <c r="C56" s="32" t="s">
        <v>23</v>
      </c>
      <c r="D56" s="33" t="s">
        <v>79</v>
      </c>
      <c r="E56" s="33" t="s">
        <v>79</v>
      </c>
      <c r="F56" s="33" t="s">
        <v>110</v>
      </c>
      <c r="G56" s="33" t="s">
        <v>80</v>
      </c>
      <c r="H56" s="24"/>
      <c r="I56" s="24"/>
      <c r="J56" s="24">
        <v>47</v>
      </c>
      <c r="K56" s="24">
        <v>47</v>
      </c>
    </row>
    <row r="57" spans="1:11" s="16" customFormat="1" ht="15.75" x14ac:dyDescent="0.25">
      <c r="A57" s="17">
        <v>1</v>
      </c>
      <c r="B57" s="28">
        <v>943</v>
      </c>
      <c r="C57" s="29" t="s">
        <v>130</v>
      </c>
      <c r="D57" s="30" t="s">
        <v>82</v>
      </c>
      <c r="E57" s="30" t="s">
        <v>84</v>
      </c>
      <c r="F57" s="30" t="s">
        <v>7</v>
      </c>
      <c r="G57" s="30" t="s">
        <v>69</v>
      </c>
      <c r="H57" s="18">
        <f>SUMIFS(H58:H1089,$B58:$B1089,$B58,$D58:$D1089,$D58,$E58:$E1089,$E58)/2</f>
        <v>7139.9</v>
      </c>
      <c r="I57" s="18">
        <f>SUMIFS(I58:I1089,$B58:$B1089,$B58,$D58:$D1089,$D58,$E58:$E1089,$E58)/2</f>
        <v>7139.9</v>
      </c>
      <c r="J57" s="18">
        <f>SUMIFS(J58:J1089,$B58:$B1089,$B58,$D58:$D1089,$D58,$E58:$E1089,$E58)/2</f>
        <v>7139.9</v>
      </c>
      <c r="K57" s="18">
        <f>SUMIFS(K58:K1089,$B58:$B1089,$B58,$D58:$D1089,$D58,$E58:$E1089,$E58)/2</f>
        <v>7139.9</v>
      </c>
    </row>
    <row r="58" spans="1:11" s="16" customFormat="1" ht="63" x14ac:dyDescent="0.25">
      <c r="A58" s="19">
        <v>2</v>
      </c>
      <c r="B58" s="37">
        <v>943</v>
      </c>
      <c r="C58" s="38" t="s">
        <v>179</v>
      </c>
      <c r="D58" s="39" t="s">
        <v>82</v>
      </c>
      <c r="E58" s="39" t="s">
        <v>84</v>
      </c>
      <c r="F58" s="39" t="s">
        <v>10</v>
      </c>
      <c r="G58" s="39"/>
      <c r="H58" s="40">
        <f>SUMIFS(H59:H1089,$B59:$B1089,$B58,$D59:$D1089,$D59,$E59:$E1089,$E59,$F59:$F1089,$F59)</f>
        <v>7139.9</v>
      </c>
      <c r="I58" s="40">
        <f>SUMIFS(I59:I1089,$B59:$B1089,$B58,$D59:$D1089,$D59,$E59:$E1089,$E59,$F59:$F1089,$F59)</f>
        <v>7139.9</v>
      </c>
      <c r="J58" s="40">
        <f>SUMIFS(J59:J1089,$B59:$B1089,$B58,$D59:$D1089,$D59,$E59:$E1089,$E59,$F59:$F1089,$F59)</f>
        <v>7139.9</v>
      </c>
      <c r="K58" s="40">
        <f>SUMIFS(K59:K1089,$B59:$B1089,$B58,$D59:$D1089,$D59,$E59:$E1089,$E59,$F59:$F1089,$F59)</f>
        <v>7139.9</v>
      </c>
    </row>
    <row r="59" spans="1:11" s="16" customFormat="1" ht="33.6" customHeight="1" x14ac:dyDescent="0.25">
      <c r="A59" s="20">
        <v>3</v>
      </c>
      <c r="B59" s="31">
        <v>943</v>
      </c>
      <c r="C59" s="32" t="s">
        <v>21</v>
      </c>
      <c r="D59" s="33" t="s">
        <v>82</v>
      </c>
      <c r="E59" s="33" t="s">
        <v>84</v>
      </c>
      <c r="F59" s="33" t="s">
        <v>10</v>
      </c>
      <c r="G59" s="33" t="s">
        <v>78</v>
      </c>
      <c r="H59" s="24">
        <v>7139.9</v>
      </c>
      <c r="I59" s="24">
        <v>7139.9</v>
      </c>
      <c r="J59" s="24">
        <v>7139.9</v>
      </c>
      <c r="K59" s="24">
        <v>7139.9</v>
      </c>
    </row>
    <row r="60" spans="1:11" s="16" customFormat="1" ht="31.5" x14ac:dyDescent="0.25">
      <c r="A60" s="17">
        <v>1</v>
      </c>
      <c r="B60" s="28">
        <v>943</v>
      </c>
      <c r="C60" s="29" t="s">
        <v>27</v>
      </c>
      <c r="D60" s="30" t="s">
        <v>82</v>
      </c>
      <c r="E60" s="30" t="s">
        <v>68</v>
      </c>
      <c r="F60" s="30"/>
      <c r="G60" s="30"/>
      <c r="H60" s="18">
        <f>SUMIFS(H61:H1092,$B61:$B1092,$B61,$D61:$D1092,$D61,$E61:$E1092,$E61)/2</f>
        <v>4674.5</v>
      </c>
      <c r="I60" s="18">
        <f>SUMIFS(I61:I1092,$B61:$B1092,$B61,$D61:$D1092,$D61,$E61:$E1092,$E61)/2</f>
        <v>4674.5</v>
      </c>
      <c r="J60" s="18">
        <f>SUMIFS(J61:J1092,$B61:$B1092,$B61,$D61:$D1092,$D61,$E61:$E1092,$E61)/2</f>
        <v>4674.5</v>
      </c>
      <c r="K60" s="18">
        <f>SUMIFS(K61:K1092,$B61:$B1092,$B61,$D61:$D1092,$D61,$E61:$E1092,$E61)/2</f>
        <v>4674.5</v>
      </c>
    </row>
    <row r="61" spans="1:11" s="16" customFormat="1" ht="63" x14ac:dyDescent="0.25">
      <c r="A61" s="19">
        <v>2</v>
      </c>
      <c r="B61" s="37">
        <v>943</v>
      </c>
      <c r="C61" s="38" t="s">
        <v>179</v>
      </c>
      <c r="D61" s="39" t="s">
        <v>82</v>
      </c>
      <c r="E61" s="39" t="s">
        <v>68</v>
      </c>
      <c r="F61" s="39" t="s">
        <v>10</v>
      </c>
      <c r="G61" s="39"/>
      <c r="H61" s="40">
        <f>SUMIFS(H62:H1092,$B62:$B1092,$B61,$D62:$D1092,$D62,$E62:$E1092,$E62,$F62:$F1092,$F62)</f>
        <v>4674.5</v>
      </c>
      <c r="I61" s="40">
        <f>SUMIFS(I62:I1092,$B62:$B1092,$B61,$D62:$D1092,$D62,$E62:$E1092,$E62,$F62:$F1092,$F62)</f>
        <v>4674.5</v>
      </c>
      <c r="J61" s="40">
        <f>SUMIFS(J62:J1092,$B62:$B1092,$B61,$D62:$D1092,$D62,$E62:$E1092,$E62,$F62:$F1092,$F62)</f>
        <v>4674.5</v>
      </c>
      <c r="K61" s="40">
        <f>SUMIFS(K62:K1092,$B62:$B1092,$B61,$D62:$D1092,$D62,$E62:$E1092,$E62,$F62:$F1092,$F62)</f>
        <v>4674.5</v>
      </c>
    </row>
    <row r="62" spans="1:11" s="16" customFormat="1" ht="31.5" x14ac:dyDescent="0.25">
      <c r="A62" s="20">
        <v>3</v>
      </c>
      <c r="B62" s="31">
        <v>943</v>
      </c>
      <c r="C62" s="32" t="s">
        <v>23</v>
      </c>
      <c r="D62" s="33" t="s">
        <v>82</v>
      </c>
      <c r="E62" s="33" t="s">
        <v>68</v>
      </c>
      <c r="F62" s="33" t="s">
        <v>10</v>
      </c>
      <c r="G62" s="33" t="s">
        <v>80</v>
      </c>
      <c r="H62" s="24">
        <v>4284.3</v>
      </c>
      <c r="I62" s="24">
        <v>4284.3</v>
      </c>
      <c r="J62" s="24">
        <v>4284.3</v>
      </c>
      <c r="K62" s="24">
        <v>4284.3</v>
      </c>
    </row>
    <row r="63" spans="1:11" s="16" customFormat="1" ht="47.25" x14ac:dyDescent="0.25">
      <c r="A63" s="20">
        <v>3</v>
      </c>
      <c r="B63" s="31">
        <v>943</v>
      </c>
      <c r="C63" s="32" t="s">
        <v>12</v>
      </c>
      <c r="D63" s="33" t="s">
        <v>82</v>
      </c>
      <c r="E63" s="33" t="s">
        <v>68</v>
      </c>
      <c r="F63" s="33" t="s">
        <v>10</v>
      </c>
      <c r="G63" s="33" t="s">
        <v>71</v>
      </c>
      <c r="H63" s="24">
        <v>390.2</v>
      </c>
      <c r="I63" s="24">
        <v>390.2</v>
      </c>
      <c r="J63" s="24">
        <v>390.2</v>
      </c>
      <c r="K63" s="24">
        <v>390.2</v>
      </c>
    </row>
    <row r="64" spans="1:11" s="16" customFormat="1" ht="15.75" x14ac:dyDescent="0.25">
      <c r="A64" s="20">
        <v>3</v>
      </c>
      <c r="B64" s="31">
        <v>943</v>
      </c>
      <c r="C64" s="32" t="s">
        <v>13</v>
      </c>
      <c r="D64" s="33" t="s">
        <v>82</v>
      </c>
      <c r="E64" s="33" t="s">
        <v>68</v>
      </c>
      <c r="F64" s="33" t="s">
        <v>10</v>
      </c>
      <c r="G64" s="33" t="s">
        <v>72</v>
      </c>
      <c r="H64" s="24"/>
      <c r="I64" s="24"/>
      <c r="J64" s="24"/>
      <c r="K64" s="24"/>
    </row>
    <row r="65" spans="1:11" s="16" customFormat="1" ht="47.25" x14ac:dyDescent="0.25">
      <c r="A65" s="14">
        <v>0</v>
      </c>
      <c r="B65" s="26">
        <v>950</v>
      </c>
      <c r="C65" s="27" t="s">
        <v>137</v>
      </c>
      <c r="D65" s="34"/>
      <c r="E65" s="34"/>
      <c r="F65" s="34"/>
      <c r="G65" s="34"/>
      <c r="H65" s="15">
        <f>SUMIFS(H66:H1134,$B66:$B1134,$B66)/3</f>
        <v>106884.30000000003</v>
      </c>
      <c r="I65" s="15">
        <f>SUMIFS(I66:I1134,$B66:$B1134,$B66)/3</f>
        <v>49467.69999999999</v>
      </c>
      <c r="J65" s="15">
        <f>SUMIFS(J66:J1134,$B66:$B1134,$B66)/3</f>
        <v>103297.7</v>
      </c>
      <c r="K65" s="15">
        <f>SUMIFS(K66:K1134,$B66:$B1134,$B66)/3</f>
        <v>47389.9</v>
      </c>
    </row>
    <row r="66" spans="1:11" s="16" customFormat="1" ht="63" x14ac:dyDescent="0.25">
      <c r="A66" s="17">
        <v>1</v>
      </c>
      <c r="B66" s="28">
        <v>950</v>
      </c>
      <c r="C66" s="29" t="s">
        <v>34</v>
      </c>
      <c r="D66" s="30" t="s">
        <v>67</v>
      </c>
      <c r="E66" s="30" t="s">
        <v>84</v>
      </c>
      <c r="F66" s="30" t="s">
        <v>7</v>
      </c>
      <c r="G66" s="30" t="s">
        <v>69</v>
      </c>
      <c r="H66" s="18">
        <f>SUMIFS(H67:H1098,$B67:$B1098,$B67,$D67:$D1098,$D67,$E67:$E1098,$E67)/2</f>
        <v>16221.1</v>
      </c>
      <c r="I66" s="18">
        <f>SUMIFS(I67:I1098,$B67:$B1098,$B67,$D67:$D1098,$D67,$E67:$E1098,$E67)/2</f>
        <v>0</v>
      </c>
      <c r="J66" s="18">
        <f>SUMIFS(J67:J1098,$B67:$B1098,$B67,$D67:$D1098,$D67,$E67:$E1098,$E67)/2</f>
        <v>14313.300000000001</v>
      </c>
      <c r="K66" s="18">
        <f>SUMIFS(K67:K1098,$B67:$B1098,$B67,$D67:$D1098,$D67,$E67:$E1098,$E67)/2</f>
        <v>0</v>
      </c>
    </row>
    <row r="67" spans="1:11" s="16" customFormat="1" ht="63" x14ac:dyDescent="0.25">
      <c r="A67" s="19">
        <v>2</v>
      </c>
      <c r="B67" s="37">
        <v>950</v>
      </c>
      <c r="C67" s="47" t="s">
        <v>214</v>
      </c>
      <c r="D67" s="39" t="s">
        <v>67</v>
      </c>
      <c r="E67" s="39" t="s">
        <v>84</v>
      </c>
      <c r="F67" s="39" t="s">
        <v>15</v>
      </c>
      <c r="G67" s="39" t="s">
        <v>69</v>
      </c>
      <c r="H67" s="40">
        <f>SUMIFS(H68:H1098,$B68:$B1098,$B67,$D68:$D1098,$D68,$E68:$E1098,$E68,$F68:$F1098,$F68)</f>
        <v>701.6</v>
      </c>
      <c r="I67" s="40">
        <f>SUMIFS(I68:I1098,$B68:$B1098,$B67,$D68:$D1098,$D68,$E68:$E1098,$E68,$F68:$F1098,$F68)</f>
        <v>0</v>
      </c>
      <c r="J67" s="40">
        <f>SUMIFS(J68:J1098,$B68:$B1098,$B67,$D68:$D1098,$D68,$E68:$E1098,$E68,$F68:$F1098,$F68)</f>
        <v>701.6</v>
      </c>
      <c r="K67" s="40">
        <f>SUMIFS(K68:K1098,$B68:$B1098,$B67,$D68:$D1098,$D68,$E68:$E1098,$E68,$F68:$F1098,$F68)</f>
        <v>0</v>
      </c>
    </row>
    <row r="68" spans="1:11" s="16" customFormat="1" ht="47.25" x14ac:dyDescent="0.25">
      <c r="A68" s="20">
        <v>3</v>
      </c>
      <c r="B68" s="31">
        <v>950</v>
      </c>
      <c r="C68" s="32" t="s">
        <v>12</v>
      </c>
      <c r="D68" s="33" t="s">
        <v>67</v>
      </c>
      <c r="E68" s="33" t="s">
        <v>84</v>
      </c>
      <c r="F68" s="33" t="s">
        <v>15</v>
      </c>
      <c r="G68" s="33" t="s">
        <v>71</v>
      </c>
      <c r="H68" s="24">
        <v>701.6</v>
      </c>
      <c r="I68" s="24"/>
      <c r="J68" s="24">
        <v>701.6</v>
      </c>
      <c r="K68" s="24"/>
    </row>
    <row r="69" spans="1:11" s="16" customFormat="1" ht="63" x14ac:dyDescent="0.25">
      <c r="A69" s="19">
        <v>2</v>
      </c>
      <c r="B69" s="37">
        <v>950</v>
      </c>
      <c r="C69" s="47" t="s">
        <v>201</v>
      </c>
      <c r="D69" s="39" t="s">
        <v>67</v>
      </c>
      <c r="E69" s="39" t="s">
        <v>84</v>
      </c>
      <c r="F69" s="39" t="s">
        <v>42</v>
      </c>
      <c r="G69" s="39" t="s">
        <v>69</v>
      </c>
      <c r="H69" s="40">
        <f>SUMIFS(H70:H1100,$B70:$B1100,$B69,$D70:$D1100,$D70,$E70:$E1100,$E70,$F70:$F1100,$F70)</f>
        <v>40.5</v>
      </c>
      <c r="I69" s="40">
        <f>SUMIFS(I70:I1100,$B70:$B1100,$B69,$D70:$D1100,$D70,$E70:$E1100,$E70,$F70:$F1100,$F70)</f>
        <v>0</v>
      </c>
      <c r="J69" s="40">
        <f>SUMIFS(J70:J1100,$B70:$B1100,$B69,$D70:$D1100,$D70,$E70:$E1100,$E70,$F70:$F1100,$F70)</f>
        <v>40.5</v>
      </c>
      <c r="K69" s="40">
        <f>SUMIFS(K70:K1100,$B70:$B1100,$B69,$D70:$D1100,$D70,$E70:$E1100,$E70,$F70:$F1100,$F70)</f>
        <v>0</v>
      </c>
    </row>
    <row r="70" spans="1:11" s="16" customFormat="1" ht="47.25" x14ac:dyDescent="0.25">
      <c r="A70" s="20">
        <v>3</v>
      </c>
      <c r="B70" s="31">
        <v>950</v>
      </c>
      <c r="C70" s="32" t="s">
        <v>12</v>
      </c>
      <c r="D70" s="33" t="s">
        <v>67</v>
      </c>
      <c r="E70" s="33" t="s">
        <v>84</v>
      </c>
      <c r="F70" s="33" t="s">
        <v>42</v>
      </c>
      <c r="G70" s="33" t="s">
        <v>71</v>
      </c>
      <c r="H70" s="24">
        <v>40.5</v>
      </c>
      <c r="I70" s="24"/>
      <c r="J70" s="24">
        <v>40.5</v>
      </c>
      <c r="K70" s="24"/>
    </row>
    <row r="71" spans="1:11" s="16" customFormat="1" ht="78.75" x14ac:dyDescent="0.25">
      <c r="A71" s="19">
        <v>2</v>
      </c>
      <c r="B71" s="37">
        <v>950</v>
      </c>
      <c r="C71" s="38" t="s">
        <v>9</v>
      </c>
      <c r="D71" s="39" t="s">
        <v>67</v>
      </c>
      <c r="E71" s="39" t="s">
        <v>84</v>
      </c>
      <c r="F71" s="39" t="s">
        <v>106</v>
      </c>
      <c r="G71" s="39" t="s">
        <v>69</v>
      </c>
      <c r="H71" s="40">
        <f>SUMIFS(H72:H1102,$B72:$B1102,$B71,$D72:$D1102,$D72,$E72:$E1102,$E72,$F72:$F1102,$F72)</f>
        <v>15479</v>
      </c>
      <c r="I71" s="40">
        <f>SUMIFS(I72:I1102,$B72:$B1102,$B71,$D72:$D1102,$D72,$E72:$E1102,$E72,$F72:$F1102,$F72)</f>
        <v>0</v>
      </c>
      <c r="J71" s="40">
        <f>SUMIFS(J72:J1102,$B72:$B1102,$B71,$D72:$D1102,$D72,$E72:$E1102,$E72,$F72:$F1102,$F72)</f>
        <v>13571.2</v>
      </c>
      <c r="K71" s="40">
        <f>SUMIFS(K72:K1102,$B72:$B1102,$B71,$D72:$D1102,$D72,$E72:$E1102,$E72,$F72:$F1102,$F72)</f>
        <v>0</v>
      </c>
    </row>
    <row r="72" spans="1:11" s="16" customFormat="1" ht="31.5" x14ac:dyDescent="0.25">
      <c r="A72" s="20">
        <v>3</v>
      </c>
      <c r="B72" s="31">
        <v>950</v>
      </c>
      <c r="C72" s="32" t="s">
        <v>11</v>
      </c>
      <c r="D72" s="33" t="s">
        <v>67</v>
      </c>
      <c r="E72" s="33" t="s">
        <v>84</v>
      </c>
      <c r="F72" s="33" t="s">
        <v>106</v>
      </c>
      <c r="G72" s="33" t="s">
        <v>70</v>
      </c>
      <c r="H72" s="24">
        <v>15009.3</v>
      </c>
      <c r="I72" s="24"/>
      <c r="J72" s="24">
        <v>13101.5</v>
      </c>
      <c r="K72" s="24"/>
    </row>
    <row r="73" spans="1:11" s="16" customFormat="1" ht="47.25" x14ac:dyDescent="0.25">
      <c r="A73" s="20">
        <v>3</v>
      </c>
      <c r="B73" s="31">
        <v>950</v>
      </c>
      <c r="C73" s="32" t="s">
        <v>12</v>
      </c>
      <c r="D73" s="33" t="s">
        <v>67</v>
      </c>
      <c r="E73" s="33" t="s">
        <v>84</v>
      </c>
      <c r="F73" s="33" t="s">
        <v>106</v>
      </c>
      <c r="G73" s="33" t="s">
        <v>71</v>
      </c>
      <c r="H73" s="24">
        <v>468.2</v>
      </c>
      <c r="I73" s="24"/>
      <c r="J73" s="24">
        <v>468.2</v>
      </c>
      <c r="K73" s="24"/>
    </row>
    <row r="74" spans="1:11" s="16" customFormat="1" ht="15.75" x14ac:dyDescent="0.25">
      <c r="A74" s="20">
        <v>3</v>
      </c>
      <c r="B74" s="31">
        <v>950</v>
      </c>
      <c r="C74" s="32" t="s">
        <v>127</v>
      </c>
      <c r="D74" s="33" t="s">
        <v>67</v>
      </c>
      <c r="E74" s="33" t="s">
        <v>84</v>
      </c>
      <c r="F74" s="33" t="s">
        <v>106</v>
      </c>
      <c r="G74" s="33" t="s">
        <v>126</v>
      </c>
      <c r="H74" s="24"/>
      <c r="I74" s="24"/>
      <c r="J74" s="24"/>
      <c r="K74" s="24"/>
    </row>
    <row r="75" spans="1:11" s="16" customFormat="1" ht="21" customHeight="1" x14ac:dyDescent="0.25">
      <c r="A75" s="20">
        <v>3</v>
      </c>
      <c r="B75" s="31">
        <v>950</v>
      </c>
      <c r="C75" s="32" t="s">
        <v>13</v>
      </c>
      <c r="D75" s="33" t="s">
        <v>67</v>
      </c>
      <c r="E75" s="33" t="s">
        <v>84</v>
      </c>
      <c r="F75" s="33" t="s">
        <v>106</v>
      </c>
      <c r="G75" s="33" t="s">
        <v>72</v>
      </c>
      <c r="H75" s="24">
        <v>1.5</v>
      </c>
      <c r="I75" s="25"/>
      <c r="J75" s="24">
        <v>1.5</v>
      </c>
      <c r="K75" s="25"/>
    </row>
    <row r="76" spans="1:11" s="16" customFormat="1" ht="15" customHeight="1" x14ac:dyDescent="0.25">
      <c r="A76" s="17">
        <v>1</v>
      </c>
      <c r="B76" s="28">
        <v>950</v>
      </c>
      <c r="C76" s="29" t="s">
        <v>14</v>
      </c>
      <c r="D76" s="30" t="s">
        <v>67</v>
      </c>
      <c r="E76" s="30" t="s">
        <v>73</v>
      </c>
      <c r="F76" s="30"/>
      <c r="G76" s="30"/>
      <c r="H76" s="18">
        <f>SUMIFS(H77:H1108,$B77:$B1108,$B77,$D77:$D1108,$D77,$E77:$E1108,$E77)/2</f>
        <v>0</v>
      </c>
      <c r="I76" s="18">
        <f>SUMIFS(I77:I1108,$B77:$B1108,$B77,$D77:$D1108,$D77,$E77:$E1108,$E77)/2</f>
        <v>0</v>
      </c>
      <c r="J76" s="18">
        <f>SUMIFS(J77:J1108,$B77:$B1108,$B77,$D77:$D1108,$D77,$E77:$E1108,$E77)/2</f>
        <v>0</v>
      </c>
      <c r="K76" s="18">
        <f>SUMIFS(K77:K1108,$B77:$B1108,$B77,$D77:$D1108,$D77,$E77:$E1108,$E77)/2</f>
        <v>0</v>
      </c>
    </row>
    <row r="77" spans="1:11" s="16" customFormat="1" ht="34.9" customHeight="1" x14ac:dyDescent="0.25">
      <c r="A77" s="19">
        <v>2</v>
      </c>
      <c r="B77" s="37">
        <v>950</v>
      </c>
      <c r="C77" s="38" t="s">
        <v>35</v>
      </c>
      <c r="D77" s="39" t="s">
        <v>67</v>
      </c>
      <c r="E77" s="39" t="s">
        <v>73</v>
      </c>
      <c r="F77" s="39" t="s">
        <v>108</v>
      </c>
      <c r="G77" s="39" t="s">
        <v>69</v>
      </c>
      <c r="H77" s="40">
        <f>SUMIFS(H78:H1108,$B78:$B1108,$B77,$D78:$D1108,$D78,$E78:$E1108,$E78,$F78:$F1108,$F78)</f>
        <v>0</v>
      </c>
      <c r="I77" s="40">
        <f>SUMIFS(I78:I1108,$B78:$B1108,$B77,$D78:$D1108,$D78,$E78:$E1108,$E78,$F78:$F1108,$F78)</f>
        <v>0</v>
      </c>
      <c r="J77" s="40">
        <f>SUMIFS(J78:J1108,$B78:$B1108,$B77,$D78:$D1108,$D78,$E78:$E1108,$E78,$F78:$F1108,$F78)</f>
        <v>0</v>
      </c>
      <c r="K77" s="40">
        <f>SUMIFS(K78:K1108,$B78:$B1108,$B77,$D78:$D1108,$D78,$E78:$E1108,$E78,$F78:$F1108,$F78)</f>
        <v>0</v>
      </c>
    </row>
    <row r="78" spans="1:11" s="16" customFormat="1" ht="15.75" x14ac:dyDescent="0.25">
      <c r="A78" s="20">
        <v>3</v>
      </c>
      <c r="B78" s="31">
        <v>950</v>
      </c>
      <c r="C78" s="32" t="s">
        <v>127</v>
      </c>
      <c r="D78" s="33" t="s">
        <v>67</v>
      </c>
      <c r="E78" s="33" t="s">
        <v>73</v>
      </c>
      <c r="F78" s="33" t="s">
        <v>108</v>
      </c>
      <c r="G78" s="33" t="s">
        <v>126</v>
      </c>
      <c r="H78" s="24"/>
      <c r="I78" s="24"/>
      <c r="J78" s="24"/>
      <c r="K78" s="24"/>
    </row>
    <row r="79" spans="1:11" s="16" customFormat="1" ht="58.15" customHeight="1" x14ac:dyDescent="0.25">
      <c r="A79" s="17">
        <v>1</v>
      </c>
      <c r="B79" s="28">
        <v>950</v>
      </c>
      <c r="C79" s="29" t="s">
        <v>193</v>
      </c>
      <c r="D79" s="30" t="s">
        <v>76</v>
      </c>
      <c r="E79" s="30" t="s">
        <v>82</v>
      </c>
      <c r="F79" s="30"/>
      <c r="G79" s="30"/>
      <c r="H79" s="18">
        <f>SUMIFS(H80:H1111,$B80:$B1111,$B80,$D80:$D1111,$D80,$E80:$E1111,$E80)/2</f>
        <v>1251</v>
      </c>
      <c r="I79" s="18">
        <f>SUMIFS(I80:I1111,$B80:$B1111,$B80,$D80:$D1111,$D80,$E80:$E1111,$E80)/2</f>
        <v>0</v>
      </c>
      <c r="J79" s="18">
        <f>SUMIFS(J80:J1111,$B80:$B1111,$B80,$D80:$D1111,$D80,$E80:$E1111,$E80)/2</f>
        <v>1251</v>
      </c>
      <c r="K79" s="18">
        <f>SUMIFS(K80:K1111,$B80:$B1111,$B80,$D80:$D1111,$D80,$E80:$E1111,$E80)/2</f>
        <v>0</v>
      </c>
    </row>
    <row r="80" spans="1:11" s="16" customFormat="1" ht="69" customHeight="1" x14ac:dyDescent="0.25">
      <c r="A80" s="19">
        <v>2</v>
      </c>
      <c r="B80" s="37">
        <v>950</v>
      </c>
      <c r="C80" s="38" t="s">
        <v>212</v>
      </c>
      <c r="D80" s="39" t="s">
        <v>76</v>
      </c>
      <c r="E80" s="39" t="s">
        <v>82</v>
      </c>
      <c r="F80" s="39" t="s">
        <v>49</v>
      </c>
      <c r="G80" s="39" t="s">
        <v>69</v>
      </c>
      <c r="H80" s="40">
        <f>SUMIFS(H81:H1111,$B81:$B1111,$B80,$D81:$D1111,$D81,$E81:$E1111,$E81,$F81:$F1111,$F81)</f>
        <v>1251</v>
      </c>
      <c r="I80" s="40">
        <f>SUMIFS(I81:I1111,$B81:$B1111,$B80,$D81:$D1111,$D81,$E81:$E1111,$E81,$F81:$F1111,$F81)</f>
        <v>0</v>
      </c>
      <c r="J80" s="40">
        <f>SUMIFS(J81:J1111,$B81:$B1111,$B80,$D81:$D1111,$D81,$E81:$E1111,$E81,$F81:$F1111,$F81)</f>
        <v>1251</v>
      </c>
      <c r="K80" s="40">
        <f>SUMIFS(K81:K1111,$B81:$B1111,$B80,$D81:$D1111,$D81,$E81:$E1111,$E81,$F81:$F1111,$F81)</f>
        <v>0</v>
      </c>
    </row>
    <row r="81" spans="1:11" s="16" customFormat="1" ht="47.25" x14ac:dyDescent="0.25">
      <c r="A81" s="20">
        <v>3</v>
      </c>
      <c r="B81" s="31">
        <v>950</v>
      </c>
      <c r="C81" s="32" t="s">
        <v>12</v>
      </c>
      <c r="D81" s="33" t="s">
        <v>76</v>
      </c>
      <c r="E81" s="33" t="s">
        <v>82</v>
      </c>
      <c r="F81" s="33" t="s">
        <v>49</v>
      </c>
      <c r="G81" s="33" t="s">
        <v>71</v>
      </c>
      <c r="H81" s="24">
        <v>1251</v>
      </c>
      <c r="I81" s="24"/>
      <c r="J81" s="24">
        <v>1251</v>
      </c>
      <c r="K81" s="24"/>
    </row>
    <row r="82" spans="1:11" s="16" customFormat="1" ht="31.5" x14ac:dyDescent="0.25">
      <c r="A82" s="17">
        <v>1</v>
      </c>
      <c r="B82" s="28">
        <v>950</v>
      </c>
      <c r="C82" s="29" t="s">
        <v>37</v>
      </c>
      <c r="D82" s="30" t="s">
        <v>84</v>
      </c>
      <c r="E82" s="30" t="s">
        <v>85</v>
      </c>
      <c r="F82" s="30"/>
      <c r="G82" s="30"/>
      <c r="H82" s="18">
        <f>SUMIFS(H83:H1114,$B83:$B1114,$B83,$D83:$D1114,$D83,$E83:$E1114,$E83)/2</f>
        <v>467.2</v>
      </c>
      <c r="I82" s="18">
        <f>SUMIFS(I83:I1114,$B83:$B1114,$B83,$D83:$D1114,$D83,$E83:$E1114,$E83)/2</f>
        <v>75.900000000000006</v>
      </c>
      <c r="J82" s="18">
        <f>SUMIFS(J83:J1114,$B83:$B1114,$B83,$D83:$D1114,$D83,$E83:$E1114,$E83)/2</f>
        <v>467.2</v>
      </c>
      <c r="K82" s="18">
        <f>SUMIFS(K83:K1114,$B83:$B1114,$B83,$D83:$D1114,$D83,$E83:$E1114,$E83)/2</f>
        <v>75.900000000000006</v>
      </c>
    </row>
    <row r="83" spans="1:11" s="16" customFormat="1" ht="78.75" x14ac:dyDescent="0.25">
      <c r="A83" s="19">
        <v>2</v>
      </c>
      <c r="B83" s="37">
        <v>950</v>
      </c>
      <c r="C83" s="38" t="s">
        <v>212</v>
      </c>
      <c r="D83" s="39" t="s">
        <v>84</v>
      </c>
      <c r="E83" s="39" t="s">
        <v>85</v>
      </c>
      <c r="F83" s="39" t="s">
        <v>49</v>
      </c>
      <c r="G83" s="39"/>
      <c r="H83" s="40">
        <f>SUMIFS(H84:H1114,$B84:$B1114,$B83,$D84:$D1114,$D84,$E84:$E1114,$E84,$F84:$F1114,$F84)</f>
        <v>467.2</v>
      </c>
      <c r="I83" s="40">
        <f>SUMIFS(I84:I1114,$B84:$B1114,$B83,$D84:$D1114,$D84,$E84:$E1114,$E84,$F84:$F1114,$F84)</f>
        <v>75.900000000000006</v>
      </c>
      <c r="J83" s="40">
        <f>SUMIFS(J84:J1114,$B84:$B1114,$B83,$D84:$D1114,$D84,$E84:$E1114,$E84,$F84:$F1114,$F84)</f>
        <v>467.2</v>
      </c>
      <c r="K83" s="40">
        <f>SUMIFS(K84:K1114,$B84:$B1114,$B83,$D84:$D1114,$D84,$E84:$E1114,$E84,$F84:$F1114,$F84)</f>
        <v>75.900000000000006</v>
      </c>
    </row>
    <row r="84" spans="1:11" s="16" customFormat="1" ht="47.25" x14ac:dyDescent="0.25">
      <c r="A84" s="20">
        <v>3</v>
      </c>
      <c r="B84" s="31">
        <v>950</v>
      </c>
      <c r="C84" s="32" t="s">
        <v>12</v>
      </c>
      <c r="D84" s="33" t="s">
        <v>84</v>
      </c>
      <c r="E84" s="33" t="s">
        <v>85</v>
      </c>
      <c r="F84" s="33" t="s">
        <v>49</v>
      </c>
      <c r="G84" s="33" t="s">
        <v>71</v>
      </c>
      <c r="H84" s="24">
        <v>467.2</v>
      </c>
      <c r="I84" s="24">
        <v>75.900000000000006</v>
      </c>
      <c r="J84" s="24">
        <v>467.2</v>
      </c>
      <c r="K84" s="24">
        <v>75.900000000000006</v>
      </c>
    </row>
    <row r="85" spans="1:11" s="16" customFormat="1" ht="15.75" x14ac:dyDescent="0.25">
      <c r="A85" s="17">
        <v>1</v>
      </c>
      <c r="B85" s="28">
        <v>950</v>
      </c>
      <c r="C85" s="29" t="s">
        <v>57</v>
      </c>
      <c r="D85" s="30" t="s">
        <v>90</v>
      </c>
      <c r="E85" s="30" t="s">
        <v>67</v>
      </c>
      <c r="F85" s="30"/>
      <c r="G85" s="30"/>
      <c r="H85" s="18">
        <f>SUMIFS(H86:H1117,$B86:$B1117,$B86,$D86:$D1117,$D86,$E86:$E1117,$E86)/2</f>
        <v>7349.8</v>
      </c>
      <c r="I85" s="18">
        <f>SUMIFS(I86:I1117,$B86:$B1117,$B86,$D86:$D1117,$D86,$E86:$E1117,$E86)/2</f>
        <v>6450.3</v>
      </c>
      <c r="J85" s="18">
        <f>SUMIFS(J86:J1117,$B86:$B1117,$B86,$D86:$D1117,$D86,$E86:$E1117,$E86)/2</f>
        <v>7349.8</v>
      </c>
      <c r="K85" s="18">
        <f>SUMIFS(K86:K1117,$B86:$B1117,$B86,$D86:$D1117,$D86,$E86:$E1117,$E86)/2</f>
        <v>6450.3</v>
      </c>
    </row>
    <row r="86" spans="1:11" s="16" customFormat="1" ht="84.6" customHeight="1" x14ac:dyDescent="0.25">
      <c r="A86" s="19">
        <v>2</v>
      </c>
      <c r="B86" s="37">
        <v>950</v>
      </c>
      <c r="C86" s="38" t="s">
        <v>187</v>
      </c>
      <c r="D86" s="39" t="s">
        <v>90</v>
      </c>
      <c r="E86" s="39" t="s">
        <v>67</v>
      </c>
      <c r="F86" s="39" t="s">
        <v>186</v>
      </c>
      <c r="G86" s="39"/>
      <c r="H86" s="40">
        <f>SUMIFS(H87:H1117,$B87:$B1117,$B86,$D87:$D1117,$D87,$E87:$E1117,$E87,$F87:$F1117,$F87)</f>
        <v>6789.8</v>
      </c>
      <c r="I86" s="40">
        <f>SUMIFS(I87:I1117,$B87:$B1117,$B86,$D87:$D1117,$D87,$E87:$E1117,$E87,$F87:$F1117,$F87)</f>
        <v>6450.3</v>
      </c>
      <c r="J86" s="40">
        <f>SUMIFS(J87:J1117,$B87:$B1117,$B86,$D87:$D1117,$D87,$E87:$E1117,$E87,$F87:$F1117,$F87)</f>
        <v>6789.8</v>
      </c>
      <c r="K86" s="40">
        <f>SUMIFS(K87:K1117,$B87:$B1117,$B86,$D87:$D1117,$D87,$E87:$E1117,$E87,$F87:$F1117,$F87)</f>
        <v>6450.3</v>
      </c>
    </row>
    <row r="87" spans="1:11" s="16" customFormat="1" ht="15.75" x14ac:dyDescent="0.25">
      <c r="A87" s="20">
        <v>3</v>
      </c>
      <c r="B87" s="31">
        <v>950</v>
      </c>
      <c r="C87" s="32" t="s">
        <v>188</v>
      </c>
      <c r="D87" s="33" t="s">
        <v>90</v>
      </c>
      <c r="E87" s="33" t="s">
        <v>67</v>
      </c>
      <c r="F87" s="33" t="s">
        <v>186</v>
      </c>
      <c r="G87" s="33" t="s">
        <v>125</v>
      </c>
      <c r="H87" s="24"/>
      <c r="I87" s="24"/>
      <c r="J87" s="24"/>
      <c r="K87" s="24"/>
    </row>
    <row r="88" spans="1:11" s="16" customFormat="1" ht="15.75" x14ac:dyDescent="0.25">
      <c r="A88" s="20">
        <v>3</v>
      </c>
      <c r="B88" s="31">
        <v>950</v>
      </c>
      <c r="C88" s="32" t="s">
        <v>117</v>
      </c>
      <c r="D88" s="33" t="s">
        <v>90</v>
      </c>
      <c r="E88" s="33" t="s">
        <v>67</v>
      </c>
      <c r="F88" s="33" t="s">
        <v>186</v>
      </c>
      <c r="G88" s="33" t="s">
        <v>118</v>
      </c>
      <c r="H88" s="24">
        <v>6789.8</v>
      </c>
      <c r="I88" s="24">
        <v>6450.3</v>
      </c>
      <c r="J88" s="24">
        <v>6789.8</v>
      </c>
      <c r="K88" s="24">
        <v>6450.3</v>
      </c>
    </row>
    <row r="89" spans="1:11" s="16" customFormat="1" ht="78.75" x14ac:dyDescent="0.25">
      <c r="A89" s="19">
        <v>2</v>
      </c>
      <c r="B89" s="37">
        <v>950</v>
      </c>
      <c r="C89" s="38" t="s">
        <v>212</v>
      </c>
      <c r="D89" s="39" t="s">
        <v>90</v>
      </c>
      <c r="E89" s="39" t="s">
        <v>67</v>
      </c>
      <c r="F89" s="39" t="s">
        <v>49</v>
      </c>
      <c r="G89" s="39"/>
      <c r="H89" s="40">
        <f>SUMIFS(H90:H1120,$B90:$B1120,$B89,$D90:$D1120,$D90,$E90:$E1120,$E90,$F90:$F1120,$F90)</f>
        <v>530</v>
      </c>
      <c r="I89" s="40">
        <f>SUMIFS(I90:I1120,$B90:$B1120,$B89,$D90:$D1120,$D90,$E90:$E1120,$E90,$F90:$F1120,$F90)</f>
        <v>0</v>
      </c>
      <c r="J89" s="40">
        <f>SUMIFS(J90:J1120,$B90:$B1120,$B89,$D90:$D1120,$D90,$E90:$E1120,$E90,$F90:$F1120,$F90)</f>
        <v>530</v>
      </c>
      <c r="K89" s="40">
        <f>SUMIFS(K90:K1120,$B90:$B1120,$B89,$D90:$D1120,$D90,$E90:$E1120,$E90,$F90:$F1120,$F90)</f>
        <v>0</v>
      </c>
    </row>
    <row r="90" spans="1:11" s="16" customFormat="1" ht="47.25" x14ac:dyDescent="0.25">
      <c r="A90" s="20">
        <v>3</v>
      </c>
      <c r="B90" s="31">
        <v>950</v>
      </c>
      <c r="C90" s="32" t="s">
        <v>12</v>
      </c>
      <c r="D90" s="33" t="s">
        <v>90</v>
      </c>
      <c r="E90" s="33" t="s">
        <v>67</v>
      </c>
      <c r="F90" s="33" t="s">
        <v>49</v>
      </c>
      <c r="G90" s="33" t="s">
        <v>71</v>
      </c>
      <c r="H90" s="24">
        <v>530</v>
      </c>
      <c r="I90" s="24"/>
      <c r="J90" s="24">
        <v>530</v>
      </c>
      <c r="K90" s="24"/>
    </row>
    <row r="91" spans="1:11" s="16" customFormat="1" ht="63" x14ac:dyDescent="0.25">
      <c r="A91" s="19">
        <v>2</v>
      </c>
      <c r="B91" s="37">
        <v>950</v>
      </c>
      <c r="C91" s="38" t="s">
        <v>211</v>
      </c>
      <c r="D91" s="39" t="s">
        <v>90</v>
      </c>
      <c r="E91" s="39" t="s">
        <v>67</v>
      </c>
      <c r="F91" s="39" t="s">
        <v>152</v>
      </c>
      <c r="G91" s="39"/>
      <c r="H91" s="40">
        <f>SUMIFS(H92:H1122,$B92:$B1122,$B91,$D92:$D1122,$D92,$E92:$E1122,$E92,$F92:$F1122,$F92)</f>
        <v>30</v>
      </c>
      <c r="I91" s="40">
        <f>SUMIFS(I92:I1122,$B92:$B1122,$B91,$D92:$D1122,$D92,$E92:$E1122,$E92,$F92:$F1122,$F92)</f>
        <v>0</v>
      </c>
      <c r="J91" s="40">
        <f>SUMIFS(J92:J1122,$B92:$B1122,$B91,$D92:$D1122,$D92,$E92:$E1122,$E92,$F92:$F1122,$F92)</f>
        <v>30</v>
      </c>
      <c r="K91" s="40">
        <f>SUMIFS(K92:K1122,$B92:$B1122,$B91,$D92:$D1122,$D92,$E92:$E1122,$E92,$F92:$F1122,$F92)</f>
        <v>0</v>
      </c>
    </row>
    <row r="92" spans="1:11" s="16" customFormat="1" ht="47.25" x14ac:dyDescent="0.25">
      <c r="A92" s="20">
        <v>3</v>
      </c>
      <c r="B92" s="31">
        <v>950</v>
      </c>
      <c r="C92" s="32" t="s">
        <v>12</v>
      </c>
      <c r="D92" s="33" t="s">
        <v>90</v>
      </c>
      <c r="E92" s="33" t="s">
        <v>67</v>
      </c>
      <c r="F92" s="33" t="s">
        <v>152</v>
      </c>
      <c r="G92" s="33" t="s">
        <v>71</v>
      </c>
      <c r="H92" s="24">
        <v>30</v>
      </c>
      <c r="I92" s="24"/>
      <c r="J92" s="24">
        <v>30</v>
      </c>
      <c r="K92" s="24"/>
    </row>
    <row r="93" spans="1:11" s="16" customFormat="1" ht="15.75" x14ac:dyDescent="0.25">
      <c r="A93" s="17">
        <v>1</v>
      </c>
      <c r="B93" s="28">
        <v>950</v>
      </c>
      <c r="C93" s="29" t="s">
        <v>38</v>
      </c>
      <c r="D93" s="30" t="s">
        <v>79</v>
      </c>
      <c r="E93" s="30" t="s">
        <v>86</v>
      </c>
      <c r="F93" s="30"/>
      <c r="G93" s="30"/>
      <c r="H93" s="18">
        <f>SUMIFS(H94:H1125,$B94:$B1125,$B94,$D94:$D1125,$D94,$E94:$E1125,$E94)/2</f>
        <v>62362.3</v>
      </c>
      <c r="I93" s="18">
        <f>SUMIFS(I94:I1125,$B94:$B1125,$B94,$D94:$D1125,$D94,$E94:$E1125,$E94)/2</f>
        <v>23708.6</v>
      </c>
      <c r="J93" s="18">
        <f>SUMIFS(J94:J1125,$B94:$B1125,$B94,$D94:$D1125,$D94,$E94:$E1125,$E94)/2</f>
        <v>62756.800000000003</v>
      </c>
      <c r="K93" s="18">
        <f>SUMIFS(K94:K1125,$B94:$B1125,$B94,$D94:$D1125,$D94,$E94:$E1125,$E94)/2</f>
        <v>23704.1</v>
      </c>
    </row>
    <row r="94" spans="1:11" s="16" customFormat="1" ht="54.6" customHeight="1" x14ac:dyDescent="0.25">
      <c r="A94" s="19">
        <v>2</v>
      </c>
      <c r="B94" s="37">
        <v>950</v>
      </c>
      <c r="C94" s="38" t="s">
        <v>169</v>
      </c>
      <c r="D94" s="39" t="s">
        <v>79</v>
      </c>
      <c r="E94" s="39" t="s">
        <v>86</v>
      </c>
      <c r="F94" s="39" t="s">
        <v>124</v>
      </c>
      <c r="G94" s="39"/>
      <c r="H94" s="40">
        <f>SUMIFS(H95:H1125,$B95:$B1125,$B94,$D95:$D1125,$D95,$E95:$E1125,$E95,$F95:$F1125,$F95)</f>
        <v>280</v>
      </c>
      <c r="I94" s="40">
        <f>SUMIFS(I95:I1125,$B95:$B1125,$B94,$D95:$D1125,$D95,$E95:$E1125,$E95,$F95:$F1125,$F95)</f>
        <v>0</v>
      </c>
      <c r="J94" s="40">
        <f>SUMIFS(J95:J1125,$B95:$B1125,$B94,$D95:$D1125,$D95,$E95:$E1125,$E95,$F95:$F1125,$F95)</f>
        <v>280</v>
      </c>
      <c r="K94" s="40">
        <f>SUMIFS(K95:K1125,$B95:$B1125,$B94,$D95:$D1125,$D95,$E95:$E1125,$E95,$F95:$F1125,$F95)</f>
        <v>0</v>
      </c>
    </row>
    <row r="95" spans="1:11" s="16" customFormat="1" ht="47.25" x14ac:dyDescent="0.25">
      <c r="A95" s="20">
        <v>3</v>
      </c>
      <c r="B95" s="31">
        <v>950</v>
      </c>
      <c r="C95" s="32" t="s">
        <v>12</v>
      </c>
      <c r="D95" s="33" t="s">
        <v>79</v>
      </c>
      <c r="E95" s="33" t="s">
        <v>86</v>
      </c>
      <c r="F95" s="33" t="s">
        <v>124</v>
      </c>
      <c r="G95" s="33" t="s">
        <v>71</v>
      </c>
      <c r="H95" s="24">
        <v>280</v>
      </c>
      <c r="I95" s="24"/>
      <c r="J95" s="24">
        <v>280</v>
      </c>
      <c r="K95" s="24"/>
    </row>
    <row r="96" spans="1:11" s="16" customFormat="1" ht="63" x14ac:dyDescent="0.25">
      <c r="A96" s="19">
        <v>2</v>
      </c>
      <c r="B96" s="37">
        <v>950</v>
      </c>
      <c r="C96" s="41" t="s">
        <v>199</v>
      </c>
      <c r="D96" s="39" t="s">
        <v>79</v>
      </c>
      <c r="E96" s="39" t="s">
        <v>86</v>
      </c>
      <c r="F96" s="39" t="s">
        <v>39</v>
      </c>
      <c r="G96" s="39"/>
      <c r="H96" s="40">
        <f>SUMIFS(H97:H1127,$B97:$B1127,$B96,$D97:$D1127,$D97,$E97:$E1127,$E97,$F97:$F1127,$F97)</f>
        <v>24082.7</v>
      </c>
      <c r="I96" s="40">
        <f>SUMIFS(I97:I1127,$B97:$B1127,$B96,$D97:$D1127,$D97,$E97:$E1127,$E97,$F97:$F1127,$F97)</f>
        <v>23708.6</v>
      </c>
      <c r="J96" s="40">
        <f>SUMIFS(J97:J1127,$B97:$B1127,$B96,$D97:$D1127,$D97,$E97:$E1127,$E97,$F97:$F1127,$F97)</f>
        <v>24077.200000000001</v>
      </c>
      <c r="K96" s="40">
        <f>SUMIFS(K97:K1127,$B97:$B1127,$B96,$D97:$D1127,$D97,$E97:$E1127,$E97,$F97:$F1127,$F97)</f>
        <v>23704.1</v>
      </c>
    </row>
    <row r="97" spans="1:11" s="16" customFormat="1" ht="47.25" x14ac:dyDescent="0.25">
      <c r="A97" s="20">
        <v>3</v>
      </c>
      <c r="B97" s="31">
        <v>950</v>
      </c>
      <c r="C97" s="32" t="s">
        <v>12</v>
      </c>
      <c r="D97" s="33" t="s">
        <v>79</v>
      </c>
      <c r="E97" s="33" t="s">
        <v>86</v>
      </c>
      <c r="F97" s="33" t="s">
        <v>39</v>
      </c>
      <c r="G97" s="33" t="s">
        <v>71</v>
      </c>
      <c r="H97" s="24">
        <v>24082.7</v>
      </c>
      <c r="I97" s="24">
        <v>23708.6</v>
      </c>
      <c r="J97" s="24">
        <v>24077.200000000001</v>
      </c>
      <c r="K97" s="24">
        <v>23704.1</v>
      </c>
    </row>
    <row r="98" spans="1:11" s="16" customFormat="1" ht="78.75" x14ac:dyDescent="0.25">
      <c r="A98" s="19">
        <v>2</v>
      </c>
      <c r="B98" s="37">
        <v>950</v>
      </c>
      <c r="C98" s="38" t="s">
        <v>212</v>
      </c>
      <c r="D98" s="39" t="s">
        <v>79</v>
      </c>
      <c r="E98" s="39" t="s">
        <v>86</v>
      </c>
      <c r="F98" s="39" t="s">
        <v>49</v>
      </c>
      <c r="G98" s="39"/>
      <c r="H98" s="40">
        <f>SUMIFS(H99:H1129,$B99:$B1129,$B98,$D99:$D1129,$D99,$E99:$E1129,$E99,$F99:$F1129,$F99)</f>
        <v>35495.4</v>
      </c>
      <c r="I98" s="40">
        <f>SUMIFS(I99:I1129,$B99:$B1129,$B98,$D99:$D1129,$D99,$E99:$E1129,$E99,$F99:$F1129,$F99)</f>
        <v>0</v>
      </c>
      <c r="J98" s="40">
        <f>SUMIFS(J99:J1129,$B99:$B1129,$B98,$D99:$D1129,$D99,$E99:$E1129,$E99,$F99:$F1129,$F99)</f>
        <v>35895.4</v>
      </c>
      <c r="K98" s="40">
        <f>SUMIFS(K99:K1129,$B99:$B1129,$B98,$D99:$D1129,$D99,$E99:$E1129,$E99,$F99:$F1129,$F99)</f>
        <v>0</v>
      </c>
    </row>
    <row r="99" spans="1:11" s="16" customFormat="1" ht="47.25" x14ac:dyDescent="0.25">
      <c r="A99" s="20">
        <v>3</v>
      </c>
      <c r="B99" s="31">
        <v>950</v>
      </c>
      <c r="C99" s="32" t="s">
        <v>12</v>
      </c>
      <c r="D99" s="33" t="s">
        <v>79</v>
      </c>
      <c r="E99" s="33" t="s">
        <v>86</v>
      </c>
      <c r="F99" s="33" t="s">
        <v>49</v>
      </c>
      <c r="G99" s="33" t="s">
        <v>71</v>
      </c>
      <c r="H99" s="24">
        <v>35495.4</v>
      </c>
      <c r="I99" s="24"/>
      <c r="J99" s="24">
        <v>35895.4</v>
      </c>
      <c r="K99" s="24"/>
    </row>
    <row r="100" spans="1:11" s="16" customFormat="1" ht="47.25" x14ac:dyDescent="0.25">
      <c r="A100" s="19">
        <v>2</v>
      </c>
      <c r="B100" s="37">
        <v>950</v>
      </c>
      <c r="C100" s="38" t="s">
        <v>209</v>
      </c>
      <c r="D100" s="39" t="s">
        <v>79</v>
      </c>
      <c r="E100" s="39" t="s">
        <v>86</v>
      </c>
      <c r="F100" s="39" t="s">
        <v>150</v>
      </c>
      <c r="G100" s="39"/>
      <c r="H100" s="40">
        <f>SUMIFS(H101:H1131,$B101:$B1131,$B100,$D101:$D1131,$D101,$E101:$E1131,$E101,$F101:$F1131,$F101)</f>
        <v>2504.1999999999998</v>
      </c>
      <c r="I100" s="40">
        <f>SUMIFS(I101:I1131,$B101:$B1131,$B100,$D101:$D1131,$D101,$E101:$E1131,$E101,$F101:$F1131,$F101)</f>
        <v>0</v>
      </c>
      <c r="J100" s="40">
        <f>SUMIFS(J101:J1131,$B101:$B1131,$B100,$D101:$D1131,$D101,$E101:$E1131,$E101,$F101:$F1131,$F101)</f>
        <v>2504.1999999999998</v>
      </c>
      <c r="K100" s="40">
        <f>SUMIFS(K101:K1131,$B101:$B1131,$B100,$D101:$D1131,$D101,$E101:$E1131,$E101,$F101:$F1131,$F101)</f>
        <v>0</v>
      </c>
    </row>
    <row r="101" spans="1:11" s="16" customFormat="1" ht="47.25" x14ac:dyDescent="0.25">
      <c r="A101" s="20">
        <v>3</v>
      </c>
      <c r="B101" s="31">
        <v>950</v>
      </c>
      <c r="C101" s="32" t="s">
        <v>12</v>
      </c>
      <c r="D101" s="33" t="s">
        <v>79</v>
      </c>
      <c r="E101" s="33" t="s">
        <v>86</v>
      </c>
      <c r="F101" s="33" t="s">
        <v>150</v>
      </c>
      <c r="G101" s="33" t="s">
        <v>71</v>
      </c>
      <c r="H101" s="24">
        <v>2504.1999999999998</v>
      </c>
      <c r="I101" s="24"/>
      <c r="J101" s="24">
        <v>2504.1999999999998</v>
      </c>
      <c r="K101" s="24"/>
    </row>
    <row r="102" spans="1:11" s="16" customFormat="1" ht="15.75" x14ac:dyDescent="0.25">
      <c r="A102" s="17">
        <v>1</v>
      </c>
      <c r="B102" s="28">
        <v>950</v>
      </c>
      <c r="C102" s="29" t="s">
        <v>130</v>
      </c>
      <c r="D102" s="30" t="s">
        <v>82</v>
      </c>
      <c r="E102" s="30" t="s">
        <v>84</v>
      </c>
      <c r="F102" s="30"/>
      <c r="G102" s="30"/>
      <c r="H102" s="18">
        <f>SUMIFS(H103:H1134,$B103:$B1134,$B103,$D103:$D1134,$D103,$E103:$E1134,$E103)/2</f>
        <v>19232.900000000001</v>
      </c>
      <c r="I102" s="18">
        <f>SUMIFS(I103:I1134,$B103:$B1134,$B103,$D103:$D1134,$D103,$E103:$E1134,$E103)/2</f>
        <v>19232.900000000001</v>
      </c>
      <c r="J102" s="18">
        <f>SUMIFS(J103:J1134,$B103:$B1134,$B103,$D103:$D1134,$D103,$E103:$E1134,$E103)/2</f>
        <v>17159.599999999999</v>
      </c>
      <c r="K102" s="18">
        <f>SUMIFS(K103:K1134,$B103:$B1134,$B103,$D103:$D1134,$D103,$E103:$E1134,$E103)/2</f>
        <v>17159.599999999999</v>
      </c>
    </row>
    <row r="103" spans="1:11" s="16" customFormat="1" ht="85.15" customHeight="1" x14ac:dyDescent="0.25">
      <c r="A103" s="19">
        <v>2</v>
      </c>
      <c r="B103" s="37">
        <v>950</v>
      </c>
      <c r="C103" s="38" t="s">
        <v>204</v>
      </c>
      <c r="D103" s="39" t="s">
        <v>82</v>
      </c>
      <c r="E103" s="39" t="s">
        <v>84</v>
      </c>
      <c r="F103" s="39" t="s">
        <v>119</v>
      </c>
      <c r="G103" s="39"/>
      <c r="H103" s="40">
        <f>SUMIFS(H104:H1134,$B104:$B1134,$B103,$D104:$D1134,$D104,$E104:$E1134,$E104,$F104:$F1134,$F104)</f>
        <v>19232.900000000001</v>
      </c>
      <c r="I103" s="40">
        <f>SUMIFS(I104:I1134,$B104:$B1134,$B103,$D104:$D1134,$D104,$E104:$E1134,$E104,$F104:$F1134,$F104)</f>
        <v>19232.900000000001</v>
      </c>
      <c r="J103" s="40">
        <f>SUMIFS(J104:J1134,$B104:$B1134,$B103,$D104:$D1134,$D104,$E104:$E1134,$E104,$F104:$F1134,$F104)</f>
        <v>17159.599999999999</v>
      </c>
      <c r="K103" s="40">
        <f>SUMIFS(K104:K1134,$B104:$B1134,$B103,$D104:$D1134,$D104,$E104:$E1134,$E104,$F104:$F1134,$F104)</f>
        <v>17159.599999999999</v>
      </c>
    </row>
    <row r="104" spans="1:11" s="16" customFormat="1" ht="15.75" x14ac:dyDescent="0.25">
      <c r="A104" s="20">
        <v>3</v>
      </c>
      <c r="B104" s="31">
        <v>950</v>
      </c>
      <c r="C104" s="32" t="s">
        <v>117</v>
      </c>
      <c r="D104" s="33" t="s">
        <v>82</v>
      </c>
      <c r="E104" s="33" t="s">
        <v>84</v>
      </c>
      <c r="F104" s="33" t="s">
        <v>119</v>
      </c>
      <c r="G104" s="33" t="s">
        <v>118</v>
      </c>
      <c r="H104" s="24">
        <v>19232.900000000001</v>
      </c>
      <c r="I104" s="24">
        <v>19232.900000000001</v>
      </c>
      <c r="J104" s="24">
        <v>17159.599999999999</v>
      </c>
      <c r="K104" s="24">
        <v>17159.599999999999</v>
      </c>
    </row>
    <row r="105" spans="1:11" s="16" customFormat="1" ht="31.5" x14ac:dyDescent="0.25">
      <c r="A105" s="14">
        <v>0</v>
      </c>
      <c r="B105" s="26">
        <v>955</v>
      </c>
      <c r="C105" s="27" t="s">
        <v>40</v>
      </c>
      <c r="D105" s="34" t="s">
        <v>69</v>
      </c>
      <c r="E105" s="34" t="s">
        <v>69</v>
      </c>
      <c r="F105" s="34" t="s">
        <v>7</v>
      </c>
      <c r="G105" s="34" t="s">
        <v>69</v>
      </c>
      <c r="H105" s="15">
        <f>SUMIFS(H106:H1177,$B106:$B1177,$B106)/3</f>
        <v>1084214.6999999997</v>
      </c>
      <c r="I105" s="15">
        <f>SUMIFS(I106:I1177,$B106:$B1177,$B106)/3</f>
        <v>425568.39999999997</v>
      </c>
      <c r="J105" s="15">
        <f>SUMIFS(J106:J1177,$B106:$B1177,$B106)/3</f>
        <v>1082318.2999999996</v>
      </c>
      <c r="K105" s="15">
        <f>SUMIFS(K106:K1177,$B106:$B1177,$B106)/3</f>
        <v>427104.8</v>
      </c>
    </row>
    <row r="106" spans="1:11" s="16" customFormat="1" ht="47.25" x14ac:dyDescent="0.25">
      <c r="A106" s="17">
        <v>1</v>
      </c>
      <c r="B106" s="28">
        <v>955</v>
      </c>
      <c r="C106" s="29" t="s">
        <v>41</v>
      </c>
      <c r="D106" s="30" t="s">
        <v>67</v>
      </c>
      <c r="E106" s="30" t="s">
        <v>86</v>
      </c>
      <c r="F106" s="30" t="s">
        <v>7</v>
      </c>
      <c r="G106" s="30" t="s">
        <v>69</v>
      </c>
      <c r="H106" s="18">
        <f>SUMIFS(H107:H1138,$B107:$B1138,$B107,$D107:$D1138,$D107,$E107:$E1138,$E107)/2</f>
        <v>4719.8</v>
      </c>
      <c r="I106" s="18">
        <f>SUMIFS(I107:I1138,$B107:$B1138,$B107,$D107:$D1138,$D107,$E107:$E1138,$E107)/2</f>
        <v>0</v>
      </c>
      <c r="J106" s="18">
        <f>SUMIFS(J107:J1138,$B107:$B1138,$B107,$D107:$D1138,$D107,$E107:$E1138,$E107)/2</f>
        <v>4988</v>
      </c>
      <c r="K106" s="18">
        <f>SUMIFS(K107:K1138,$B107:$B1138,$B107,$D107:$D1138,$D107,$E107:$E1138,$E107)/2</f>
        <v>0</v>
      </c>
    </row>
    <row r="107" spans="1:11" s="16" customFormat="1" ht="78.75" x14ac:dyDescent="0.25">
      <c r="A107" s="19">
        <v>2</v>
      </c>
      <c r="B107" s="37">
        <v>955</v>
      </c>
      <c r="C107" s="38" t="s">
        <v>9</v>
      </c>
      <c r="D107" s="39" t="s">
        <v>67</v>
      </c>
      <c r="E107" s="39" t="s">
        <v>86</v>
      </c>
      <c r="F107" s="39" t="s">
        <v>106</v>
      </c>
      <c r="G107" s="39" t="s">
        <v>69</v>
      </c>
      <c r="H107" s="40">
        <f>SUMIFS(H108:H1138,$B108:$B1138,$B107,$D108:$D1138,$D108,$E108:$E1138,$E108,$F108:$F1138,$F108)</f>
        <v>4719.8</v>
      </c>
      <c r="I107" s="40">
        <f>SUMIFS(I108:I1138,$B108:$B1138,$B107,$D108:$D1138,$D108,$E108:$E1138,$E108,$F108:$F1138,$F108)</f>
        <v>0</v>
      </c>
      <c r="J107" s="40">
        <f>SUMIFS(J108:J1138,$B108:$B1138,$B107,$D108:$D1138,$D108,$E108:$E1138,$E108,$F108:$F1138,$F108)</f>
        <v>4988</v>
      </c>
      <c r="K107" s="40">
        <f>SUMIFS(K108:K1138,$B108:$B1138,$B107,$D108:$D1138,$D108,$E108:$E1138,$E108,$F108:$F1138,$F108)</f>
        <v>0</v>
      </c>
    </row>
    <row r="108" spans="1:11" s="16" customFormat="1" ht="31.5" x14ac:dyDescent="0.25">
      <c r="A108" s="20">
        <v>3</v>
      </c>
      <c r="B108" s="31">
        <v>955</v>
      </c>
      <c r="C108" s="32" t="s">
        <v>11</v>
      </c>
      <c r="D108" s="33" t="s">
        <v>67</v>
      </c>
      <c r="E108" s="33" t="s">
        <v>86</v>
      </c>
      <c r="F108" s="33" t="s">
        <v>106</v>
      </c>
      <c r="G108" s="33" t="s">
        <v>70</v>
      </c>
      <c r="H108" s="24">
        <v>4719.8</v>
      </c>
      <c r="I108" s="24"/>
      <c r="J108" s="24">
        <v>4988</v>
      </c>
      <c r="K108" s="24"/>
    </row>
    <row r="109" spans="1:11" s="16" customFormat="1" ht="47.25" x14ac:dyDescent="0.25">
      <c r="A109" s="20">
        <v>3</v>
      </c>
      <c r="B109" s="31">
        <v>955</v>
      </c>
      <c r="C109" s="45" t="s">
        <v>12</v>
      </c>
      <c r="D109" s="33" t="s">
        <v>67</v>
      </c>
      <c r="E109" s="33" t="s">
        <v>86</v>
      </c>
      <c r="F109" s="33" t="s">
        <v>106</v>
      </c>
      <c r="G109" s="33" t="s">
        <v>71</v>
      </c>
      <c r="H109" s="24"/>
      <c r="I109" s="24"/>
      <c r="J109" s="24"/>
      <c r="K109" s="24"/>
    </row>
    <row r="110" spans="1:11" s="16" customFormat="1" ht="63" x14ac:dyDescent="0.25">
      <c r="A110" s="17">
        <v>1</v>
      </c>
      <c r="B110" s="28">
        <v>955</v>
      </c>
      <c r="C110" s="29" t="s">
        <v>34</v>
      </c>
      <c r="D110" s="30" t="s">
        <v>67</v>
      </c>
      <c r="E110" s="30" t="s">
        <v>84</v>
      </c>
      <c r="F110" s="30" t="s">
        <v>7</v>
      </c>
      <c r="G110" s="30" t="s">
        <v>69</v>
      </c>
      <c r="H110" s="18">
        <f>SUMIFS(H111:H1142,$B111:$B1142,$B111,$D111:$D1142,$D111,$E111:$E1142,$E111)/2</f>
        <v>59300.800000000003</v>
      </c>
      <c r="I110" s="18">
        <f>SUMIFS(I111:I1142,$B111:$B1142,$B111,$D111:$D1142,$D111,$E111:$E1142,$E111)/2</f>
        <v>3130.8</v>
      </c>
      <c r="J110" s="18">
        <f>SUMIFS(J111:J1142,$B111:$B1142,$B111,$D111:$D1142,$D111,$E111:$E1142,$E111)/2</f>
        <v>62784.499999999993</v>
      </c>
      <c r="K110" s="18">
        <f>SUMIFS(K111:K1142,$B111:$B1142,$B111,$D111:$D1142,$D111,$E111:$E1142,$E111)/2</f>
        <v>3130.8</v>
      </c>
    </row>
    <row r="111" spans="1:11" s="16" customFormat="1" ht="63" x14ac:dyDescent="0.25">
      <c r="A111" s="19">
        <v>2</v>
      </c>
      <c r="B111" s="37">
        <v>955</v>
      </c>
      <c r="C111" s="47" t="s">
        <v>214</v>
      </c>
      <c r="D111" s="39" t="s">
        <v>67</v>
      </c>
      <c r="E111" s="39" t="s">
        <v>84</v>
      </c>
      <c r="F111" s="39" t="s">
        <v>15</v>
      </c>
      <c r="G111" s="39" t="s">
        <v>69</v>
      </c>
      <c r="H111" s="40">
        <f>SUMIFS(H112:H1142,$B112:$B1142,$B111,$D112:$D1142,$D112,$E112:$E1142,$E112,$F112:$F1142,$F112)</f>
        <v>1018.1</v>
      </c>
      <c r="I111" s="40">
        <f>SUMIFS(I112:I1142,$B112:$B1142,$B111,$D112:$D1142,$D112,$E112:$E1142,$E112,$F112:$F1142,$F112)</f>
        <v>0</v>
      </c>
      <c r="J111" s="40">
        <f>SUMIFS(J112:J1142,$B112:$B1142,$B111,$D112:$D1142,$D112,$E112:$E1142,$E112,$F112:$F1142,$F112)</f>
        <v>1018.1</v>
      </c>
      <c r="K111" s="40">
        <f>SUMIFS(K112:K1142,$B112:$B1142,$B111,$D112:$D1142,$D112,$E112:$E1142,$E112,$F112:$F1142,$F112)</f>
        <v>0</v>
      </c>
    </row>
    <row r="112" spans="1:11" s="16" customFormat="1" ht="47.25" x14ac:dyDescent="0.25">
      <c r="A112" s="20">
        <v>3</v>
      </c>
      <c r="B112" s="31">
        <v>955</v>
      </c>
      <c r="C112" s="45" t="s">
        <v>12</v>
      </c>
      <c r="D112" s="33" t="s">
        <v>67</v>
      </c>
      <c r="E112" s="33" t="s">
        <v>84</v>
      </c>
      <c r="F112" s="33" t="s">
        <v>15</v>
      </c>
      <c r="G112" s="33" t="s">
        <v>71</v>
      </c>
      <c r="H112" s="24">
        <v>1018.1</v>
      </c>
      <c r="I112" s="24"/>
      <c r="J112" s="24">
        <v>1018.1</v>
      </c>
      <c r="K112" s="24"/>
    </row>
    <row r="113" spans="1:11" s="16" customFormat="1" ht="63" x14ac:dyDescent="0.25">
      <c r="A113" s="19">
        <v>2</v>
      </c>
      <c r="B113" s="43">
        <v>955</v>
      </c>
      <c r="C113" s="47" t="s">
        <v>201</v>
      </c>
      <c r="D113" s="44" t="s">
        <v>67</v>
      </c>
      <c r="E113" s="39" t="s">
        <v>84</v>
      </c>
      <c r="F113" s="39" t="s">
        <v>42</v>
      </c>
      <c r="G113" s="39" t="s">
        <v>69</v>
      </c>
      <c r="H113" s="40">
        <f>SUMIFS(H114:H1144,$B114:$B1144,$B113,$D114:$D1144,$D114,$E114:$E1144,$E114,$F114:$F1144,$F114)</f>
        <v>144</v>
      </c>
      <c r="I113" s="40">
        <f>SUMIFS(I114:I1144,$B114:$B1144,$B113,$D114:$D1144,$D114,$E114:$E1144,$E114,$F114:$F1144,$F114)</f>
        <v>0</v>
      </c>
      <c r="J113" s="40">
        <f>SUMIFS(J114:J1144,$B114:$B1144,$B113,$D114:$D1144,$D114,$E114:$E1144,$E114,$F114:$F1144,$F114)</f>
        <v>144</v>
      </c>
      <c r="K113" s="40">
        <f>SUMIFS(K114:K1144,$B114:$B1144,$B113,$D114:$D1144,$D114,$E114:$E1144,$E114,$F114:$F1144,$F114)</f>
        <v>0</v>
      </c>
    </row>
    <row r="114" spans="1:11" s="16" customFormat="1" ht="47.25" x14ac:dyDescent="0.25">
      <c r="A114" s="20">
        <v>3</v>
      </c>
      <c r="B114" s="31">
        <v>955</v>
      </c>
      <c r="C114" s="46" t="s">
        <v>12</v>
      </c>
      <c r="D114" s="33" t="s">
        <v>67</v>
      </c>
      <c r="E114" s="33" t="s">
        <v>84</v>
      </c>
      <c r="F114" s="33" t="s">
        <v>42</v>
      </c>
      <c r="G114" s="33" t="s">
        <v>71</v>
      </c>
      <c r="H114" s="24">
        <v>144</v>
      </c>
      <c r="I114" s="24"/>
      <c r="J114" s="24">
        <v>144</v>
      </c>
      <c r="K114" s="24"/>
    </row>
    <row r="115" spans="1:11" s="16" customFormat="1" ht="78.75" x14ac:dyDescent="0.25">
      <c r="A115" s="19">
        <v>2</v>
      </c>
      <c r="B115" s="37">
        <v>955</v>
      </c>
      <c r="C115" s="38" t="s">
        <v>9</v>
      </c>
      <c r="D115" s="39" t="s">
        <v>67</v>
      </c>
      <c r="E115" s="39" t="s">
        <v>84</v>
      </c>
      <c r="F115" s="39" t="s">
        <v>106</v>
      </c>
      <c r="G115" s="39" t="s">
        <v>69</v>
      </c>
      <c r="H115" s="40">
        <f>SUMIFS(H116:H1146,$B116:$B1146,$B115,$D116:$D1146,$D116,$E116:$E1146,$E116,$F116:$F1146,$F116)</f>
        <v>58138.7</v>
      </c>
      <c r="I115" s="40">
        <f>SUMIFS(I116:I1146,$B116:$B1146,$B115,$D116:$D1146,$D116,$E116:$E1146,$E116,$F116:$F1146,$F116)</f>
        <v>3130.8</v>
      </c>
      <c r="J115" s="40">
        <f>SUMIFS(J116:J1146,$B116:$B1146,$B115,$D116:$D1146,$D116,$E116:$E1146,$E116,$F116:$F1146,$F116)</f>
        <v>61622.399999999994</v>
      </c>
      <c r="K115" s="40">
        <f>SUMIFS(K116:K1146,$B116:$B1146,$B115,$D116:$D1146,$D116,$E116:$E1146,$E116,$F116:$F1146,$F116)</f>
        <v>3130.8</v>
      </c>
    </row>
    <row r="116" spans="1:11" s="16" customFormat="1" ht="31.5" x14ac:dyDescent="0.25">
      <c r="A116" s="20">
        <v>3</v>
      </c>
      <c r="B116" s="31">
        <v>955</v>
      </c>
      <c r="C116" s="32" t="s">
        <v>11</v>
      </c>
      <c r="D116" s="33" t="s">
        <v>67</v>
      </c>
      <c r="E116" s="33" t="s">
        <v>84</v>
      </c>
      <c r="F116" s="33" t="s">
        <v>106</v>
      </c>
      <c r="G116" s="33" t="s">
        <v>70</v>
      </c>
      <c r="H116" s="24">
        <v>55584.6</v>
      </c>
      <c r="I116" s="24">
        <v>2801.3</v>
      </c>
      <c r="J116" s="24">
        <v>58950.1</v>
      </c>
      <c r="K116" s="24">
        <v>2801.3</v>
      </c>
    </row>
    <row r="117" spans="1:11" s="16" customFormat="1" ht="47.25" x14ac:dyDescent="0.25">
      <c r="A117" s="20">
        <v>3</v>
      </c>
      <c r="B117" s="31">
        <v>955</v>
      </c>
      <c r="C117" s="32" t="s">
        <v>12</v>
      </c>
      <c r="D117" s="33" t="s">
        <v>67</v>
      </c>
      <c r="E117" s="33" t="s">
        <v>84</v>
      </c>
      <c r="F117" s="33" t="s">
        <v>106</v>
      </c>
      <c r="G117" s="33" t="s">
        <v>71</v>
      </c>
      <c r="H117" s="24">
        <v>2279.6</v>
      </c>
      <c r="I117" s="24">
        <v>329.5</v>
      </c>
      <c r="J117" s="24">
        <v>2279.6</v>
      </c>
      <c r="K117" s="24">
        <v>329.5</v>
      </c>
    </row>
    <row r="118" spans="1:11" s="16" customFormat="1" ht="37.9" customHeight="1" x14ac:dyDescent="0.25">
      <c r="A118" s="20">
        <v>3</v>
      </c>
      <c r="B118" s="31">
        <v>955</v>
      </c>
      <c r="C118" s="32" t="s">
        <v>21</v>
      </c>
      <c r="D118" s="33" t="s">
        <v>67</v>
      </c>
      <c r="E118" s="33" t="s">
        <v>84</v>
      </c>
      <c r="F118" s="33" t="s">
        <v>106</v>
      </c>
      <c r="G118" s="33" t="s">
        <v>78</v>
      </c>
      <c r="H118" s="24"/>
      <c r="I118" s="24"/>
      <c r="J118" s="24">
        <v>18.2</v>
      </c>
      <c r="K118" s="24"/>
    </row>
    <row r="119" spans="1:11" s="16" customFormat="1" ht="15.75" x14ac:dyDescent="0.25">
      <c r="A119" s="20">
        <v>3</v>
      </c>
      <c r="B119" s="31">
        <v>955</v>
      </c>
      <c r="C119" s="32" t="s">
        <v>13</v>
      </c>
      <c r="D119" s="33" t="s">
        <v>67</v>
      </c>
      <c r="E119" s="33" t="s">
        <v>84</v>
      </c>
      <c r="F119" s="33" t="s">
        <v>106</v>
      </c>
      <c r="G119" s="33" t="s">
        <v>72</v>
      </c>
      <c r="H119" s="24">
        <v>274.5</v>
      </c>
      <c r="I119" s="24"/>
      <c r="J119" s="24">
        <v>374.5</v>
      </c>
      <c r="K119" s="24"/>
    </row>
    <row r="120" spans="1:11" s="16" customFormat="1" ht="15.75" x14ac:dyDescent="0.25">
      <c r="A120" s="17">
        <v>1</v>
      </c>
      <c r="B120" s="28">
        <v>955</v>
      </c>
      <c r="C120" s="29" t="s">
        <v>134</v>
      </c>
      <c r="D120" s="30" t="s">
        <v>67</v>
      </c>
      <c r="E120" s="30" t="s">
        <v>90</v>
      </c>
      <c r="F120" s="30" t="s">
        <v>7</v>
      </c>
      <c r="G120" s="30" t="s">
        <v>69</v>
      </c>
      <c r="H120" s="18">
        <f>SUMIFS(H121:H1152,$B121:$B1152,$B121,$D121:$D1152,$D121,$E121:$E1152,$E121)/2</f>
        <v>62.5</v>
      </c>
      <c r="I120" s="18">
        <f>SUMIFS(I121:I1152,$B121:$B1152,$B121,$D121:$D1152,$D121,$E121:$E1152,$E121)/2</f>
        <v>62.5</v>
      </c>
      <c r="J120" s="18">
        <f>SUMIFS(J121:J1152,$B121:$B1152,$B121,$D121:$D1152,$D121,$E121:$E1152,$E121)/2</f>
        <v>62.5</v>
      </c>
      <c r="K120" s="18">
        <f>SUMIFS(K121:K1152,$B121:$B1152,$B121,$D121:$D1152,$D121,$E121:$E1152,$E121)/2</f>
        <v>62.5</v>
      </c>
    </row>
    <row r="121" spans="1:11" s="16" customFormat="1" ht="31.5" x14ac:dyDescent="0.25">
      <c r="A121" s="19">
        <v>2</v>
      </c>
      <c r="B121" s="37">
        <v>955</v>
      </c>
      <c r="C121" s="47" t="s">
        <v>135</v>
      </c>
      <c r="D121" s="39" t="s">
        <v>67</v>
      </c>
      <c r="E121" s="39" t="s">
        <v>90</v>
      </c>
      <c r="F121" s="39" t="s">
        <v>136</v>
      </c>
      <c r="G121" s="39" t="s">
        <v>69</v>
      </c>
      <c r="H121" s="40">
        <f>SUMIFS(H122:H1152,$B122:$B1152,$B121,$D122:$D1152,$D122,$E122:$E1152,$E122,$F122:$F1152,$F122)</f>
        <v>62.5</v>
      </c>
      <c r="I121" s="40">
        <f>SUMIFS(I122:I1152,$B122:$B1152,$B121,$D122:$D1152,$D122,$E122:$E1152,$E122,$F122:$F1152,$F122)</f>
        <v>62.5</v>
      </c>
      <c r="J121" s="40">
        <f>SUMIFS(J122:J1152,$B122:$B1152,$B121,$D122:$D1152,$D122,$E122:$E1152,$E122,$F122:$F1152,$F122)</f>
        <v>62.5</v>
      </c>
      <c r="K121" s="40">
        <f>SUMIFS(K122:K1152,$B122:$B1152,$B121,$D122:$D1152,$D122,$E122:$E1152,$E122,$F122:$F1152,$F122)</f>
        <v>62.5</v>
      </c>
    </row>
    <row r="122" spans="1:11" s="16" customFormat="1" ht="47.25" x14ac:dyDescent="0.25">
      <c r="A122" s="20">
        <v>3</v>
      </c>
      <c r="B122" s="31">
        <v>955</v>
      </c>
      <c r="C122" s="32" t="s">
        <v>12</v>
      </c>
      <c r="D122" s="33" t="s">
        <v>67</v>
      </c>
      <c r="E122" s="33" t="s">
        <v>90</v>
      </c>
      <c r="F122" s="33" t="s">
        <v>136</v>
      </c>
      <c r="G122" s="33" t="s">
        <v>71</v>
      </c>
      <c r="H122" s="24">
        <v>62.5</v>
      </c>
      <c r="I122" s="24">
        <v>62.5</v>
      </c>
      <c r="J122" s="24">
        <v>62.5</v>
      </c>
      <c r="K122" s="24">
        <v>62.5</v>
      </c>
    </row>
    <row r="123" spans="1:11" s="16" customFormat="1" ht="31.5" x14ac:dyDescent="0.25">
      <c r="A123" s="17">
        <v>1</v>
      </c>
      <c r="B123" s="28">
        <v>955</v>
      </c>
      <c r="C123" s="29" t="s">
        <v>174</v>
      </c>
      <c r="D123" s="30" t="s">
        <v>67</v>
      </c>
      <c r="E123" s="30" t="s">
        <v>79</v>
      </c>
      <c r="F123" s="30" t="s">
        <v>7</v>
      </c>
      <c r="G123" s="30" t="s">
        <v>69</v>
      </c>
      <c r="H123" s="18">
        <f>SUMIFS(H124:H1155,$B124:$B1155,$B124,$D124:$D1155,$D124,$E124:$E1155,$E124)/2</f>
        <v>0</v>
      </c>
      <c r="I123" s="18">
        <f>SUMIFS(I124:I1155,$B124:$B1155,$B124,$D124:$D1155,$D124,$E124:$E1155,$E124)/2</f>
        <v>0</v>
      </c>
      <c r="J123" s="18">
        <f>SUMIFS(J124:J1155,$B124:$B1155,$B124,$D124:$D1155,$D124,$E124:$E1155,$E124)/2</f>
        <v>0</v>
      </c>
      <c r="K123" s="18">
        <f>SUMIFS(K124:K1155,$B124:$B1155,$B124,$D124:$D1155,$D124,$E124:$E1155,$E124)/2</f>
        <v>0</v>
      </c>
    </row>
    <row r="124" spans="1:11" s="16" customFormat="1" ht="47.25" x14ac:dyDescent="0.25">
      <c r="A124" s="19">
        <v>2</v>
      </c>
      <c r="B124" s="37">
        <v>955</v>
      </c>
      <c r="C124" s="47" t="s">
        <v>176</v>
      </c>
      <c r="D124" s="39" t="s">
        <v>67</v>
      </c>
      <c r="E124" s="39" t="s">
        <v>79</v>
      </c>
      <c r="F124" s="39" t="s">
        <v>175</v>
      </c>
      <c r="G124" s="39" t="s">
        <v>69</v>
      </c>
      <c r="H124" s="40">
        <f>SUMIFS(H125:H1155,$B125:$B1155,$B124,$D125:$D1155,$D125,$E125:$E1155,$E125,$F125:$F1155,$F125)</f>
        <v>0</v>
      </c>
      <c r="I124" s="40">
        <f>SUMIFS(I125:I1155,$B125:$B1155,$B124,$D125:$D1155,$D125,$E125:$E1155,$E125,$F125:$F1155,$F125)</f>
        <v>0</v>
      </c>
      <c r="J124" s="40">
        <f>SUMIFS(J125:J1155,$B125:$B1155,$B124,$D125:$D1155,$D125,$E125:$E1155,$E125,$F125:$F1155,$F125)</f>
        <v>0</v>
      </c>
      <c r="K124" s="40">
        <f>SUMIFS(K125:K1155,$B125:$B1155,$B124,$D125:$D1155,$D125,$E125:$E1155,$E125,$F125:$F1155,$F125)</f>
        <v>0</v>
      </c>
    </row>
    <row r="125" spans="1:11" s="16" customFormat="1" ht="15.75" x14ac:dyDescent="0.25">
      <c r="A125" s="20">
        <v>3</v>
      </c>
      <c r="B125" s="31">
        <v>955</v>
      </c>
      <c r="C125" s="45" t="s">
        <v>178</v>
      </c>
      <c r="D125" s="33" t="s">
        <v>67</v>
      </c>
      <c r="E125" s="33" t="s">
        <v>79</v>
      </c>
      <c r="F125" s="33" t="s">
        <v>175</v>
      </c>
      <c r="G125" s="33" t="s">
        <v>177</v>
      </c>
      <c r="H125" s="24"/>
      <c r="I125" s="24"/>
      <c r="J125" s="24"/>
      <c r="K125" s="24"/>
    </row>
    <row r="126" spans="1:11" s="16" customFormat="1" ht="15.75" x14ac:dyDescent="0.25">
      <c r="A126" s="17">
        <v>1</v>
      </c>
      <c r="B126" s="28">
        <v>955</v>
      </c>
      <c r="C126" s="29" t="s">
        <v>43</v>
      </c>
      <c r="D126" s="30" t="s">
        <v>67</v>
      </c>
      <c r="E126" s="30" t="s">
        <v>83</v>
      </c>
      <c r="F126" s="30" t="s">
        <v>7</v>
      </c>
      <c r="G126" s="30" t="s">
        <v>69</v>
      </c>
      <c r="H126" s="18">
        <f>SUMIFS(H127:H1158,$B127:$B1158,$B127,$D127:$D1158,$D127,$E127:$E1158,$E127)/2</f>
        <v>14000</v>
      </c>
      <c r="I126" s="18">
        <f>SUMIFS(I127:I1158,$B127:$B1158,$B127,$D127:$D1158,$D127,$E127:$E1158,$E127)/2</f>
        <v>0</v>
      </c>
      <c r="J126" s="18">
        <f>SUMIFS(J127:J1158,$B127:$B1158,$B127,$D127:$D1158,$D127,$E127:$E1158,$E127)/2</f>
        <v>14000</v>
      </c>
      <c r="K126" s="18">
        <f>SUMIFS(K127:K1158,$B127:$B1158,$B127,$D127:$D1158,$D127,$E127:$E1158,$E127)/2</f>
        <v>0</v>
      </c>
    </row>
    <row r="127" spans="1:11" s="16" customFormat="1" ht="39" customHeight="1" x14ac:dyDescent="0.25">
      <c r="A127" s="19">
        <v>2</v>
      </c>
      <c r="B127" s="37">
        <v>955</v>
      </c>
      <c r="C127" s="38" t="s">
        <v>35</v>
      </c>
      <c r="D127" s="39" t="s">
        <v>67</v>
      </c>
      <c r="E127" s="39" t="s">
        <v>83</v>
      </c>
      <c r="F127" s="39" t="s">
        <v>108</v>
      </c>
      <c r="G127" s="39" t="s">
        <v>69</v>
      </c>
      <c r="H127" s="40">
        <f>SUMIFS(H128:H1158,$B128:$B1158,$B127,$D128:$D1158,$D128,$E128:$E1158,$E128,$F128:$F1158,$F128)</f>
        <v>14000</v>
      </c>
      <c r="I127" s="40">
        <f>SUMIFS(I128:I1158,$B128:$B1158,$B127,$D128:$D1158,$D128,$E128:$E1158,$E128,$F128:$F1158,$F128)</f>
        <v>0</v>
      </c>
      <c r="J127" s="40">
        <f>SUMIFS(J128:J1158,$B128:$B1158,$B127,$D128:$D1158,$D128,$E128:$E1158,$E128,$F128:$F1158,$F128)</f>
        <v>14000</v>
      </c>
      <c r="K127" s="40">
        <f>SUMIFS(K128:K1158,$B128:$B1158,$B127,$D128:$D1158,$D128,$E128:$E1158,$E128,$F128:$F1158,$F128)</f>
        <v>0</v>
      </c>
    </row>
    <row r="128" spans="1:11" s="16" customFormat="1" ht="15.75" x14ac:dyDescent="0.25">
      <c r="A128" s="20">
        <v>3</v>
      </c>
      <c r="B128" s="31">
        <v>955</v>
      </c>
      <c r="C128" s="32" t="s">
        <v>44</v>
      </c>
      <c r="D128" s="33" t="s">
        <v>67</v>
      </c>
      <c r="E128" s="33" t="s">
        <v>83</v>
      </c>
      <c r="F128" s="33" t="s">
        <v>108</v>
      </c>
      <c r="G128" s="33" t="s">
        <v>88</v>
      </c>
      <c r="H128" s="24">
        <v>14000</v>
      </c>
      <c r="I128" s="24"/>
      <c r="J128" s="24">
        <v>14000</v>
      </c>
      <c r="K128" s="24"/>
    </row>
    <row r="129" spans="1:11" s="16" customFormat="1" ht="15.75" x14ac:dyDescent="0.25">
      <c r="A129" s="17">
        <v>1</v>
      </c>
      <c r="B129" s="28">
        <v>955</v>
      </c>
      <c r="C129" s="29" t="s">
        <v>14</v>
      </c>
      <c r="D129" s="30" t="s">
        <v>67</v>
      </c>
      <c r="E129" s="30" t="s">
        <v>73</v>
      </c>
      <c r="F129" s="30"/>
      <c r="G129" s="30"/>
      <c r="H129" s="18">
        <f>SUMIFS(H130:H1161,$B130:$B1161,$B130,$D130:$D1161,$D130,$E130:$E1161,$E130)/2</f>
        <v>49361.200000000004</v>
      </c>
      <c r="I129" s="18">
        <f>SUMIFS(I130:I1161,$B130:$B1161,$B130,$D130:$D1161,$D130,$E130:$E1161,$E130)/2</f>
        <v>1991.2</v>
      </c>
      <c r="J129" s="18">
        <f>SUMIFS(J130:J1161,$B130:$B1161,$B130,$D130:$D1161,$D130,$E130:$E1161,$E130)/2</f>
        <v>48537.299999999996</v>
      </c>
      <c r="K129" s="18">
        <f>SUMIFS(K130:K1161,$B130:$B1161,$B130,$D130:$D1161,$D130,$E130:$E1161,$E130)/2</f>
        <v>1991.2</v>
      </c>
    </row>
    <row r="130" spans="1:11" s="16" customFormat="1" ht="63" x14ac:dyDescent="0.25">
      <c r="A130" s="19">
        <v>2</v>
      </c>
      <c r="B130" s="37">
        <v>955</v>
      </c>
      <c r="C130" s="47" t="s">
        <v>214</v>
      </c>
      <c r="D130" s="39" t="s">
        <v>67</v>
      </c>
      <c r="E130" s="39" t="s">
        <v>73</v>
      </c>
      <c r="F130" s="39" t="s">
        <v>15</v>
      </c>
      <c r="G130" s="39" t="s">
        <v>69</v>
      </c>
      <c r="H130" s="40">
        <f>SUMIFS(H131:H1161,$B131:$B1161,$B130,$D131:$D1161,$D131,$E131:$E1161,$E131,$F131:$F1161,$F131)</f>
        <v>260</v>
      </c>
      <c r="I130" s="40">
        <f>SUMIFS(I131:I1161,$B131:$B1161,$B130,$D131:$D1161,$D131,$E131:$E1161,$E131,$F131:$F1161,$F131)</f>
        <v>0</v>
      </c>
      <c r="J130" s="40">
        <f>SUMIFS(J131:J1161,$B131:$B1161,$B130,$D131:$D1161,$D131,$E131:$E1161,$E131,$F131:$F1161,$F131)</f>
        <v>260</v>
      </c>
      <c r="K130" s="40">
        <f>SUMIFS(K131:K1161,$B131:$B1161,$B130,$D131:$D1161,$D131,$E131:$E1161,$E131,$F131:$F1161,$F131)</f>
        <v>0</v>
      </c>
    </row>
    <row r="131" spans="1:11" s="16" customFormat="1" ht="47.25" x14ac:dyDescent="0.25">
      <c r="A131" s="20">
        <v>3</v>
      </c>
      <c r="B131" s="31">
        <v>955</v>
      </c>
      <c r="C131" s="45" t="s">
        <v>12</v>
      </c>
      <c r="D131" s="33" t="s">
        <v>67</v>
      </c>
      <c r="E131" s="33" t="s">
        <v>73</v>
      </c>
      <c r="F131" s="33" t="s">
        <v>15</v>
      </c>
      <c r="G131" s="33" t="s">
        <v>71</v>
      </c>
      <c r="H131" s="24">
        <v>260</v>
      </c>
      <c r="I131" s="24"/>
      <c r="J131" s="24">
        <v>260</v>
      </c>
      <c r="K131" s="24"/>
    </row>
    <row r="132" spans="1:11" s="16" customFormat="1" ht="63" x14ac:dyDescent="0.25">
      <c r="A132" s="19">
        <v>2</v>
      </c>
      <c r="B132" s="37">
        <v>955</v>
      </c>
      <c r="C132" s="38" t="s">
        <v>169</v>
      </c>
      <c r="D132" s="39" t="s">
        <v>67</v>
      </c>
      <c r="E132" s="39" t="s">
        <v>73</v>
      </c>
      <c r="F132" s="39" t="s">
        <v>124</v>
      </c>
      <c r="G132" s="39" t="s">
        <v>69</v>
      </c>
      <c r="H132" s="40">
        <f>SUMIFS(H133:H1163,$B133:$B1163,$B132,$D133:$D1163,$D133,$E133:$E1163,$E133,$F133:$F1163,$F133)</f>
        <v>1229.9000000000001</v>
      </c>
      <c r="I132" s="40">
        <f>SUMIFS(I133:I1163,$B133:$B1163,$B132,$D133:$D1163,$D133,$E133:$E1163,$E133,$F133:$F1163,$F133)</f>
        <v>0</v>
      </c>
      <c r="J132" s="40">
        <f>SUMIFS(J133:J1163,$B133:$B1163,$B132,$D133:$D1163,$D133,$E133:$E1163,$E133,$F133:$F1163,$F133)</f>
        <v>1229.9000000000001</v>
      </c>
      <c r="K132" s="40">
        <f>SUMIFS(K133:K1163,$B133:$B1163,$B132,$D133:$D1163,$D133,$E133:$E1163,$E133,$F133:$F1163,$F133)</f>
        <v>0</v>
      </c>
    </row>
    <row r="133" spans="1:11" s="16" customFormat="1" ht="47.25" x14ac:dyDescent="0.25">
      <c r="A133" s="20">
        <v>3</v>
      </c>
      <c r="B133" s="31">
        <v>955</v>
      </c>
      <c r="C133" s="45" t="s">
        <v>12</v>
      </c>
      <c r="D133" s="33" t="s">
        <v>67</v>
      </c>
      <c r="E133" s="33" t="s">
        <v>73</v>
      </c>
      <c r="F133" s="33" t="s">
        <v>124</v>
      </c>
      <c r="G133" s="33" t="s">
        <v>71</v>
      </c>
      <c r="H133" s="24">
        <v>1229.9000000000001</v>
      </c>
      <c r="I133" s="24"/>
      <c r="J133" s="24">
        <v>1229.9000000000001</v>
      </c>
      <c r="K133" s="24"/>
    </row>
    <row r="134" spans="1:11" s="16" customFormat="1" ht="47.25" x14ac:dyDescent="0.25">
      <c r="A134" s="19">
        <v>2</v>
      </c>
      <c r="B134" s="37">
        <v>955</v>
      </c>
      <c r="C134" s="38" t="s">
        <v>164</v>
      </c>
      <c r="D134" s="39" t="s">
        <v>67</v>
      </c>
      <c r="E134" s="39" t="s">
        <v>73</v>
      </c>
      <c r="F134" s="39" t="s">
        <v>163</v>
      </c>
      <c r="G134" s="39"/>
      <c r="H134" s="40">
        <f>SUMIFS(H135:H1165,$B135:$B1165,$B134,$D135:$D1165,$D135,$E135:$E1165,$E135,$F135:$F1165,$F135)</f>
        <v>2744.5</v>
      </c>
      <c r="I134" s="40">
        <f>SUMIFS(I135:I1165,$B135:$B1165,$B134,$D135:$D1165,$D135,$E135:$E1165,$E135,$F135:$F1165,$F135)</f>
        <v>0</v>
      </c>
      <c r="J134" s="40">
        <f>SUMIFS(J135:J1165,$B135:$B1165,$B134,$D135:$D1165,$D135,$E135:$E1165,$E135,$F135:$F1165,$F135)</f>
        <v>2744.5</v>
      </c>
      <c r="K134" s="40">
        <f>SUMIFS(K135:K1165,$B135:$B1165,$B134,$D135:$D1165,$D135,$E135:$E1165,$E135,$F135:$F1165,$F135)</f>
        <v>0</v>
      </c>
    </row>
    <row r="135" spans="1:11" s="16" customFormat="1" ht="15.75" x14ac:dyDescent="0.25">
      <c r="A135" s="20">
        <v>3</v>
      </c>
      <c r="B135" s="31">
        <v>955</v>
      </c>
      <c r="C135" s="32" t="s">
        <v>46</v>
      </c>
      <c r="D135" s="33" t="s">
        <v>67</v>
      </c>
      <c r="E135" s="33" t="s">
        <v>73</v>
      </c>
      <c r="F135" s="33" t="s">
        <v>163</v>
      </c>
      <c r="G135" s="33" t="s">
        <v>89</v>
      </c>
      <c r="H135" s="24">
        <v>2744.5</v>
      </c>
      <c r="I135" s="24"/>
      <c r="J135" s="24">
        <v>2744.5</v>
      </c>
      <c r="K135" s="24"/>
    </row>
    <row r="136" spans="1:11" s="16" customFormat="1" ht="63" x14ac:dyDescent="0.25">
      <c r="A136" s="19">
        <v>2</v>
      </c>
      <c r="B136" s="37">
        <v>955</v>
      </c>
      <c r="C136" s="42" t="s">
        <v>180</v>
      </c>
      <c r="D136" s="39" t="s">
        <v>67</v>
      </c>
      <c r="E136" s="39" t="s">
        <v>73</v>
      </c>
      <c r="F136" s="39" t="s">
        <v>47</v>
      </c>
      <c r="G136" s="39"/>
      <c r="H136" s="40">
        <f>SUMIFS(H137:H1167,$B137:$B1167,$B136,$D137:$D1167,$D137,$E137:$E1167,$E137,$F137:$F1167,$F137)</f>
        <v>18319.400000000001</v>
      </c>
      <c r="I136" s="40">
        <f>SUMIFS(I137:I1167,$B137:$B1167,$B136,$D137:$D1167,$D137,$E137:$E1167,$E137,$F137:$F1167,$F137)</f>
        <v>0</v>
      </c>
      <c r="J136" s="40">
        <f>SUMIFS(J137:J1167,$B137:$B1167,$B136,$D137:$D1167,$D137,$E137:$E1167,$E137,$F137:$F1167,$F137)</f>
        <v>18247.7</v>
      </c>
      <c r="K136" s="40">
        <f>SUMIFS(K137:K1167,$B137:$B1167,$B136,$D137:$D1167,$D137,$E137:$E1167,$E137,$F137:$F1167,$F137)</f>
        <v>0</v>
      </c>
    </row>
    <row r="137" spans="1:11" s="16" customFormat="1" ht="15.75" x14ac:dyDescent="0.25">
      <c r="A137" s="20">
        <v>3</v>
      </c>
      <c r="B137" s="31">
        <v>955</v>
      </c>
      <c r="C137" s="32" t="s">
        <v>46</v>
      </c>
      <c r="D137" s="33" t="s">
        <v>67</v>
      </c>
      <c r="E137" s="33" t="s">
        <v>73</v>
      </c>
      <c r="F137" s="33" t="s">
        <v>47</v>
      </c>
      <c r="G137" s="33" t="s">
        <v>89</v>
      </c>
      <c r="H137" s="24">
        <v>18319.400000000001</v>
      </c>
      <c r="I137" s="24"/>
      <c r="J137" s="24">
        <v>18247.7</v>
      </c>
      <c r="K137" s="24"/>
    </row>
    <row r="138" spans="1:11" s="16" customFormat="1" ht="78.75" x14ac:dyDescent="0.25">
      <c r="A138" s="19">
        <v>2</v>
      </c>
      <c r="B138" s="37">
        <v>955</v>
      </c>
      <c r="C138" s="38" t="s">
        <v>212</v>
      </c>
      <c r="D138" s="39" t="s">
        <v>67</v>
      </c>
      <c r="E138" s="39" t="s">
        <v>73</v>
      </c>
      <c r="F138" s="39" t="s">
        <v>49</v>
      </c>
      <c r="G138" s="39" t="s">
        <v>69</v>
      </c>
      <c r="H138" s="40">
        <f>SUMIFS(H139:H1169,$B139:$B1169,$B138,$D139:$D1169,$D139,$E139:$E1169,$E139,$F139:$F1169,$F139)</f>
        <v>1056.2</v>
      </c>
      <c r="I138" s="40">
        <f>SUMIFS(I139:I1169,$B139:$B1169,$B138,$D139:$D1169,$D139,$E139:$E1169,$E139,$F139:$F1169,$F139)</f>
        <v>965.7</v>
      </c>
      <c r="J138" s="40">
        <f>SUMIFS(J139:J1169,$B139:$B1169,$B138,$D139:$D1169,$D139,$E139:$E1169,$E139,$F139:$F1169,$F139)</f>
        <v>1056.2</v>
      </c>
      <c r="K138" s="40">
        <f>SUMIFS(K139:K1169,$B139:$B1169,$B138,$D139:$D1169,$D139,$E139:$E1169,$E139,$F139:$F1169,$F139)</f>
        <v>965.7</v>
      </c>
    </row>
    <row r="139" spans="1:11" s="16" customFormat="1" ht="15.75" x14ac:dyDescent="0.25">
      <c r="A139" s="20">
        <v>3</v>
      </c>
      <c r="B139" s="31">
        <v>955</v>
      </c>
      <c r="C139" s="32" t="s">
        <v>46</v>
      </c>
      <c r="D139" s="33" t="s">
        <v>67</v>
      </c>
      <c r="E139" s="33" t="s">
        <v>73</v>
      </c>
      <c r="F139" s="33" t="s">
        <v>49</v>
      </c>
      <c r="G139" s="33" t="s">
        <v>89</v>
      </c>
      <c r="H139" s="24">
        <v>1056.2</v>
      </c>
      <c r="I139" s="24">
        <v>965.7</v>
      </c>
      <c r="J139" s="24">
        <v>1056.2</v>
      </c>
      <c r="K139" s="24">
        <v>965.7</v>
      </c>
    </row>
    <row r="140" spans="1:11" s="16" customFormat="1" ht="47.25" x14ac:dyDescent="0.25">
      <c r="A140" s="19">
        <v>2</v>
      </c>
      <c r="B140" s="37">
        <v>955</v>
      </c>
      <c r="C140" s="38" t="s">
        <v>142</v>
      </c>
      <c r="D140" s="39" t="s">
        <v>67</v>
      </c>
      <c r="E140" s="39" t="s">
        <v>73</v>
      </c>
      <c r="F140" s="39" t="s">
        <v>141</v>
      </c>
      <c r="G140" s="39"/>
      <c r="H140" s="40">
        <f>SUMIFS(H141:H1171,$B141:$B1171,$B140,$D141:$D1171,$D141,$E141:$E1171,$E141,$F141:$F1171,$F141)</f>
        <v>15179.7</v>
      </c>
      <c r="I140" s="40">
        <f>SUMIFS(I141:I1171,$B141:$B1171,$B140,$D141:$D1171,$D141,$E141:$E1171,$E141,$F141:$F1171,$F141)</f>
        <v>1025.5</v>
      </c>
      <c r="J140" s="40">
        <f>SUMIFS(J141:J1171,$B141:$B1171,$B140,$D141:$D1171,$D141,$E141:$E1171,$E141,$F141:$F1171,$F141)</f>
        <v>14427.5</v>
      </c>
      <c r="K140" s="40">
        <f>SUMIFS(K141:K1171,$B141:$B1171,$B140,$D141:$D1171,$D141,$E141:$E1171,$E141,$F141:$F1171,$F141)</f>
        <v>1025.5</v>
      </c>
    </row>
    <row r="141" spans="1:11" s="16" customFormat="1" ht="31.5" x14ac:dyDescent="0.25">
      <c r="A141" s="20">
        <v>3</v>
      </c>
      <c r="B141" s="31">
        <v>955</v>
      </c>
      <c r="C141" s="32" t="s">
        <v>23</v>
      </c>
      <c r="D141" s="33" t="s">
        <v>67</v>
      </c>
      <c r="E141" s="33" t="s">
        <v>73</v>
      </c>
      <c r="F141" s="33" t="s">
        <v>141</v>
      </c>
      <c r="G141" s="33" t="s">
        <v>80</v>
      </c>
      <c r="H141" s="24">
        <v>14561.1</v>
      </c>
      <c r="I141" s="24">
        <v>1025.5</v>
      </c>
      <c r="J141" s="24">
        <v>13808.9</v>
      </c>
      <c r="K141" s="24">
        <v>1025.5</v>
      </c>
    </row>
    <row r="142" spans="1:11" s="16" customFormat="1" ht="47.25" x14ac:dyDescent="0.25">
      <c r="A142" s="20">
        <v>3</v>
      </c>
      <c r="B142" s="31">
        <v>955</v>
      </c>
      <c r="C142" s="32" t="s">
        <v>12</v>
      </c>
      <c r="D142" s="33" t="s">
        <v>67</v>
      </c>
      <c r="E142" s="33" t="s">
        <v>73</v>
      </c>
      <c r="F142" s="33" t="s">
        <v>141</v>
      </c>
      <c r="G142" s="33" t="s">
        <v>71</v>
      </c>
      <c r="H142" s="24">
        <v>618.6</v>
      </c>
      <c r="I142" s="24"/>
      <c r="J142" s="24">
        <v>618.6</v>
      </c>
      <c r="K142" s="24"/>
    </row>
    <row r="143" spans="1:11" s="16" customFormat="1" ht="39" customHeight="1" x14ac:dyDescent="0.25">
      <c r="A143" s="19">
        <v>2</v>
      </c>
      <c r="B143" s="37">
        <v>955</v>
      </c>
      <c r="C143" s="38" t="s">
        <v>35</v>
      </c>
      <c r="D143" s="39" t="s">
        <v>67</v>
      </c>
      <c r="E143" s="39" t="s">
        <v>73</v>
      </c>
      <c r="F143" s="39" t="s">
        <v>108</v>
      </c>
      <c r="G143" s="39"/>
      <c r="H143" s="40">
        <f>SUMIFS(H144:H1174,$B144:$B1174,$B143,$D144:$D1174,$D144,$E144:$E1174,$E144,$F144:$F1174,$F144)</f>
        <v>10571.5</v>
      </c>
      <c r="I143" s="40">
        <f>SUMIFS(I144:I1174,$B144:$B1174,$B143,$D144:$D1174,$D144,$E144:$E1174,$E144,$F144:$F1174,$F144)</f>
        <v>0</v>
      </c>
      <c r="J143" s="40">
        <f>SUMIFS(J144:J1174,$B144:$B1174,$B143,$D144:$D1174,$D144,$E144:$E1174,$E144,$F144:$F1174,$F144)</f>
        <v>10571.5</v>
      </c>
      <c r="K143" s="40">
        <f>SUMIFS(K144:K1174,$B144:$B1174,$B143,$D144:$D1174,$D144,$E144:$E1174,$E144,$F144:$F1174,$F144)</f>
        <v>0</v>
      </c>
    </row>
    <row r="144" spans="1:11" s="16" customFormat="1" ht="15.75" x14ac:dyDescent="0.25">
      <c r="A144" s="20">
        <v>3</v>
      </c>
      <c r="B144" s="31">
        <v>955</v>
      </c>
      <c r="C144" s="32" t="s">
        <v>153</v>
      </c>
      <c r="D144" s="33" t="s">
        <v>67</v>
      </c>
      <c r="E144" s="33" t="s">
        <v>73</v>
      </c>
      <c r="F144" s="33" t="s">
        <v>108</v>
      </c>
      <c r="G144" s="33" t="s">
        <v>125</v>
      </c>
      <c r="H144" s="24">
        <v>10000</v>
      </c>
      <c r="I144" s="24"/>
      <c r="J144" s="24">
        <v>10000</v>
      </c>
      <c r="K144" s="24"/>
    </row>
    <row r="145" spans="1:11" s="16" customFormat="1" ht="78.75" x14ac:dyDescent="0.25">
      <c r="A145" s="20">
        <v>3</v>
      </c>
      <c r="B145" s="31">
        <v>955</v>
      </c>
      <c r="C145" s="32" t="s">
        <v>215</v>
      </c>
      <c r="D145" s="33" t="s">
        <v>67</v>
      </c>
      <c r="E145" s="33" t="s">
        <v>73</v>
      </c>
      <c r="F145" s="33" t="s">
        <v>108</v>
      </c>
      <c r="G145" s="33" t="s">
        <v>91</v>
      </c>
      <c r="H145" s="24">
        <v>400</v>
      </c>
      <c r="I145" s="24"/>
      <c r="J145" s="24">
        <v>400</v>
      </c>
      <c r="K145" s="24"/>
    </row>
    <row r="146" spans="1:11" s="16" customFormat="1" ht="15.75" x14ac:dyDescent="0.25">
      <c r="A146" s="20">
        <v>3</v>
      </c>
      <c r="B146" s="31">
        <v>955</v>
      </c>
      <c r="C146" s="32" t="s">
        <v>127</v>
      </c>
      <c r="D146" s="33" t="s">
        <v>67</v>
      </c>
      <c r="E146" s="33" t="s">
        <v>73</v>
      </c>
      <c r="F146" s="33" t="s">
        <v>108</v>
      </c>
      <c r="G146" s="33" t="s">
        <v>126</v>
      </c>
      <c r="H146" s="24">
        <v>171.5</v>
      </c>
      <c r="I146" s="24"/>
      <c r="J146" s="24">
        <v>171.5</v>
      </c>
      <c r="K146" s="24"/>
    </row>
    <row r="147" spans="1:11" s="16" customFormat="1" ht="15.75" x14ac:dyDescent="0.25">
      <c r="A147" s="17">
        <v>1</v>
      </c>
      <c r="B147" s="28">
        <v>955</v>
      </c>
      <c r="C147" s="29" t="s">
        <v>50</v>
      </c>
      <c r="D147" s="30" t="s">
        <v>86</v>
      </c>
      <c r="E147" s="30" t="s">
        <v>84</v>
      </c>
      <c r="F147" s="30" t="s">
        <v>7</v>
      </c>
      <c r="G147" s="30" t="s">
        <v>69</v>
      </c>
      <c r="H147" s="18">
        <f>SUMIFS(H148:H1179,$B148:$B1179,$B148,$D148:$D1179,$D148,$E148:$E1179,$E148)/2</f>
        <v>454</v>
      </c>
      <c r="I147" s="18">
        <f>SUMIFS(I148:I1179,$B148:$B1179,$B148,$D148:$D1179,$D148,$E148:$E1179,$E148)/2</f>
        <v>0</v>
      </c>
      <c r="J147" s="18">
        <f>SUMIFS(J148:J1179,$B148:$B1179,$B148,$D148:$D1179,$D148,$E148:$E1179,$E148)/2</f>
        <v>454</v>
      </c>
      <c r="K147" s="18">
        <f>SUMIFS(K148:K1179,$B148:$B1179,$B148,$D148:$D1179,$D148,$E148:$E1179,$E148)/2</f>
        <v>0</v>
      </c>
    </row>
    <row r="148" spans="1:11" s="16" customFormat="1" ht="54" customHeight="1" x14ac:dyDescent="0.25">
      <c r="A148" s="19">
        <v>2</v>
      </c>
      <c r="B148" s="37">
        <v>955</v>
      </c>
      <c r="C148" s="38" t="s">
        <v>181</v>
      </c>
      <c r="D148" s="39" t="s">
        <v>86</v>
      </c>
      <c r="E148" s="39" t="s">
        <v>84</v>
      </c>
      <c r="F148" s="39" t="s">
        <v>104</v>
      </c>
      <c r="G148" s="39" t="s">
        <v>69</v>
      </c>
      <c r="H148" s="40">
        <f>SUMIFS(H149:H1179,$B149:$B1179,$B148,$D149:$D1179,$D149,$E149:$E1179,$E149,$F149:$F1179,$F149)</f>
        <v>454</v>
      </c>
      <c r="I148" s="40">
        <f>SUMIFS(I149:I1179,$B149:$B1179,$B148,$D149:$D1179,$D149,$E149:$E1179,$E149,$F149:$F1179,$F149)</f>
        <v>0</v>
      </c>
      <c r="J148" s="40">
        <f>SUMIFS(J149:J1179,$B149:$B1179,$B148,$D149:$D1179,$D149,$E149:$E1179,$E149,$F149:$F1179,$F149)</f>
        <v>454</v>
      </c>
      <c r="K148" s="40">
        <f>SUMIFS(K149:K1179,$B149:$B1179,$B148,$D149:$D1179,$D149,$E149:$E1179,$E149,$F149:$F1179,$F149)</f>
        <v>0</v>
      </c>
    </row>
    <row r="149" spans="1:11" s="16" customFormat="1" ht="47.25" x14ac:dyDescent="0.25">
      <c r="A149" s="20">
        <v>3</v>
      </c>
      <c r="B149" s="31">
        <v>955</v>
      </c>
      <c r="C149" s="32" t="s">
        <v>12</v>
      </c>
      <c r="D149" s="33" t="s">
        <v>86</v>
      </c>
      <c r="E149" s="33" t="s">
        <v>84</v>
      </c>
      <c r="F149" s="33" t="s">
        <v>104</v>
      </c>
      <c r="G149" s="33" t="s">
        <v>71</v>
      </c>
      <c r="H149" s="24">
        <v>454</v>
      </c>
      <c r="I149" s="24"/>
      <c r="J149" s="24">
        <v>454</v>
      </c>
      <c r="K149" s="24"/>
    </row>
    <row r="150" spans="1:11" s="16" customFormat="1" ht="47.25" x14ac:dyDescent="0.25">
      <c r="A150" s="17">
        <v>1</v>
      </c>
      <c r="B150" s="28">
        <v>955</v>
      </c>
      <c r="C150" s="29" t="s">
        <v>193</v>
      </c>
      <c r="D150" s="30" t="s">
        <v>76</v>
      </c>
      <c r="E150" s="30" t="s">
        <v>82</v>
      </c>
      <c r="F150" s="30" t="s">
        <v>7</v>
      </c>
      <c r="G150" s="30" t="s">
        <v>69</v>
      </c>
      <c r="H150" s="18">
        <f>SUMIFS(H151:H1182,$B151:$B1182,$B151,$D151:$D1182,$D151,$E151:$E1182,$E151)/2</f>
        <v>2790.9</v>
      </c>
      <c r="I150" s="18">
        <f>SUMIFS(I151:I1182,$B151:$B1182,$B151,$D151:$D1182,$D151,$E151:$E1182,$E151)/2</f>
        <v>0</v>
      </c>
      <c r="J150" s="18">
        <f>SUMIFS(J151:J1182,$B151:$B1182,$B151,$D151:$D1182,$D151,$E151:$E1182,$E151)/2</f>
        <v>2790.9</v>
      </c>
      <c r="K150" s="18">
        <f>SUMIFS(K151:K1182,$B151:$B1182,$B151,$D151:$D1182,$D151,$E151:$E1182,$E151)/2</f>
        <v>0</v>
      </c>
    </row>
    <row r="151" spans="1:11" s="16" customFormat="1" ht="47.25" x14ac:dyDescent="0.25">
      <c r="A151" s="19">
        <v>2</v>
      </c>
      <c r="B151" s="37">
        <v>955</v>
      </c>
      <c r="C151" s="38" t="s">
        <v>164</v>
      </c>
      <c r="D151" s="39" t="s">
        <v>76</v>
      </c>
      <c r="E151" s="39" t="s">
        <v>82</v>
      </c>
      <c r="F151" s="39" t="s">
        <v>163</v>
      </c>
      <c r="G151" s="39"/>
      <c r="H151" s="40">
        <f>SUMIFS(H152:H1182,$B152:$B1182,$B151,$D152:$D1182,$D152,$E152:$E1182,$E152,$F152:$F1182,$F152)</f>
        <v>2714.9</v>
      </c>
      <c r="I151" s="40">
        <f>SUMIFS(I152:I1182,$B152:$B1182,$B151,$D152:$D1182,$D152,$E152:$E1182,$E152,$F152:$F1182,$F152)</f>
        <v>0</v>
      </c>
      <c r="J151" s="40">
        <f>SUMIFS(J152:J1182,$B152:$B1182,$B151,$D152:$D1182,$D152,$E152:$E1182,$E152,$F152:$F1182,$F152)</f>
        <v>2714.9</v>
      </c>
      <c r="K151" s="40">
        <f>SUMIFS(K152:K1182,$B152:$B1182,$B151,$D152:$D1182,$D152,$E152:$E1182,$E152,$F152:$F1182,$F152)</f>
        <v>0</v>
      </c>
    </row>
    <row r="152" spans="1:11" s="16" customFormat="1" ht="15.75" x14ac:dyDescent="0.25">
      <c r="A152" s="20">
        <v>3</v>
      </c>
      <c r="B152" s="31">
        <v>955</v>
      </c>
      <c r="C152" s="32" t="s">
        <v>46</v>
      </c>
      <c r="D152" s="33" t="s">
        <v>76</v>
      </c>
      <c r="E152" s="33" t="s">
        <v>82</v>
      </c>
      <c r="F152" s="33" t="s">
        <v>163</v>
      </c>
      <c r="G152" s="33" t="s">
        <v>89</v>
      </c>
      <c r="H152" s="24">
        <v>2714.9</v>
      </c>
      <c r="I152" s="24"/>
      <c r="J152" s="24">
        <v>2714.9</v>
      </c>
      <c r="K152" s="24"/>
    </row>
    <row r="153" spans="1:11" s="16" customFormat="1" ht="78.75" x14ac:dyDescent="0.25">
      <c r="A153" s="19">
        <v>2</v>
      </c>
      <c r="B153" s="37">
        <v>955</v>
      </c>
      <c r="C153" s="38" t="s">
        <v>182</v>
      </c>
      <c r="D153" s="39" t="s">
        <v>76</v>
      </c>
      <c r="E153" s="39" t="s">
        <v>82</v>
      </c>
      <c r="F153" s="39" t="s">
        <v>105</v>
      </c>
      <c r="G153" s="39" t="s">
        <v>69</v>
      </c>
      <c r="H153" s="40">
        <f>SUMIFS(H154:H1184,$B154:$B1184,$B153,$D154:$D1184,$D154,$E154:$E1184,$E154,$F154:$F1184,$F154)</f>
        <v>76</v>
      </c>
      <c r="I153" s="40">
        <f>SUMIFS(I154:I1184,$B154:$B1184,$B153,$D154:$D1184,$D154,$E154:$E1184,$E154,$F154:$F1184,$F154)</f>
        <v>0</v>
      </c>
      <c r="J153" s="40">
        <f>SUMIFS(J154:J1184,$B154:$B1184,$B153,$D154:$D1184,$D154,$E154:$E1184,$E154,$F154:$F1184,$F154)</f>
        <v>76</v>
      </c>
      <c r="K153" s="40">
        <f>SUMIFS(K154:K1184,$B154:$B1184,$B153,$D154:$D1184,$D154,$E154:$E1184,$E154,$F154:$F1184,$F154)</f>
        <v>0</v>
      </c>
    </row>
    <row r="154" spans="1:11" s="16" customFormat="1" ht="47.25" x14ac:dyDescent="0.25">
      <c r="A154" s="20">
        <v>3</v>
      </c>
      <c r="B154" s="31">
        <v>955</v>
      </c>
      <c r="C154" s="32" t="s">
        <v>12</v>
      </c>
      <c r="D154" s="33" t="s">
        <v>76</v>
      </c>
      <c r="E154" s="33" t="s">
        <v>82</v>
      </c>
      <c r="F154" s="33" t="s">
        <v>105</v>
      </c>
      <c r="G154" s="33" t="s">
        <v>71</v>
      </c>
      <c r="H154" s="24">
        <v>76</v>
      </c>
      <c r="I154" s="24"/>
      <c r="J154" s="24">
        <v>76</v>
      </c>
      <c r="K154" s="24"/>
    </row>
    <row r="155" spans="1:11" s="16" customFormat="1" ht="47.25" x14ac:dyDescent="0.25">
      <c r="A155" s="17">
        <v>1</v>
      </c>
      <c r="B155" s="28">
        <v>955</v>
      </c>
      <c r="C155" s="29" t="s">
        <v>36</v>
      </c>
      <c r="D155" s="30" t="s">
        <v>76</v>
      </c>
      <c r="E155" s="30" t="s">
        <v>74</v>
      </c>
      <c r="F155" s="30"/>
      <c r="G155" s="30"/>
      <c r="H155" s="18">
        <f>SUMIFS(H156:H1187,$B156:$B1187,$B156,$D156:$D1187,$D156,$E156:$E1187,$E156)/2</f>
        <v>1896.6</v>
      </c>
      <c r="I155" s="18">
        <f>SUMIFS(I156:I1187,$B156:$B1187,$B156,$D156:$D1187,$D156,$E156:$E1187,$E156)/2</f>
        <v>0</v>
      </c>
      <c r="J155" s="18">
        <f>SUMIFS(J156:J1187,$B156:$B1187,$B156,$D156:$D1187,$D156,$E156:$E1187,$E156)/2</f>
        <v>1896.6</v>
      </c>
      <c r="K155" s="18">
        <f>SUMIFS(K156:K1187,$B156:$B1187,$B156,$D156:$D1187,$D156,$E156:$E1187,$E156)/2</f>
        <v>0</v>
      </c>
    </row>
    <row r="156" spans="1:11" s="16" customFormat="1" ht="63" x14ac:dyDescent="0.25">
      <c r="A156" s="19">
        <v>2</v>
      </c>
      <c r="B156" s="37">
        <v>955</v>
      </c>
      <c r="C156" s="38" t="s">
        <v>157</v>
      </c>
      <c r="D156" s="39" t="s">
        <v>76</v>
      </c>
      <c r="E156" s="39" t="s">
        <v>74</v>
      </c>
      <c r="F156" s="39" t="s">
        <v>51</v>
      </c>
      <c r="G156" s="39"/>
      <c r="H156" s="40">
        <f>SUMIFS(H157:H1187,$B157:$B1187,$B156,$D157:$D1187,$D157,$E157:$E1187,$E157,$F157:$F1187,$F157)</f>
        <v>950</v>
      </c>
      <c r="I156" s="40">
        <f>SUMIFS(I157:I1187,$B157:$B1187,$B156,$D157:$D1187,$D157,$E157:$E1187,$E157,$F157:$F1187,$F157)</f>
        <v>0</v>
      </c>
      <c r="J156" s="40">
        <f>SUMIFS(J157:J1187,$B157:$B1187,$B156,$D157:$D1187,$D157,$E157:$E1187,$E157,$F157:$F1187,$F157)</f>
        <v>950</v>
      </c>
      <c r="K156" s="40">
        <f>SUMIFS(K157:K1187,$B157:$B1187,$B156,$D157:$D1187,$D157,$E157:$E1187,$E157,$F157:$F1187,$F157)</f>
        <v>0</v>
      </c>
    </row>
    <row r="157" spans="1:11" s="16" customFormat="1" ht="15.75" x14ac:dyDescent="0.25">
      <c r="A157" s="20">
        <v>3</v>
      </c>
      <c r="B157" s="31">
        <v>955</v>
      </c>
      <c r="C157" s="32" t="s">
        <v>46</v>
      </c>
      <c r="D157" s="33" t="s">
        <v>76</v>
      </c>
      <c r="E157" s="33" t="s">
        <v>74</v>
      </c>
      <c r="F157" s="33" t="s">
        <v>51</v>
      </c>
      <c r="G157" s="33" t="s">
        <v>89</v>
      </c>
      <c r="H157" s="24">
        <v>950</v>
      </c>
      <c r="I157" s="24"/>
      <c r="J157" s="24">
        <v>950</v>
      </c>
      <c r="K157" s="24"/>
    </row>
    <row r="158" spans="1:11" s="16" customFormat="1" ht="63" x14ac:dyDescent="0.25">
      <c r="A158" s="19">
        <v>2</v>
      </c>
      <c r="B158" s="37">
        <v>955</v>
      </c>
      <c r="C158" s="38" t="s">
        <v>210</v>
      </c>
      <c r="D158" s="39" t="s">
        <v>76</v>
      </c>
      <c r="E158" s="39" t="s">
        <v>74</v>
      </c>
      <c r="F158" s="39" t="s">
        <v>151</v>
      </c>
      <c r="G158" s="39"/>
      <c r="H158" s="40">
        <f>SUMIFS(H159:H1189,$B159:$B1189,$B158,$D159:$D1189,$D159,$E159:$E1189,$E159,$F159:$F1189,$F159)</f>
        <v>946.6</v>
      </c>
      <c r="I158" s="40">
        <f>SUMIFS(I159:I1189,$B159:$B1189,$B158,$D159:$D1189,$D159,$E159:$E1189,$E159,$F159:$F1189,$F159)</f>
        <v>0</v>
      </c>
      <c r="J158" s="40">
        <f>SUMIFS(J159:J1189,$B159:$B1189,$B158,$D159:$D1189,$D159,$E159:$E1189,$E159,$F159:$F1189,$F159)</f>
        <v>946.6</v>
      </c>
      <c r="K158" s="40">
        <f>SUMIFS(K159:K1189,$B159:$B1189,$B158,$D159:$D1189,$D159,$E159:$E1189,$E159,$F159:$F1189,$F159)</f>
        <v>0</v>
      </c>
    </row>
    <row r="159" spans="1:11" s="16" customFormat="1" ht="78.75" x14ac:dyDescent="0.25">
      <c r="A159" s="20">
        <v>3</v>
      </c>
      <c r="B159" s="31">
        <v>955</v>
      </c>
      <c r="C159" s="32" t="s">
        <v>144</v>
      </c>
      <c r="D159" s="33" t="s">
        <v>76</v>
      </c>
      <c r="E159" s="33" t="s">
        <v>74</v>
      </c>
      <c r="F159" s="33" t="s">
        <v>151</v>
      </c>
      <c r="G159" s="33" t="s">
        <v>92</v>
      </c>
      <c r="H159" s="24">
        <v>946.6</v>
      </c>
      <c r="I159" s="24"/>
      <c r="J159" s="24">
        <v>946.6</v>
      </c>
      <c r="K159" s="24"/>
    </row>
    <row r="160" spans="1:11" s="16" customFormat="1" ht="15.75" x14ac:dyDescent="0.25">
      <c r="A160" s="17">
        <v>1</v>
      </c>
      <c r="B160" s="28">
        <v>955</v>
      </c>
      <c r="C160" s="29" t="s">
        <v>52</v>
      </c>
      <c r="D160" s="30" t="s">
        <v>84</v>
      </c>
      <c r="E160" s="30" t="s">
        <v>90</v>
      </c>
      <c r="F160" s="30"/>
      <c r="G160" s="30"/>
      <c r="H160" s="18">
        <f>SUMIFS(H161:H1192,$B161:$B1192,$B161,$D161:$D1192,$D161,$E161:$E1192,$E161)/2</f>
        <v>39944.300000000003</v>
      </c>
      <c r="I160" s="18">
        <f>SUMIFS(I161:I1192,$B161:$B1192,$B161,$D161:$D1192,$D161,$E161:$E1192,$E161)/2</f>
        <v>38407.300000000003</v>
      </c>
      <c r="J160" s="18">
        <f>SUMIFS(J161:J1192,$B161:$B1192,$B161,$D161:$D1192,$D161,$E161:$E1192,$E161)/2</f>
        <v>40696.5</v>
      </c>
      <c r="K160" s="18">
        <f>SUMIFS(K161:K1192,$B161:$B1192,$B161,$D161:$D1192,$D161,$E161:$E1192,$E161)/2</f>
        <v>38407.300000000003</v>
      </c>
    </row>
    <row r="161" spans="1:11" s="16" customFormat="1" ht="63" x14ac:dyDescent="0.25">
      <c r="A161" s="19">
        <v>2</v>
      </c>
      <c r="B161" s="37">
        <v>955</v>
      </c>
      <c r="C161" s="47" t="s">
        <v>214</v>
      </c>
      <c r="D161" s="39" t="s">
        <v>84</v>
      </c>
      <c r="E161" s="39" t="s">
        <v>90</v>
      </c>
      <c r="F161" s="39" t="s">
        <v>15</v>
      </c>
      <c r="G161" s="39" t="s">
        <v>69</v>
      </c>
      <c r="H161" s="40">
        <f>SUMIFS(H162:H1192,$B162:$B1192,$B161,$D162:$D1192,$D162,$E162:$E1192,$E162,$F162:$F1192,$F162)</f>
        <v>0</v>
      </c>
      <c r="I161" s="40">
        <f>SUMIFS(I162:I1192,$B162:$B1192,$B161,$D162:$D1192,$D162,$E162:$E1192,$E162,$F162:$F1192,$F162)</f>
        <v>0</v>
      </c>
      <c r="J161" s="40">
        <f>SUMIFS(J162:J1192,$B162:$B1192,$B161,$D162:$D1192,$D162,$E162:$E1192,$E162,$F162:$F1192,$F162)</f>
        <v>0</v>
      </c>
      <c r="K161" s="40">
        <f>SUMIFS(K162:K1192,$B162:$B1192,$B161,$D162:$D1192,$D162,$E162:$E1192,$E162,$F162:$F1192,$F162)</f>
        <v>0</v>
      </c>
    </row>
    <row r="162" spans="1:11" s="16" customFormat="1" ht="47.25" x14ac:dyDescent="0.25">
      <c r="A162" s="20">
        <v>3</v>
      </c>
      <c r="B162" s="31">
        <v>955</v>
      </c>
      <c r="C162" s="45" t="s">
        <v>12</v>
      </c>
      <c r="D162" s="33" t="s">
        <v>84</v>
      </c>
      <c r="E162" s="33" t="s">
        <v>90</v>
      </c>
      <c r="F162" s="33" t="s">
        <v>15</v>
      </c>
      <c r="G162" s="33" t="s">
        <v>71</v>
      </c>
      <c r="H162" s="24"/>
      <c r="I162" s="24"/>
      <c r="J162" s="24"/>
      <c r="K162" s="24"/>
    </row>
    <row r="163" spans="1:11" s="16" customFormat="1" ht="78.75" x14ac:dyDescent="0.25">
      <c r="A163" s="19">
        <v>2</v>
      </c>
      <c r="B163" s="37">
        <v>955</v>
      </c>
      <c r="C163" s="52" t="s">
        <v>167</v>
      </c>
      <c r="D163" s="39" t="s">
        <v>84</v>
      </c>
      <c r="E163" s="39" t="s">
        <v>90</v>
      </c>
      <c r="F163" s="39" t="s">
        <v>53</v>
      </c>
      <c r="G163" s="39"/>
      <c r="H163" s="40">
        <f>SUMIFS(H164:H1194,$B164:$B1194,$B163,$D164:$D1194,$D164,$E164:$E1194,$E164,$F164:$F1194,$F164)</f>
        <v>39944.300000000003</v>
      </c>
      <c r="I163" s="40">
        <f>SUMIFS(I164:I1194,$B164:$B1194,$B163,$D164:$D1194,$D164,$E164:$E1194,$E164,$F164:$F1194,$F164)</f>
        <v>38407.300000000003</v>
      </c>
      <c r="J163" s="40">
        <f>SUMIFS(J164:J1194,$B164:$B1194,$B163,$D164:$D1194,$D164,$E164:$E1194,$E164,$F164:$F1194,$F164)</f>
        <v>40696.5</v>
      </c>
      <c r="K163" s="40">
        <f>SUMIFS(K164:K1194,$B164:$B1194,$B163,$D164:$D1194,$D164,$E164:$E1194,$E164,$F164:$F1194,$F164)</f>
        <v>38407.300000000003</v>
      </c>
    </row>
    <row r="164" spans="1:11" s="16" customFormat="1" ht="31.5" x14ac:dyDescent="0.25">
      <c r="A164" s="20">
        <v>3</v>
      </c>
      <c r="B164" s="31">
        <v>955</v>
      </c>
      <c r="C164" s="32" t="s">
        <v>23</v>
      </c>
      <c r="D164" s="33" t="s">
        <v>84</v>
      </c>
      <c r="E164" s="33" t="s">
        <v>90</v>
      </c>
      <c r="F164" s="33" t="s">
        <v>53</v>
      </c>
      <c r="G164" s="33" t="s">
        <v>80</v>
      </c>
      <c r="H164" s="24">
        <v>10006.799999999999</v>
      </c>
      <c r="I164" s="24">
        <v>9296.7999999999993</v>
      </c>
      <c r="J164" s="24">
        <v>10759</v>
      </c>
      <c r="K164" s="24">
        <v>9296.7999999999993</v>
      </c>
    </row>
    <row r="165" spans="1:11" s="16" customFormat="1" ht="47.25" x14ac:dyDescent="0.25">
      <c r="A165" s="20">
        <v>3</v>
      </c>
      <c r="B165" s="31">
        <v>955</v>
      </c>
      <c r="C165" s="32" t="s">
        <v>12</v>
      </c>
      <c r="D165" s="33" t="s">
        <v>84</v>
      </c>
      <c r="E165" s="33" t="s">
        <v>90</v>
      </c>
      <c r="F165" s="33" t="s">
        <v>53</v>
      </c>
      <c r="G165" s="33" t="s">
        <v>71</v>
      </c>
      <c r="H165" s="24">
        <v>1165.0999999999999</v>
      </c>
      <c r="I165" s="24">
        <v>338.1</v>
      </c>
      <c r="J165" s="24">
        <v>1165.0999999999999</v>
      </c>
      <c r="K165" s="24">
        <v>338.1</v>
      </c>
    </row>
    <row r="166" spans="1:11" s="16" customFormat="1" ht="15.75" x14ac:dyDescent="0.25">
      <c r="A166" s="20">
        <v>3</v>
      </c>
      <c r="B166" s="31">
        <v>955</v>
      </c>
      <c r="C166" s="32" t="s">
        <v>46</v>
      </c>
      <c r="D166" s="33" t="s">
        <v>84</v>
      </c>
      <c r="E166" s="33" t="s">
        <v>90</v>
      </c>
      <c r="F166" s="33" t="s">
        <v>53</v>
      </c>
      <c r="G166" s="33" t="s">
        <v>89</v>
      </c>
      <c r="H166" s="24"/>
      <c r="I166" s="24"/>
      <c r="J166" s="24"/>
      <c r="K166" s="24"/>
    </row>
    <row r="167" spans="1:11" s="16" customFormat="1" ht="78.75" x14ac:dyDescent="0.25">
      <c r="A167" s="20">
        <v>3</v>
      </c>
      <c r="B167" s="31">
        <v>955</v>
      </c>
      <c r="C167" s="32" t="s">
        <v>132</v>
      </c>
      <c r="D167" s="33" t="s">
        <v>84</v>
      </c>
      <c r="E167" s="33" t="s">
        <v>90</v>
      </c>
      <c r="F167" s="33" t="s">
        <v>53</v>
      </c>
      <c r="G167" s="33" t="s">
        <v>91</v>
      </c>
      <c r="H167" s="24">
        <v>28772.400000000001</v>
      </c>
      <c r="I167" s="24">
        <v>28772.400000000001</v>
      </c>
      <c r="J167" s="24">
        <v>28772.400000000001</v>
      </c>
      <c r="K167" s="24">
        <v>28772.400000000001</v>
      </c>
    </row>
    <row r="168" spans="1:11" s="16" customFormat="1" ht="21" customHeight="1" x14ac:dyDescent="0.25">
      <c r="A168" s="20">
        <v>3</v>
      </c>
      <c r="B168" s="31">
        <v>955</v>
      </c>
      <c r="C168" s="32" t="s">
        <v>13</v>
      </c>
      <c r="D168" s="33" t="s">
        <v>84</v>
      </c>
      <c r="E168" s="33" t="s">
        <v>90</v>
      </c>
      <c r="F168" s="33" t="s">
        <v>53</v>
      </c>
      <c r="G168" s="33" t="s">
        <v>72</v>
      </c>
      <c r="H168" s="24"/>
      <c r="I168" s="24"/>
      <c r="J168" s="24"/>
      <c r="K168" s="24"/>
    </row>
    <row r="169" spans="1:11" s="16" customFormat="1" ht="15.75" x14ac:dyDescent="0.25">
      <c r="A169" s="17">
        <v>1</v>
      </c>
      <c r="B169" s="28">
        <v>955</v>
      </c>
      <c r="C169" s="29" t="s">
        <v>54</v>
      </c>
      <c r="D169" s="30" t="s">
        <v>84</v>
      </c>
      <c r="E169" s="30" t="s">
        <v>81</v>
      </c>
      <c r="F169" s="30" t="s">
        <v>7</v>
      </c>
      <c r="G169" s="30" t="s">
        <v>69</v>
      </c>
      <c r="H169" s="18">
        <f>SUMIFS(H170:H1201,$B170:$B1201,$B170,$D170:$D1201,$D170,$E170:$E1201,$E170)/2</f>
        <v>8224.7000000000007</v>
      </c>
      <c r="I169" s="18">
        <f>SUMIFS(I170:I1201,$B170:$B1201,$B170,$D170:$D1201,$D170,$E170:$E1201,$E170)/2</f>
        <v>0</v>
      </c>
      <c r="J169" s="18">
        <f>SUMIFS(J170:J1201,$B170:$B1201,$B170,$D170:$D1201,$D170,$E170:$E1201,$E170)/2</f>
        <v>8224.7000000000007</v>
      </c>
      <c r="K169" s="18">
        <f>SUMIFS(K170:K1201,$B170:$B1201,$B170,$D170:$D1201,$D170,$E170:$E1201,$E170)/2</f>
        <v>0</v>
      </c>
    </row>
    <row r="170" spans="1:11" s="16" customFormat="1" ht="55.9" customHeight="1" x14ac:dyDescent="0.25">
      <c r="A170" s="19">
        <v>2</v>
      </c>
      <c r="B170" s="37">
        <v>955</v>
      </c>
      <c r="C170" s="38" t="s">
        <v>194</v>
      </c>
      <c r="D170" s="39" t="s">
        <v>84</v>
      </c>
      <c r="E170" s="39" t="s">
        <v>81</v>
      </c>
      <c r="F170" s="39" t="s">
        <v>121</v>
      </c>
      <c r="G170" s="39"/>
      <c r="H170" s="40">
        <f>SUMIFS(H171:H1201,$B171:$B1201,$B170,$D171:$D1201,$D171,$E171:$E1201,$E171,$F171:$F1201,$F171)</f>
        <v>8224.7000000000007</v>
      </c>
      <c r="I170" s="40">
        <f>SUMIFS(I171:I1201,$B171:$B1201,$B170,$D171:$D1201,$D171,$E171:$E1201,$E171,$F171:$F1201,$F171)</f>
        <v>0</v>
      </c>
      <c r="J170" s="40">
        <f>SUMIFS(J171:J1201,$B171:$B1201,$B170,$D171:$D1201,$D171,$E171:$E1201,$E171,$F171:$F1201,$F171)</f>
        <v>8224.7000000000007</v>
      </c>
      <c r="K170" s="40">
        <f>SUMIFS(K171:K1201,$B171:$B1201,$B170,$D171:$D1201,$D171,$E171:$E1201,$E171,$F171:$F1201,$F171)</f>
        <v>0</v>
      </c>
    </row>
    <row r="171" spans="1:11" s="16" customFormat="1" ht="47.25" x14ac:dyDescent="0.25">
      <c r="A171" s="20">
        <v>3</v>
      </c>
      <c r="B171" s="31">
        <v>955</v>
      </c>
      <c r="C171" s="32" t="s">
        <v>12</v>
      </c>
      <c r="D171" s="33" t="s">
        <v>84</v>
      </c>
      <c r="E171" s="33" t="s">
        <v>81</v>
      </c>
      <c r="F171" s="33" t="s">
        <v>121</v>
      </c>
      <c r="G171" s="33" t="s">
        <v>71</v>
      </c>
      <c r="H171" s="24">
        <v>8224.7000000000007</v>
      </c>
      <c r="I171" s="24"/>
      <c r="J171" s="24">
        <v>8224.7000000000007</v>
      </c>
      <c r="K171" s="24"/>
    </row>
    <row r="172" spans="1:11" s="16" customFormat="1" ht="15.75" x14ac:dyDescent="0.25">
      <c r="A172" s="17">
        <v>1</v>
      </c>
      <c r="B172" s="28">
        <v>955</v>
      </c>
      <c r="C172" s="29" t="s">
        <v>128</v>
      </c>
      <c r="D172" s="30" t="s">
        <v>84</v>
      </c>
      <c r="E172" s="30" t="s">
        <v>87</v>
      </c>
      <c r="F172" s="30"/>
      <c r="G172" s="30"/>
      <c r="H172" s="18">
        <f>SUMIFS(H173:H1204,$B173:$B1204,$B173,$D173:$D1204,$D173,$E173:$E1204,$E173)/2</f>
        <v>37000</v>
      </c>
      <c r="I172" s="18">
        <f>SUMIFS(I173:I1204,$B173:$B1204,$B173,$D173:$D1204,$D173,$E173:$E1204,$E173)/2</f>
        <v>36574.1</v>
      </c>
      <c r="J172" s="18">
        <f>SUMIFS(J173:J1204,$B173:$B1204,$B173,$D173:$D1204,$D173,$E173:$E1204,$E173)/2</f>
        <v>37000</v>
      </c>
      <c r="K172" s="18">
        <f>SUMIFS(K173:K1204,$B173:$B1204,$B173,$D173:$D1204,$D173,$E173:$E1204,$E173)/2</f>
        <v>36574.1</v>
      </c>
    </row>
    <row r="173" spans="1:11" s="16" customFormat="1" ht="63" x14ac:dyDescent="0.25">
      <c r="A173" s="19">
        <v>2</v>
      </c>
      <c r="B173" s="37">
        <v>955</v>
      </c>
      <c r="C173" s="38" t="s">
        <v>200</v>
      </c>
      <c r="D173" s="39" t="s">
        <v>84</v>
      </c>
      <c r="E173" s="39" t="s">
        <v>87</v>
      </c>
      <c r="F173" s="39" t="s">
        <v>55</v>
      </c>
      <c r="G173" s="39"/>
      <c r="H173" s="40">
        <f>SUMIFS(H174:H1204,$B174:$B1204,$B173,$D174:$D1204,$D174,$E174:$E1204,$E174,$F174:$F1204,$F174)</f>
        <v>37000</v>
      </c>
      <c r="I173" s="40">
        <f>SUMIFS(I174:I1204,$B174:$B1204,$B173,$D174:$D1204,$D174,$E174:$E1204,$E174,$F174:$F1204,$F174)</f>
        <v>36574.1</v>
      </c>
      <c r="J173" s="40">
        <f>SUMIFS(J174:J1204,$B174:$B1204,$B173,$D174:$D1204,$D174,$E174:$E1204,$E174,$F174:$F1204,$F174)</f>
        <v>37000</v>
      </c>
      <c r="K173" s="40">
        <f>SUMIFS(K174:K1204,$B174:$B1204,$B173,$D174:$D1204,$D174,$E174:$E1204,$E174,$F174:$F1204,$F174)</f>
        <v>36574.1</v>
      </c>
    </row>
    <row r="174" spans="1:11" s="16" customFormat="1" ht="15.75" x14ac:dyDescent="0.25">
      <c r="A174" s="20">
        <v>3</v>
      </c>
      <c r="B174" s="31">
        <v>955</v>
      </c>
      <c r="C174" s="32" t="s">
        <v>46</v>
      </c>
      <c r="D174" s="33" t="s">
        <v>84</v>
      </c>
      <c r="E174" s="33" t="s">
        <v>87</v>
      </c>
      <c r="F174" s="33" t="s">
        <v>55</v>
      </c>
      <c r="G174" s="33" t="s">
        <v>89</v>
      </c>
      <c r="H174" s="24">
        <v>37000</v>
      </c>
      <c r="I174" s="24">
        <v>36574.1</v>
      </c>
      <c r="J174" s="24">
        <v>37000</v>
      </c>
      <c r="K174" s="24">
        <v>36574.1</v>
      </c>
    </row>
    <row r="175" spans="1:11" s="16" customFormat="1" ht="15.75" x14ac:dyDescent="0.25">
      <c r="A175" s="17">
        <v>1</v>
      </c>
      <c r="B175" s="28">
        <v>955</v>
      </c>
      <c r="C175" s="29" t="s">
        <v>123</v>
      </c>
      <c r="D175" s="30" t="s">
        <v>84</v>
      </c>
      <c r="E175" s="30" t="s">
        <v>82</v>
      </c>
      <c r="F175" s="30" t="s">
        <v>7</v>
      </c>
      <c r="G175" s="30" t="s">
        <v>69</v>
      </c>
      <c r="H175" s="18">
        <f>SUMIFS(H176:H1207,$B176:$B1207,$B176,$D176:$D1207,$D176,$E176:$E1207,$E176)/2</f>
        <v>0</v>
      </c>
      <c r="I175" s="18">
        <f>SUMIFS(I176:I1207,$B176:$B1207,$B176,$D176:$D1207,$D176,$E176:$E1207,$E176)/2</f>
        <v>0</v>
      </c>
      <c r="J175" s="18">
        <f>SUMIFS(J176:J1207,$B176:$B1207,$B176,$D176:$D1207,$D176,$E176:$E1207,$E176)/2</f>
        <v>0</v>
      </c>
      <c r="K175" s="18">
        <f>SUMIFS(K176:K1207,$B176:$B1207,$B176,$D176:$D1207,$D176,$E176:$E1207,$E176)/2</f>
        <v>0</v>
      </c>
    </row>
    <row r="176" spans="1:11" s="16" customFormat="1" ht="78.75" x14ac:dyDescent="0.25">
      <c r="A176" s="19">
        <v>2</v>
      </c>
      <c r="B176" s="37">
        <v>955</v>
      </c>
      <c r="C176" s="38" t="s">
        <v>212</v>
      </c>
      <c r="D176" s="39" t="s">
        <v>84</v>
      </c>
      <c r="E176" s="39" t="s">
        <v>82</v>
      </c>
      <c r="F176" s="39" t="s">
        <v>49</v>
      </c>
      <c r="G176" s="39"/>
      <c r="H176" s="40">
        <f>SUMIFS(H177:H1207,$B177:$B1207,$B176,$D177:$D1207,$D177,$E177:$E1207,$E177,$F177:$F1207,$F177)</f>
        <v>0</v>
      </c>
      <c r="I176" s="40">
        <f>SUMIFS(I177:I1207,$B177:$B1207,$B176,$D177:$D1207,$D177,$E177:$E1207,$E177,$F177:$F1207,$F177)</f>
        <v>0</v>
      </c>
      <c r="J176" s="40">
        <f>SUMIFS(J177:J1207,$B177:$B1207,$B176,$D177:$D1207,$D177,$E177:$E1207,$E177,$F177:$F1207,$F177)</f>
        <v>0</v>
      </c>
      <c r="K176" s="40">
        <f>SUMIFS(K177:K1207,$B177:$B1207,$B176,$D177:$D1207,$D177,$E177:$E1207,$E177,$F177:$F1207,$F177)</f>
        <v>0</v>
      </c>
    </row>
    <row r="177" spans="1:11" s="16" customFormat="1" ht="15.75" x14ac:dyDescent="0.25">
      <c r="A177" s="20">
        <v>3</v>
      </c>
      <c r="B177" s="31">
        <v>955</v>
      </c>
      <c r="C177" s="32" t="s">
        <v>46</v>
      </c>
      <c r="D177" s="33" t="s">
        <v>84</v>
      </c>
      <c r="E177" s="33" t="s">
        <v>82</v>
      </c>
      <c r="F177" s="33" t="s">
        <v>49</v>
      </c>
      <c r="G177" s="33" t="s">
        <v>89</v>
      </c>
      <c r="H177" s="24"/>
      <c r="I177" s="24"/>
      <c r="J177" s="24"/>
      <c r="K177" s="24"/>
    </row>
    <row r="178" spans="1:11" s="16" customFormat="1" ht="31.5" x14ac:dyDescent="0.25">
      <c r="A178" s="17">
        <v>1</v>
      </c>
      <c r="B178" s="28">
        <v>955</v>
      </c>
      <c r="C178" s="29" t="s">
        <v>37</v>
      </c>
      <c r="D178" s="30" t="s">
        <v>84</v>
      </c>
      <c r="E178" s="30" t="s">
        <v>85</v>
      </c>
      <c r="F178" s="30"/>
      <c r="G178" s="30"/>
      <c r="H178" s="18">
        <f>SUMIFS(H179:H1210,$B179:$B1210,$B179,$D179:$D1210,$D179,$E179:$E1210,$E179)/2</f>
        <v>34665.4</v>
      </c>
      <c r="I178" s="18">
        <f>SUMIFS(I179:I1210,$B179:$B1210,$B179,$D179:$D1210,$D179,$E179:$E1210,$E179)/2</f>
        <v>0</v>
      </c>
      <c r="J178" s="18">
        <f>SUMIFS(J179:J1210,$B179:$B1210,$B179,$D179:$D1210,$D179,$E179:$E1210,$E179)/2</f>
        <v>30002.300000000003</v>
      </c>
      <c r="K178" s="18">
        <f>SUMIFS(K179:K1210,$B179:$B1210,$B179,$D179:$D1210,$D179,$E179:$E1210,$E179)/2</f>
        <v>0</v>
      </c>
    </row>
    <row r="179" spans="1:11" s="16" customFormat="1" ht="54" customHeight="1" x14ac:dyDescent="0.25">
      <c r="A179" s="19">
        <v>2</v>
      </c>
      <c r="B179" s="37">
        <v>955</v>
      </c>
      <c r="C179" s="38" t="s">
        <v>195</v>
      </c>
      <c r="D179" s="39" t="s">
        <v>84</v>
      </c>
      <c r="E179" s="39" t="s">
        <v>85</v>
      </c>
      <c r="F179" s="39" t="s">
        <v>56</v>
      </c>
      <c r="G179" s="39"/>
      <c r="H179" s="40">
        <f>SUMIFS(H180:H1210,$B180:$B1210,$B179,$D180:$D1210,$D180,$E180:$E1210,$E180,$F180:$F1210,$F180)</f>
        <v>8866.2000000000007</v>
      </c>
      <c r="I179" s="40">
        <f>SUMIFS(I180:I1210,$B180:$B1210,$B179,$D180:$D1210,$D180,$E180:$E1210,$E180,$F180:$F1210,$F180)</f>
        <v>0</v>
      </c>
      <c r="J179" s="40">
        <f>SUMIFS(J180:J1210,$B180:$B1210,$B179,$D180:$D1210,$D180,$E180:$E1210,$E180,$F180:$F1210,$F180)</f>
        <v>5433.1</v>
      </c>
      <c r="K179" s="40">
        <f>SUMIFS(K180:K1210,$B180:$B1210,$B179,$D180:$D1210,$D180,$E180:$E1210,$E180,$F180:$F1210,$F180)</f>
        <v>0</v>
      </c>
    </row>
    <row r="180" spans="1:11" s="16" customFormat="1" ht="73.900000000000006" customHeight="1" x14ac:dyDescent="0.25">
      <c r="A180" s="20">
        <v>3</v>
      </c>
      <c r="B180" s="31">
        <v>955</v>
      </c>
      <c r="C180" s="32" t="s">
        <v>144</v>
      </c>
      <c r="D180" s="33" t="s">
        <v>84</v>
      </c>
      <c r="E180" s="33" t="s">
        <v>85</v>
      </c>
      <c r="F180" s="33" t="s">
        <v>56</v>
      </c>
      <c r="G180" s="33" t="s">
        <v>92</v>
      </c>
      <c r="H180" s="24">
        <v>8866.2000000000007</v>
      </c>
      <c r="I180" s="24"/>
      <c r="J180" s="24">
        <v>5433.1</v>
      </c>
      <c r="K180" s="24"/>
    </row>
    <row r="181" spans="1:11" s="16" customFormat="1" ht="82.15" customHeight="1" x14ac:dyDescent="0.25">
      <c r="A181" s="19">
        <v>2</v>
      </c>
      <c r="B181" s="37">
        <v>955</v>
      </c>
      <c r="C181" s="42" t="s">
        <v>183</v>
      </c>
      <c r="D181" s="39" t="s">
        <v>84</v>
      </c>
      <c r="E181" s="39" t="s">
        <v>85</v>
      </c>
      <c r="F181" s="39" t="s">
        <v>48</v>
      </c>
      <c r="G181" s="39" t="s">
        <v>69</v>
      </c>
      <c r="H181" s="40">
        <f>SUMIFS(H182:H1212,$B182:$B1212,$B181,$D182:$D1212,$D182,$E182:$E1212,$E182,$F182:$F1212,$F182)</f>
        <v>25799.200000000001</v>
      </c>
      <c r="I181" s="40">
        <f>SUMIFS(I182:I1212,$B182:$B1212,$B181,$D182:$D1212,$D182,$E182:$E1212,$E182,$F182:$F1212,$F182)</f>
        <v>0</v>
      </c>
      <c r="J181" s="40">
        <f>SUMIFS(J182:J1212,$B182:$B1212,$B181,$D182:$D1212,$D182,$E182:$E1212,$E182,$F182:$F1212,$F182)</f>
        <v>24569.200000000001</v>
      </c>
      <c r="K181" s="40">
        <f>SUMIFS(K182:K1212,$B182:$B1212,$B181,$D182:$D1212,$D182,$E182:$E1212,$E182,$F182:$F1212,$F182)</f>
        <v>0</v>
      </c>
    </row>
    <row r="182" spans="1:11" s="16" customFormat="1" ht="15.75" x14ac:dyDescent="0.25">
      <c r="A182" s="20">
        <v>3</v>
      </c>
      <c r="B182" s="31">
        <v>955</v>
      </c>
      <c r="C182" s="32" t="s">
        <v>46</v>
      </c>
      <c r="D182" s="33" t="s">
        <v>84</v>
      </c>
      <c r="E182" s="33" t="s">
        <v>85</v>
      </c>
      <c r="F182" s="33" t="s">
        <v>48</v>
      </c>
      <c r="G182" s="33" t="s">
        <v>89</v>
      </c>
      <c r="H182" s="24">
        <v>25799.200000000001</v>
      </c>
      <c r="I182" s="24"/>
      <c r="J182" s="24">
        <v>24569.200000000001</v>
      </c>
      <c r="K182" s="24"/>
    </row>
    <row r="183" spans="1:11" s="16" customFormat="1" ht="78.75" x14ac:dyDescent="0.25">
      <c r="A183" s="19">
        <v>2</v>
      </c>
      <c r="B183" s="37">
        <v>955</v>
      </c>
      <c r="C183" s="38" t="s">
        <v>212</v>
      </c>
      <c r="D183" s="39" t="s">
        <v>84</v>
      </c>
      <c r="E183" s="39" t="s">
        <v>85</v>
      </c>
      <c r="F183" s="39" t="s">
        <v>49</v>
      </c>
      <c r="G183" s="39"/>
      <c r="H183" s="40">
        <f>SUMIFS(H184:H1214,$B184:$B1214,$B183,$D184:$D1214,$D184,$E184:$E1214,$E184,$F184:$F1214,$F184)</f>
        <v>0</v>
      </c>
      <c r="I183" s="40">
        <f>SUMIFS(I184:I1214,$B184:$B1214,$B183,$D184:$D1214,$D184,$E184:$E1214,$E184,$F184:$F1214,$F184)</f>
        <v>0</v>
      </c>
      <c r="J183" s="40">
        <f>SUMIFS(J184:J1214,$B184:$B1214,$B183,$D184:$D1214,$D184,$E184:$E1214,$E184,$F184:$F1214,$F184)</f>
        <v>0</v>
      </c>
      <c r="K183" s="40">
        <f>SUMIFS(K184:K1214,$B184:$B1214,$B183,$D184:$D1214,$D184,$E184:$E1214,$E184,$F184:$F1214,$F184)</f>
        <v>0</v>
      </c>
    </row>
    <row r="184" spans="1:11" s="16" customFormat="1" ht="15.75" x14ac:dyDescent="0.25">
      <c r="A184" s="20">
        <v>3</v>
      </c>
      <c r="B184" s="31">
        <v>955</v>
      </c>
      <c r="C184" s="32" t="s">
        <v>46</v>
      </c>
      <c r="D184" s="33" t="s">
        <v>84</v>
      </c>
      <c r="E184" s="33" t="s">
        <v>85</v>
      </c>
      <c r="F184" s="33" t="s">
        <v>49</v>
      </c>
      <c r="G184" s="33" t="s">
        <v>89</v>
      </c>
      <c r="H184" s="24"/>
      <c r="I184" s="24"/>
      <c r="J184" s="24"/>
      <c r="K184" s="24"/>
    </row>
    <row r="185" spans="1:11" s="16" customFormat="1" ht="50.45" customHeight="1" x14ac:dyDescent="0.25">
      <c r="A185" s="19">
        <v>2</v>
      </c>
      <c r="B185" s="37">
        <v>955</v>
      </c>
      <c r="C185" s="38" t="s">
        <v>35</v>
      </c>
      <c r="D185" s="39" t="s">
        <v>84</v>
      </c>
      <c r="E185" s="39" t="s">
        <v>85</v>
      </c>
      <c r="F185" s="39" t="s">
        <v>108</v>
      </c>
      <c r="G185" s="39"/>
      <c r="H185" s="40">
        <f>SUMIFS(H186:H1216,$B186:$B1216,$B185,$D186:$D1216,$D186,$E186:$E1216,$E186,$F186:$F1216,$F186)</f>
        <v>0</v>
      </c>
      <c r="I185" s="40">
        <f>SUMIFS(I186:I1216,$B186:$B1216,$B185,$D186:$D1216,$D186,$E186:$E1216,$E186,$F186:$F1216,$F186)</f>
        <v>0</v>
      </c>
      <c r="J185" s="40">
        <f>SUMIFS(J186:J1216,$B186:$B1216,$B185,$D186:$D1216,$D186,$E186:$E1216,$E186,$F186:$F1216,$F186)</f>
        <v>0</v>
      </c>
      <c r="K185" s="40">
        <f>SUMIFS(K186:K1216,$B186:$B1216,$B185,$D186:$D1216,$D186,$E186:$E1216,$E186,$F186:$F1216,$F186)</f>
        <v>0</v>
      </c>
    </row>
    <row r="186" spans="1:11" s="16" customFormat="1" ht="47.25" x14ac:dyDescent="0.25">
      <c r="A186" s="20">
        <v>3</v>
      </c>
      <c r="B186" s="31">
        <v>955</v>
      </c>
      <c r="C186" s="32" t="s">
        <v>12</v>
      </c>
      <c r="D186" s="33" t="s">
        <v>84</v>
      </c>
      <c r="E186" s="33" t="s">
        <v>85</v>
      </c>
      <c r="F186" s="33" t="s">
        <v>108</v>
      </c>
      <c r="G186" s="33" t="s">
        <v>71</v>
      </c>
      <c r="H186" s="24"/>
      <c r="I186" s="24"/>
      <c r="J186" s="24"/>
      <c r="K186" s="24"/>
    </row>
    <row r="187" spans="1:11" s="16" customFormat="1" ht="15.75" x14ac:dyDescent="0.25">
      <c r="A187" s="17">
        <v>1</v>
      </c>
      <c r="B187" s="28">
        <v>955</v>
      </c>
      <c r="C187" s="29" t="s">
        <v>57</v>
      </c>
      <c r="D187" s="30" t="s">
        <v>90</v>
      </c>
      <c r="E187" s="30" t="s">
        <v>67</v>
      </c>
      <c r="F187" s="30"/>
      <c r="G187" s="30"/>
      <c r="H187" s="18">
        <f>SUMIFS(H188:H1219,$B188:$B1219,$B188,$D188:$D1219,$D188,$E188:$E1219,$E188)/2</f>
        <v>0</v>
      </c>
      <c r="I187" s="18">
        <f>SUMIFS(I188:I1219,$B188:$B1219,$B188,$D188:$D1219,$D188,$E188:$E1219,$E188)/2</f>
        <v>0</v>
      </c>
      <c r="J187" s="18">
        <f>SUMIFS(J188:J1219,$B188:$B1219,$B188,$D188:$D1219,$D188,$E188:$E1219,$E188)/2</f>
        <v>0</v>
      </c>
      <c r="K187" s="18">
        <f>SUMIFS(K188:K1219,$B188:$B1219,$B188,$D188:$D1219,$D188,$E188:$E1219,$E188)/2</f>
        <v>0</v>
      </c>
    </row>
    <row r="188" spans="1:11" s="16" customFormat="1" ht="66.599999999999994" customHeight="1" x14ac:dyDescent="0.25">
      <c r="A188" s="19">
        <v>2</v>
      </c>
      <c r="B188" s="37">
        <v>955</v>
      </c>
      <c r="C188" s="38" t="s">
        <v>212</v>
      </c>
      <c r="D188" s="39" t="s">
        <v>90</v>
      </c>
      <c r="E188" s="39" t="s">
        <v>67</v>
      </c>
      <c r="F188" s="39" t="s">
        <v>49</v>
      </c>
      <c r="G188" s="39" t="s">
        <v>69</v>
      </c>
      <c r="H188" s="40">
        <f>SUMIFS(H189:H1219,$B189:$B1219,$B188,$D189:$D1219,$D189,$E189:$E1219,$E189,$F189:$F1219,$F189)</f>
        <v>0</v>
      </c>
      <c r="I188" s="40">
        <f>SUMIFS(I189:I1219,$B189:$B1219,$B188,$D189:$D1219,$D189,$E189:$E1219,$E189,$F189:$F1219,$F189)</f>
        <v>0</v>
      </c>
      <c r="J188" s="40">
        <f>SUMIFS(J189:J1219,$B189:$B1219,$B188,$D189:$D1219,$D189,$E189:$E1219,$E189,$F189:$F1219,$F189)</f>
        <v>0</v>
      </c>
      <c r="K188" s="40">
        <f>SUMIFS(K189:K1219,$B189:$B1219,$B188,$D189:$D1219,$D189,$E189:$E1219,$E189,$F189:$F1219,$F189)</f>
        <v>0</v>
      </c>
    </row>
    <row r="189" spans="1:11" s="16" customFormat="1" ht="15.75" x14ac:dyDescent="0.25">
      <c r="A189" s="20">
        <v>3</v>
      </c>
      <c r="B189" s="31">
        <v>955</v>
      </c>
      <c r="C189" s="32" t="s">
        <v>46</v>
      </c>
      <c r="D189" s="33" t="s">
        <v>90</v>
      </c>
      <c r="E189" s="33" t="s">
        <v>67</v>
      </c>
      <c r="F189" s="33" t="s">
        <v>49</v>
      </c>
      <c r="G189" s="33" t="s">
        <v>89</v>
      </c>
      <c r="H189" s="24"/>
      <c r="I189" s="24"/>
      <c r="J189" s="24"/>
      <c r="K189" s="24"/>
    </row>
    <row r="190" spans="1:11" s="16" customFormat="1" ht="15.75" x14ac:dyDescent="0.25">
      <c r="A190" s="17">
        <v>1</v>
      </c>
      <c r="B190" s="28">
        <v>955</v>
      </c>
      <c r="C190" s="29" t="s">
        <v>112</v>
      </c>
      <c r="D190" s="30" t="s">
        <v>90</v>
      </c>
      <c r="E190" s="30" t="s">
        <v>86</v>
      </c>
      <c r="F190" s="30" t="s">
        <v>7</v>
      </c>
      <c r="G190" s="30" t="s">
        <v>69</v>
      </c>
      <c r="H190" s="18">
        <f>SUMIFS(H191:H1222,$B191:$B1222,$B191,$D191:$D1222,$D191,$E191:$E1222,$E191)/2</f>
        <v>114325.4</v>
      </c>
      <c r="I190" s="18">
        <f>SUMIFS(I191:I1222,$B191:$B1222,$B191,$D191:$D1222,$D191,$E191:$E1222,$E191)/2</f>
        <v>69020</v>
      </c>
      <c r="J190" s="18">
        <f>SUMIFS(J191:J1222,$B191:$B1222,$B191,$D191:$D1222,$D191,$E191:$E1222,$E191)/2</f>
        <v>116267.40000000001</v>
      </c>
      <c r="K190" s="18">
        <f>SUMIFS(K191:K1222,$B191:$B1222,$B191,$D191:$D1222,$D191,$E191:$E1222,$E191)/2</f>
        <v>70603.399999999994</v>
      </c>
    </row>
    <row r="191" spans="1:11" s="16" customFormat="1" ht="47.25" x14ac:dyDescent="0.25">
      <c r="A191" s="19">
        <v>2</v>
      </c>
      <c r="B191" s="37">
        <v>955</v>
      </c>
      <c r="C191" s="38" t="s">
        <v>164</v>
      </c>
      <c r="D191" s="39" t="s">
        <v>90</v>
      </c>
      <c r="E191" s="39" t="s">
        <v>86</v>
      </c>
      <c r="F191" s="39" t="s">
        <v>163</v>
      </c>
      <c r="G191" s="39" t="s">
        <v>69</v>
      </c>
      <c r="H191" s="40">
        <f>SUMIFS(H192:H1222,$B192:$B1222,$B191,$D192:$D1222,$D192,$E192:$E1222,$E192,$F192:$F1222,$F192)</f>
        <v>26666.799999999999</v>
      </c>
      <c r="I191" s="40">
        <f>SUMIFS(I192:I1222,$B192:$B1222,$B191,$D192:$D1222,$D192,$E192:$E1222,$E192,$F192:$F1222,$F192)</f>
        <v>0</v>
      </c>
      <c r="J191" s="40">
        <f>SUMIFS(J192:J1222,$B192:$B1222,$B191,$D192:$D1222,$D192,$E192:$E1222,$E192,$F192:$F1222,$F192)</f>
        <v>29350.2</v>
      </c>
      <c r="K191" s="40">
        <f>SUMIFS(K192:K1222,$B192:$B1222,$B191,$D192:$D1222,$D192,$E192:$E1222,$E192,$F192:$F1222,$F192)</f>
        <v>1583.4</v>
      </c>
    </row>
    <row r="192" spans="1:11" s="16" customFormat="1" ht="47.25" x14ac:dyDescent="0.25">
      <c r="A192" s="20">
        <v>3</v>
      </c>
      <c r="B192" s="31">
        <v>955</v>
      </c>
      <c r="C192" s="32" t="s">
        <v>12</v>
      </c>
      <c r="D192" s="33" t="s">
        <v>90</v>
      </c>
      <c r="E192" s="33" t="s">
        <v>86</v>
      </c>
      <c r="F192" s="33" t="s">
        <v>163</v>
      </c>
      <c r="G192" s="33" t="s">
        <v>71</v>
      </c>
      <c r="H192" s="24">
        <v>1666.8</v>
      </c>
      <c r="I192" s="24"/>
      <c r="J192" s="24">
        <v>4350.2</v>
      </c>
      <c r="K192" s="24">
        <v>1583.4</v>
      </c>
    </row>
    <row r="193" spans="1:11" s="16" customFormat="1" ht="24.6" customHeight="1" x14ac:dyDescent="0.25">
      <c r="A193" s="20">
        <v>3</v>
      </c>
      <c r="B193" s="31">
        <v>955</v>
      </c>
      <c r="C193" s="32" t="s">
        <v>46</v>
      </c>
      <c r="D193" s="33" t="s">
        <v>90</v>
      </c>
      <c r="E193" s="33" t="s">
        <v>86</v>
      </c>
      <c r="F193" s="33" t="s">
        <v>163</v>
      </c>
      <c r="G193" s="33" t="s">
        <v>89</v>
      </c>
      <c r="H193" s="24">
        <v>25000</v>
      </c>
      <c r="I193" s="24"/>
      <c r="J193" s="24">
        <v>25000</v>
      </c>
      <c r="K193" s="24"/>
    </row>
    <row r="194" spans="1:11" s="16" customFormat="1" ht="47.25" x14ac:dyDescent="0.25">
      <c r="A194" s="19">
        <v>2</v>
      </c>
      <c r="B194" s="37">
        <v>955</v>
      </c>
      <c r="C194" s="38" t="s">
        <v>202</v>
      </c>
      <c r="D194" s="39" t="s">
        <v>90</v>
      </c>
      <c r="E194" s="39" t="s">
        <v>86</v>
      </c>
      <c r="F194" s="39" t="s">
        <v>58</v>
      </c>
      <c r="G194" s="39" t="s">
        <v>69</v>
      </c>
      <c r="H194" s="40">
        <f>SUMIFS(H195:H1225,$B195:$B1225,$B194,$D195:$D1225,$D195,$E195:$E1225,$E195,$F195:$F1225,$F195)</f>
        <v>16958.099999999999</v>
      </c>
      <c r="I194" s="40">
        <f>SUMIFS(I195:I1225,$B195:$B1225,$B194,$D195:$D1225,$D195,$E195:$E1225,$E195,$F195:$F1225,$F195)</f>
        <v>0</v>
      </c>
      <c r="J194" s="40">
        <f>SUMIFS(J195:J1225,$B195:$B1225,$B194,$D195:$D1225,$D195,$E195:$E1225,$E195,$F195:$F1225,$F195)</f>
        <v>15708.1</v>
      </c>
      <c r="K194" s="40">
        <f>SUMIFS(K195:K1225,$B195:$B1225,$B194,$D195:$D1225,$D195,$E195:$E1225,$E195,$F195:$F1225,$F195)</f>
        <v>0</v>
      </c>
    </row>
    <row r="195" spans="1:11" s="16" customFormat="1" ht="112.15" customHeight="1" x14ac:dyDescent="0.25">
      <c r="A195" s="20">
        <v>3</v>
      </c>
      <c r="B195" s="31">
        <v>955</v>
      </c>
      <c r="C195" s="32" t="s">
        <v>113</v>
      </c>
      <c r="D195" s="33" t="s">
        <v>90</v>
      </c>
      <c r="E195" s="33" t="s">
        <v>86</v>
      </c>
      <c r="F195" s="33" t="s">
        <v>58</v>
      </c>
      <c r="G195" s="33" t="s">
        <v>111</v>
      </c>
      <c r="H195" s="24"/>
      <c r="I195" s="24"/>
      <c r="J195" s="24"/>
      <c r="K195" s="24"/>
    </row>
    <row r="196" spans="1:11" s="16" customFormat="1" ht="24.6" customHeight="1" x14ac:dyDescent="0.25">
      <c r="A196" s="20">
        <v>3</v>
      </c>
      <c r="B196" s="31">
        <v>955</v>
      </c>
      <c r="C196" s="32" t="s">
        <v>46</v>
      </c>
      <c r="D196" s="33" t="s">
        <v>90</v>
      </c>
      <c r="E196" s="33" t="s">
        <v>86</v>
      </c>
      <c r="F196" s="33" t="s">
        <v>58</v>
      </c>
      <c r="G196" s="33" t="s">
        <v>89</v>
      </c>
      <c r="H196" s="24">
        <v>16958.099999999999</v>
      </c>
      <c r="I196" s="24"/>
      <c r="J196" s="24">
        <v>15708.1</v>
      </c>
      <c r="K196" s="24"/>
    </row>
    <row r="197" spans="1:11" s="16" customFormat="1" ht="55.15" customHeight="1" x14ac:dyDescent="0.25">
      <c r="A197" s="19">
        <v>2</v>
      </c>
      <c r="B197" s="37">
        <v>955</v>
      </c>
      <c r="C197" s="38" t="s">
        <v>190</v>
      </c>
      <c r="D197" s="39" t="s">
        <v>90</v>
      </c>
      <c r="E197" s="39" t="s">
        <v>86</v>
      </c>
      <c r="F197" s="39" t="s">
        <v>189</v>
      </c>
      <c r="G197" s="39" t="s">
        <v>69</v>
      </c>
      <c r="H197" s="40">
        <f>SUMIFS(H198:H1228,$B198:$B1228,$B197,$D198:$D1228,$D198,$E198:$E1228,$E198,$F198:$F1228,$F198)</f>
        <v>70700.5</v>
      </c>
      <c r="I197" s="40">
        <f>SUMIFS(I198:I1228,$B198:$B1228,$B197,$D198:$D1228,$D198,$E198:$E1228,$E198,$F198:$F1228,$F198)</f>
        <v>69020</v>
      </c>
      <c r="J197" s="40">
        <f>SUMIFS(J198:J1228,$B198:$B1228,$B197,$D198:$D1228,$D198,$E198:$E1228,$E198,$F198:$F1228,$F198)</f>
        <v>71209.100000000006</v>
      </c>
      <c r="K197" s="40">
        <f>SUMIFS(K198:K1228,$B198:$B1228,$B197,$D198:$D1228,$D198,$E198:$E1228,$E198,$F198:$F1228,$F198)</f>
        <v>69020</v>
      </c>
    </row>
    <row r="198" spans="1:11" s="16" customFormat="1" ht="112.15" customHeight="1" x14ac:dyDescent="0.25">
      <c r="A198" s="20">
        <v>3</v>
      </c>
      <c r="B198" s="31">
        <v>955</v>
      </c>
      <c r="C198" s="32" t="s">
        <v>113</v>
      </c>
      <c r="D198" s="33" t="s">
        <v>90</v>
      </c>
      <c r="E198" s="33" t="s">
        <v>86</v>
      </c>
      <c r="F198" s="33" t="s">
        <v>189</v>
      </c>
      <c r="G198" s="33" t="s">
        <v>111</v>
      </c>
      <c r="H198" s="24">
        <v>70500.5</v>
      </c>
      <c r="I198" s="24">
        <v>69020</v>
      </c>
      <c r="J198" s="24">
        <v>71009.100000000006</v>
      </c>
      <c r="K198" s="24">
        <v>69020</v>
      </c>
    </row>
    <row r="199" spans="1:11" s="16" customFormat="1" ht="24.6" customHeight="1" x14ac:dyDescent="0.25">
      <c r="A199" s="20">
        <v>3</v>
      </c>
      <c r="B199" s="31">
        <v>955</v>
      </c>
      <c r="C199" s="32" t="s">
        <v>46</v>
      </c>
      <c r="D199" s="33" t="s">
        <v>90</v>
      </c>
      <c r="E199" s="33" t="s">
        <v>86</v>
      </c>
      <c r="F199" s="33" t="s">
        <v>189</v>
      </c>
      <c r="G199" s="33" t="s">
        <v>89</v>
      </c>
      <c r="H199" s="24">
        <v>200</v>
      </c>
      <c r="I199" s="24"/>
      <c r="J199" s="24">
        <v>200</v>
      </c>
      <c r="K199" s="24"/>
    </row>
    <row r="200" spans="1:11" s="16" customFormat="1" ht="78.75" x14ac:dyDescent="0.25">
      <c r="A200" s="19">
        <v>2</v>
      </c>
      <c r="B200" s="37">
        <v>955</v>
      </c>
      <c r="C200" s="38" t="s">
        <v>212</v>
      </c>
      <c r="D200" s="39" t="s">
        <v>90</v>
      </c>
      <c r="E200" s="39" t="s">
        <v>86</v>
      </c>
      <c r="F200" s="39" t="s">
        <v>49</v>
      </c>
      <c r="G200" s="39" t="s">
        <v>69</v>
      </c>
      <c r="H200" s="40">
        <f>SUMIFS(H201:H1231,$B201:$B1231,$B200,$D201:$D1231,$D201,$E201:$E1231,$E201,$F201:$F1231,$F201)</f>
        <v>0</v>
      </c>
      <c r="I200" s="40">
        <f>SUMIFS(I201:I1231,$B201:$B1231,$B200,$D201:$D1231,$D201,$E201:$E1231,$E201,$F201:$F1231,$F201)</f>
        <v>0</v>
      </c>
      <c r="J200" s="40">
        <f>SUMIFS(J201:J1231,$B201:$B1231,$B200,$D201:$D1231,$D201,$E201:$E1231,$E201,$F201:$F1231,$F201)</f>
        <v>0</v>
      </c>
      <c r="K200" s="40">
        <f>SUMIFS(K201:K1231,$B201:$B1231,$B200,$D201:$D1231,$D201,$E201:$E1231,$E201,$F201:$F1231,$F201)</f>
        <v>0</v>
      </c>
    </row>
    <row r="201" spans="1:11" s="16" customFormat="1" ht="18" customHeight="1" x14ac:dyDescent="0.25">
      <c r="A201" s="20">
        <v>3</v>
      </c>
      <c r="B201" s="31">
        <v>955</v>
      </c>
      <c r="C201" s="32" t="s">
        <v>46</v>
      </c>
      <c r="D201" s="33" t="s">
        <v>90</v>
      </c>
      <c r="E201" s="33" t="s">
        <v>86</v>
      </c>
      <c r="F201" s="33" t="s">
        <v>49</v>
      </c>
      <c r="G201" s="33" t="s">
        <v>89</v>
      </c>
      <c r="H201" s="24"/>
      <c r="I201" s="24"/>
      <c r="J201" s="24"/>
      <c r="K201" s="24"/>
    </row>
    <row r="202" spans="1:11" s="16" customFormat="1" ht="15.75" x14ac:dyDescent="0.25">
      <c r="A202" s="17">
        <v>1</v>
      </c>
      <c r="B202" s="28">
        <v>955</v>
      </c>
      <c r="C202" s="29" t="s">
        <v>116</v>
      </c>
      <c r="D202" s="30" t="s">
        <v>90</v>
      </c>
      <c r="E202" s="30" t="s">
        <v>76</v>
      </c>
      <c r="F202" s="30" t="s">
        <v>7</v>
      </c>
      <c r="G202" s="30" t="s">
        <v>69</v>
      </c>
      <c r="H202" s="18">
        <f>SUMIFS(H203:H1234,$B203:$B1234,$B203,$D203:$D1234,$D203,$E203:$E1234,$E203)/2</f>
        <v>32096.800000000003</v>
      </c>
      <c r="I202" s="18">
        <f>SUMIFS(I203:I1234,$B203:$B1234,$B203,$D203:$D1234,$D203,$E203:$E1234,$E203)/2</f>
        <v>27007.9</v>
      </c>
      <c r="J202" s="18">
        <f>SUMIFS(J203:J1234,$B203:$B1234,$B203,$D203:$D1234,$D203,$E203:$E1234,$E203)/2</f>
        <v>32096.800000000003</v>
      </c>
      <c r="K202" s="18">
        <f>SUMIFS(K203:K1234,$B203:$B1234,$B203,$D203:$D1234,$D203,$E203:$E1234,$E203)/2</f>
        <v>27007.9</v>
      </c>
    </row>
    <row r="203" spans="1:11" s="16" customFormat="1" ht="52.9" customHeight="1" x14ac:dyDescent="0.25">
      <c r="A203" s="19">
        <v>2</v>
      </c>
      <c r="B203" s="37">
        <v>955</v>
      </c>
      <c r="C203" s="38" t="s">
        <v>202</v>
      </c>
      <c r="D203" s="39" t="s">
        <v>90</v>
      </c>
      <c r="E203" s="39" t="s">
        <v>76</v>
      </c>
      <c r="F203" s="39" t="s">
        <v>58</v>
      </c>
      <c r="G203" s="39" t="s">
        <v>69</v>
      </c>
      <c r="H203" s="40">
        <f>SUMIFS(H204:H1234,$B204:$B1234,$B203,$D204:$D1234,$D204,$E204:$E1234,$E204,$F204:$F1234,$F204)</f>
        <v>0</v>
      </c>
      <c r="I203" s="40">
        <f>SUMIFS(I204:I1234,$B204:$B1234,$B203,$D204:$D1234,$D204,$E204:$E1234,$E204,$F204:$F1234,$F204)</f>
        <v>0</v>
      </c>
      <c r="J203" s="40">
        <f>SUMIFS(J204:J1234,$B204:$B1234,$B203,$D204:$D1234,$D204,$E204:$E1234,$E204,$F204:$F1234,$F204)</f>
        <v>0</v>
      </c>
      <c r="K203" s="40">
        <f>SUMIFS(K204:K1234,$B204:$B1234,$B203,$D204:$D1234,$D204,$E204:$E1234,$E204,$F204:$F1234,$F204)</f>
        <v>0</v>
      </c>
    </row>
    <row r="204" spans="1:11" s="16" customFormat="1" ht="15.75" x14ac:dyDescent="0.25">
      <c r="A204" s="20">
        <v>3</v>
      </c>
      <c r="B204" s="31">
        <v>955</v>
      </c>
      <c r="C204" s="32" t="s">
        <v>46</v>
      </c>
      <c r="D204" s="33" t="s">
        <v>90</v>
      </c>
      <c r="E204" s="33" t="s">
        <v>76</v>
      </c>
      <c r="F204" s="33" t="s">
        <v>58</v>
      </c>
      <c r="G204" s="33" t="s">
        <v>89</v>
      </c>
      <c r="H204" s="24"/>
      <c r="I204" s="24"/>
      <c r="J204" s="24"/>
      <c r="K204" s="24"/>
    </row>
    <row r="205" spans="1:11" s="16" customFormat="1" ht="54" customHeight="1" x14ac:dyDescent="0.25">
      <c r="A205" s="19">
        <v>2</v>
      </c>
      <c r="B205" s="37">
        <v>955</v>
      </c>
      <c r="C205" s="38" t="s">
        <v>185</v>
      </c>
      <c r="D205" s="39" t="s">
        <v>90</v>
      </c>
      <c r="E205" s="39" t="s">
        <v>76</v>
      </c>
      <c r="F205" s="39" t="s">
        <v>115</v>
      </c>
      <c r="G205" s="39" t="s">
        <v>69</v>
      </c>
      <c r="H205" s="40">
        <f>SUMIFS(H206:H1236,$B206:$B1236,$B205,$D206:$D1236,$D206,$E206:$E1236,$E206,$F206:$F1236,$F206)</f>
        <v>30039.4</v>
      </c>
      <c r="I205" s="40">
        <f>SUMIFS(I206:I1236,$B206:$B1236,$B205,$D206:$D1236,$D206,$E206:$E1236,$E206,$F206:$F1236,$F206)</f>
        <v>27007.9</v>
      </c>
      <c r="J205" s="40">
        <f>SUMIFS(J206:J1236,$B206:$B1236,$B205,$D206:$D1236,$D206,$E206:$E1236,$E206,$F206:$F1236,$F206)</f>
        <v>30039.4</v>
      </c>
      <c r="K205" s="40">
        <f>SUMIFS(K206:K1236,$B206:$B1236,$B205,$D206:$D1236,$D206,$E206:$E1236,$E206,$F206:$F1236,$F206)</f>
        <v>27007.9</v>
      </c>
    </row>
    <row r="206" spans="1:11" s="16" customFormat="1" ht="15.75" x14ac:dyDescent="0.25">
      <c r="A206" s="20">
        <v>3</v>
      </c>
      <c r="B206" s="31">
        <v>955</v>
      </c>
      <c r="C206" s="32" t="s">
        <v>46</v>
      </c>
      <c r="D206" s="33" t="s">
        <v>90</v>
      </c>
      <c r="E206" s="33" t="s">
        <v>76</v>
      </c>
      <c r="F206" s="33" t="s">
        <v>115</v>
      </c>
      <c r="G206" s="33" t="s">
        <v>89</v>
      </c>
      <c r="H206" s="24">
        <v>30039.4</v>
      </c>
      <c r="I206" s="24">
        <v>27007.9</v>
      </c>
      <c r="J206" s="24">
        <v>30039.4</v>
      </c>
      <c r="K206" s="24">
        <v>27007.9</v>
      </c>
    </row>
    <row r="207" spans="1:11" s="16" customFormat="1" ht="52.9" customHeight="1" x14ac:dyDescent="0.25">
      <c r="A207" s="19">
        <v>2</v>
      </c>
      <c r="B207" s="37">
        <v>955</v>
      </c>
      <c r="C207" s="38" t="s">
        <v>208</v>
      </c>
      <c r="D207" s="39" t="s">
        <v>90</v>
      </c>
      <c r="E207" s="39" t="s">
        <v>76</v>
      </c>
      <c r="F207" s="39" t="s">
        <v>168</v>
      </c>
      <c r="G207" s="39" t="s">
        <v>69</v>
      </c>
      <c r="H207" s="40">
        <f>SUMIFS(H208:H1238,$B208:$B1238,$B207,$D208:$D1238,$D208,$E208:$E1238,$E208,$F208:$F1238,$F208)</f>
        <v>2057.4</v>
      </c>
      <c r="I207" s="40">
        <f>SUMIFS(I208:I1238,$B208:$B1238,$B207,$D208:$D1238,$D208,$E208:$E1238,$E208,$F208:$F1238,$F208)</f>
        <v>0</v>
      </c>
      <c r="J207" s="40">
        <f>SUMIFS(J208:J1238,$B208:$B1238,$B207,$D208:$D1238,$D208,$E208:$E1238,$E208,$F208:$F1238,$F208)</f>
        <v>2057.4</v>
      </c>
      <c r="K207" s="40">
        <f>SUMIFS(K208:K1238,$B208:$B1238,$B207,$D208:$D1238,$D208,$E208:$E1238,$E208,$F208:$F1238,$F208)</f>
        <v>0</v>
      </c>
    </row>
    <row r="208" spans="1:11" s="16" customFormat="1" ht="15.75" x14ac:dyDescent="0.25">
      <c r="A208" s="20">
        <v>3</v>
      </c>
      <c r="B208" s="31">
        <v>955</v>
      </c>
      <c r="C208" s="32" t="s">
        <v>46</v>
      </c>
      <c r="D208" s="33" t="s">
        <v>90</v>
      </c>
      <c r="E208" s="33" t="s">
        <v>76</v>
      </c>
      <c r="F208" s="33" t="s">
        <v>168</v>
      </c>
      <c r="G208" s="33" t="s">
        <v>89</v>
      </c>
      <c r="H208" s="24">
        <v>2057.4</v>
      </c>
      <c r="I208" s="24"/>
      <c r="J208" s="24">
        <v>2057.4</v>
      </c>
      <c r="K208" s="24"/>
    </row>
    <row r="209" spans="1:11" s="16" customFormat="1" ht="55.15" customHeight="1" x14ac:dyDescent="0.25">
      <c r="A209" s="19">
        <v>2</v>
      </c>
      <c r="B209" s="37">
        <v>955</v>
      </c>
      <c r="C209" s="38" t="s">
        <v>209</v>
      </c>
      <c r="D209" s="39" t="s">
        <v>90</v>
      </c>
      <c r="E209" s="39" t="s">
        <v>76</v>
      </c>
      <c r="F209" s="39" t="s">
        <v>150</v>
      </c>
      <c r="G209" s="39" t="s">
        <v>69</v>
      </c>
      <c r="H209" s="40">
        <f>SUMIFS(H210:H1240,$B210:$B1240,$B209,$D210:$D1240,$D210,$E210:$E1240,$E210,$F210:$F1240,$F210)</f>
        <v>0</v>
      </c>
      <c r="I209" s="40">
        <f>SUMIFS(I210:I1240,$B210:$B1240,$B209,$D210:$D1240,$D210,$E210:$E1240,$E210,$F210:$F1240,$F210)</f>
        <v>0</v>
      </c>
      <c r="J209" s="40">
        <f>SUMIFS(J210:J1240,$B210:$B1240,$B209,$D210:$D1240,$D210,$E210:$E1240,$E210,$F210:$F1240,$F210)</f>
        <v>0</v>
      </c>
      <c r="K209" s="40">
        <f>SUMIFS(K210:K1240,$B210:$B1240,$B209,$D210:$D1240,$D210,$E210:$E1240,$E210,$F210:$F1240,$F210)</f>
        <v>0</v>
      </c>
    </row>
    <row r="210" spans="1:11" s="16" customFormat="1" ht="15.75" x14ac:dyDescent="0.25">
      <c r="A210" s="20">
        <v>3</v>
      </c>
      <c r="B210" s="31">
        <v>955</v>
      </c>
      <c r="C210" s="32" t="s">
        <v>46</v>
      </c>
      <c r="D210" s="33" t="s">
        <v>90</v>
      </c>
      <c r="E210" s="33" t="s">
        <v>76</v>
      </c>
      <c r="F210" s="33" t="s">
        <v>150</v>
      </c>
      <c r="G210" s="33" t="s">
        <v>89</v>
      </c>
      <c r="H210" s="24"/>
      <c r="I210" s="24"/>
      <c r="J210" s="24"/>
      <c r="K210" s="24"/>
    </row>
    <row r="211" spans="1:11" s="16" customFormat="1" ht="31.5" x14ac:dyDescent="0.25">
      <c r="A211" s="17">
        <v>1</v>
      </c>
      <c r="B211" s="28">
        <v>955</v>
      </c>
      <c r="C211" s="29" t="s">
        <v>165</v>
      </c>
      <c r="D211" s="30" t="s">
        <v>90</v>
      </c>
      <c r="E211" s="30" t="s">
        <v>90</v>
      </c>
      <c r="F211" s="30" t="s">
        <v>69</v>
      </c>
      <c r="G211" s="30" t="s">
        <v>69</v>
      </c>
      <c r="H211" s="18">
        <f>SUMIFS(H212:H1243,$B212:$B1243,$B212,$D212:$D1243,$D212,$E212:$E1243,$E212)/2</f>
        <v>208134.3</v>
      </c>
      <c r="I211" s="18">
        <f>SUMIFS(I212:I1243,$B212:$B1243,$B212,$D212:$D1243,$D212,$E212:$E1243,$E212)/2</f>
        <v>0</v>
      </c>
      <c r="J211" s="18">
        <f>SUMIFS(J212:J1243,$B212:$B1243,$B212,$D212:$D1243,$D212,$E212:$E1243,$E212)/2</f>
        <v>202921.4</v>
      </c>
      <c r="K211" s="18">
        <f>SUMIFS(K212:K1243,$B212:$B1243,$B212,$D212:$D1243,$D212,$E212:$E1243,$E212)/2</f>
        <v>0</v>
      </c>
    </row>
    <row r="212" spans="1:11" s="16" customFormat="1" ht="63" x14ac:dyDescent="0.25">
      <c r="A212" s="19">
        <v>2</v>
      </c>
      <c r="B212" s="37">
        <v>955</v>
      </c>
      <c r="C212" s="47" t="s">
        <v>214</v>
      </c>
      <c r="D212" s="39" t="s">
        <v>90</v>
      </c>
      <c r="E212" s="39" t="s">
        <v>90</v>
      </c>
      <c r="F212" s="39" t="s">
        <v>15</v>
      </c>
      <c r="G212" s="39" t="s">
        <v>69</v>
      </c>
      <c r="H212" s="40">
        <f>SUMIFS(H213:H1243,$B213:$B1243,$B212,$D213:$D1243,$D213,$E213:$E1243,$E213,$F213:$F1243,$F213)</f>
        <v>80</v>
      </c>
      <c r="I212" s="40">
        <f>SUMIFS(I213:I1243,$B213:$B1243,$B212,$D213:$D1243,$D213,$E213:$E1243,$E213,$F213:$F1243,$F213)</f>
        <v>0</v>
      </c>
      <c r="J212" s="40">
        <f>SUMIFS(J213:J1243,$B213:$B1243,$B212,$D213:$D1243,$D213,$E213:$E1243,$E213,$F213:$F1243,$F213)</f>
        <v>80</v>
      </c>
      <c r="K212" s="40">
        <f>SUMIFS(K213:K1243,$B213:$B1243,$B212,$D213:$D1243,$D213,$E213:$E1243,$E213,$F213:$F1243,$F213)</f>
        <v>0</v>
      </c>
    </row>
    <row r="213" spans="1:11" s="16" customFormat="1" ht="15.75" x14ac:dyDescent="0.25">
      <c r="A213" s="20">
        <v>3</v>
      </c>
      <c r="B213" s="31">
        <v>955</v>
      </c>
      <c r="C213" s="32" t="s">
        <v>46</v>
      </c>
      <c r="D213" s="33" t="s">
        <v>90</v>
      </c>
      <c r="E213" s="33" t="s">
        <v>90</v>
      </c>
      <c r="F213" s="33" t="s">
        <v>15</v>
      </c>
      <c r="G213" s="33" t="s">
        <v>89</v>
      </c>
      <c r="H213" s="24">
        <v>80</v>
      </c>
      <c r="I213" s="24"/>
      <c r="J213" s="24">
        <v>80</v>
      </c>
      <c r="K213" s="24"/>
    </row>
    <row r="214" spans="1:11" s="16" customFormat="1" ht="47.25" x14ac:dyDescent="0.25">
      <c r="A214" s="19">
        <v>2</v>
      </c>
      <c r="B214" s="37">
        <v>955</v>
      </c>
      <c r="C214" s="38" t="s">
        <v>164</v>
      </c>
      <c r="D214" s="39" t="s">
        <v>90</v>
      </c>
      <c r="E214" s="39" t="s">
        <v>90</v>
      </c>
      <c r="F214" s="39" t="s">
        <v>163</v>
      </c>
      <c r="G214" s="39"/>
      <c r="H214" s="40">
        <f>SUMIFS(H215:H1245,$B215:$B1245,$B214,$D215:$D1245,$D215,$E215:$E1245,$E215,$F215:$F1245,$F215)</f>
        <v>208054.3</v>
      </c>
      <c r="I214" s="40">
        <f>SUMIFS(I215:I1245,$B215:$B1245,$B214,$D215:$D1245,$D215,$E215:$E1245,$E215,$F215:$F1245,$F215)</f>
        <v>0</v>
      </c>
      <c r="J214" s="40">
        <f>SUMIFS(J215:J1245,$B215:$B1245,$B214,$D215:$D1245,$D215,$E215:$E1245,$E215,$F215:$F1245,$F215)</f>
        <v>202841.4</v>
      </c>
      <c r="K214" s="40">
        <f>SUMIFS(K215:K1245,$B215:$B1245,$B214,$D215:$D1245,$D215,$E215:$E1245,$E215,$F215:$F1245,$F215)</f>
        <v>0</v>
      </c>
    </row>
    <row r="215" spans="1:11" s="16" customFormat="1" ht="15.75" x14ac:dyDescent="0.25">
      <c r="A215" s="20">
        <v>3</v>
      </c>
      <c r="B215" s="31">
        <v>955</v>
      </c>
      <c r="C215" s="32" t="s">
        <v>46</v>
      </c>
      <c r="D215" s="33" t="s">
        <v>90</v>
      </c>
      <c r="E215" s="33" t="s">
        <v>90</v>
      </c>
      <c r="F215" s="33" t="s">
        <v>163</v>
      </c>
      <c r="G215" s="33" t="s">
        <v>89</v>
      </c>
      <c r="H215" s="24">
        <v>208054.3</v>
      </c>
      <c r="I215" s="24"/>
      <c r="J215" s="24">
        <v>202841.4</v>
      </c>
      <c r="K215" s="24"/>
    </row>
    <row r="216" spans="1:11" s="16" customFormat="1" ht="31.5" x14ac:dyDescent="0.25">
      <c r="A216" s="17">
        <v>1</v>
      </c>
      <c r="B216" s="28">
        <v>955</v>
      </c>
      <c r="C216" s="29" t="s">
        <v>59</v>
      </c>
      <c r="D216" s="30" t="s">
        <v>68</v>
      </c>
      <c r="E216" s="30" t="s">
        <v>90</v>
      </c>
      <c r="F216" s="30" t="s">
        <v>69</v>
      </c>
      <c r="G216" s="30" t="s">
        <v>69</v>
      </c>
      <c r="H216" s="18">
        <f>SUMIFS(H217:H1248,$B217:$B1248,$B217,$D217:$D1248,$D217,$E217:$E1248,$E217)/2</f>
        <v>45665.2</v>
      </c>
      <c r="I216" s="18">
        <f>SUMIFS(I217:I1248,$B217:$B1248,$B217,$D217:$D1248,$D217,$E217:$E1248,$E217)/2</f>
        <v>776.7</v>
      </c>
      <c r="J216" s="18">
        <f>SUMIFS(J217:J1248,$B217:$B1248,$B217,$D217:$D1248,$D217,$E217:$E1248,$E217)/2</f>
        <v>46632.4</v>
      </c>
      <c r="K216" s="18">
        <f>SUMIFS(K217:K1248,$B217:$B1248,$B217,$D217:$D1248,$D217,$E217:$E1248,$E217)/2</f>
        <v>776.7</v>
      </c>
    </row>
    <row r="217" spans="1:11" s="16" customFormat="1" ht="47.25" x14ac:dyDescent="0.25">
      <c r="A217" s="19">
        <v>2</v>
      </c>
      <c r="B217" s="37">
        <v>955</v>
      </c>
      <c r="C217" s="38" t="s">
        <v>198</v>
      </c>
      <c r="D217" s="39" t="s">
        <v>68</v>
      </c>
      <c r="E217" s="39" t="s">
        <v>90</v>
      </c>
      <c r="F217" s="39" t="s">
        <v>154</v>
      </c>
      <c r="G217" s="39"/>
      <c r="H217" s="40">
        <f>SUMIFS(H218:H1248,$B218:$B1248,$B217,$D218:$D1248,$D218,$E218:$E1248,$E218,$F218:$F1248,$F218)</f>
        <v>45665.2</v>
      </c>
      <c r="I217" s="40">
        <f>SUMIFS(I218:I1248,$B218:$B1248,$B217,$D218:$D1248,$D218,$E218:$E1248,$E218,$F218:$F1248,$F218)</f>
        <v>776.7</v>
      </c>
      <c r="J217" s="40">
        <f>SUMIFS(J218:J1248,$B218:$B1248,$B217,$D218:$D1248,$D218,$E218:$E1248,$E218,$F218:$F1248,$F218)</f>
        <v>46632.4</v>
      </c>
      <c r="K217" s="40">
        <f>SUMIFS(K218:K1248,$B218:$B1248,$B217,$D218:$D1248,$D218,$E218:$E1248,$E218,$F218:$F1248,$F218)</f>
        <v>776.7</v>
      </c>
    </row>
    <row r="218" spans="1:11" s="16" customFormat="1" ht="15.75" x14ac:dyDescent="0.25">
      <c r="A218" s="20">
        <v>3</v>
      </c>
      <c r="B218" s="31">
        <v>955</v>
      </c>
      <c r="C218" s="32" t="s">
        <v>46</v>
      </c>
      <c r="D218" s="33" t="s">
        <v>68</v>
      </c>
      <c r="E218" s="33" t="s">
        <v>90</v>
      </c>
      <c r="F218" s="33" t="s">
        <v>154</v>
      </c>
      <c r="G218" s="33" t="s">
        <v>89</v>
      </c>
      <c r="H218" s="24">
        <v>45665.2</v>
      </c>
      <c r="I218" s="24">
        <v>776.7</v>
      </c>
      <c r="J218" s="24">
        <v>46632.4</v>
      </c>
      <c r="K218" s="24">
        <v>776.7</v>
      </c>
    </row>
    <row r="219" spans="1:11" s="16" customFormat="1" ht="15.75" x14ac:dyDescent="0.25">
      <c r="A219" s="17">
        <v>1</v>
      </c>
      <c r="B219" s="28">
        <v>955</v>
      </c>
      <c r="C219" s="29" t="s">
        <v>38</v>
      </c>
      <c r="D219" s="30" t="s">
        <v>79</v>
      </c>
      <c r="E219" s="30" t="s">
        <v>86</v>
      </c>
      <c r="F219" s="30"/>
      <c r="G219" s="30"/>
      <c r="H219" s="18">
        <f>SUMIFS(H220:H1251,$B220:$B1251,$B220,$D220:$D1251,$D220,$E220:$E1251,$E220)/2</f>
        <v>231604.8</v>
      </c>
      <c r="I219" s="18">
        <f>SUMIFS(I220:I1251,$B220:$B1251,$B220,$D220:$D1251,$D220,$E220:$E1251,$E220)/2</f>
        <v>168341.1</v>
      </c>
      <c r="J219" s="18">
        <f>SUMIFS(J220:J1251,$B220:$B1251,$B220,$D220:$D1251,$D220,$E220:$E1251,$E220)/2</f>
        <v>232589</v>
      </c>
      <c r="K219" s="18">
        <f>SUMIFS(K220:K1251,$B220:$B1251,$B220,$D220:$D1251,$D220,$E220:$E1251,$E220)/2</f>
        <v>168341.1</v>
      </c>
    </row>
    <row r="220" spans="1:11" s="16" customFormat="1" ht="52.15" customHeight="1" x14ac:dyDescent="0.25">
      <c r="A220" s="19">
        <v>2</v>
      </c>
      <c r="B220" s="37">
        <v>955</v>
      </c>
      <c r="C220" s="38" t="s">
        <v>169</v>
      </c>
      <c r="D220" s="39" t="s">
        <v>79</v>
      </c>
      <c r="E220" s="39" t="s">
        <v>86</v>
      </c>
      <c r="F220" s="39" t="s">
        <v>124</v>
      </c>
      <c r="G220" s="39"/>
      <c r="H220" s="40">
        <f>SUMIFS(H221:H1251,$B221:$B1251,$B220,$D221:$D1251,$D221,$E221:$E1251,$E221,$F221:$F1251,$F221)</f>
        <v>1500</v>
      </c>
      <c r="I220" s="40">
        <f>SUMIFS(I221:I1251,$B221:$B1251,$B220,$D221:$D1251,$D221,$E221:$E1251,$E221,$F221:$F1251,$F221)</f>
        <v>0</v>
      </c>
      <c r="J220" s="40">
        <f>SUMIFS(J221:J1251,$B221:$B1251,$B220,$D221:$D1251,$D221,$E221:$E1251,$E221,$F221:$F1251,$F221)</f>
        <v>1500</v>
      </c>
      <c r="K220" s="40">
        <f>SUMIFS(K221:K1251,$B221:$B1251,$B220,$D221:$D1251,$D221,$E221:$E1251,$E221,$F221:$F1251,$F221)</f>
        <v>0</v>
      </c>
    </row>
    <row r="221" spans="1:11" s="16" customFormat="1" ht="15.75" x14ac:dyDescent="0.25">
      <c r="A221" s="20">
        <v>3</v>
      </c>
      <c r="B221" s="31">
        <v>955</v>
      </c>
      <c r="C221" s="32" t="s">
        <v>46</v>
      </c>
      <c r="D221" s="33" t="s">
        <v>79</v>
      </c>
      <c r="E221" s="33" t="s">
        <v>86</v>
      </c>
      <c r="F221" s="33" t="s">
        <v>124</v>
      </c>
      <c r="G221" s="33" t="s">
        <v>89</v>
      </c>
      <c r="H221" s="24">
        <v>1500</v>
      </c>
      <c r="I221" s="24"/>
      <c r="J221" s="24">
        <v>1500</v>
      </c>
      <c r="K221" s="24"/>
    </row>
    <row r="222" spans="1:11" s="16" customFormat="1" ht="63" x14ac:dyDescent="0.25">
      <c r="A222" s="19">
        <v>2</v>
      </c>
      <c r="B222" s="37">
        <v>955</v>
      </c>
      <c r="C222" s="41" t="s">
        <v>199</v>
      </c>
      <c r="D222" s="39" t="s">
        <v>79</v>
      </c>
      <c r="E222" s="39" t="s">
        <v>86</v>
      </c>
      <c r="F222" s="39" t="s">
        <v>39</v>
      </c>
      <c r="G222" s="39"/>
      <c r="H222" s="40">
        <f>SUMIFS(H223:H1253,$B223:$B1253,$B222,$D223:$D1253,$D223,$E223:$E1253,$E223,$F223:$F1253,$F223)</f>
        <v>205986</v>
      </c>
      <c r="I222" s="40">
        <f>SUMIFS(I223:I1253,$B223:$B1253,$B222,$D223:$D1253,$D223,$E223:$E1253,$E223,$F223:$F1253,$F223)</f>
        <v>168341.1</v>
      </c>
      <c r="J222" s="40">
        <f>SUMIFS(J223:J1253,$B223:$B1253,$B222,$D223:$D1253,$D223,$E223:$E1253,$E223,$F223:$F1253,$F223)</f>
        <v>206970.2</v>
      </c>
      <c r="K222" s="40">
        <f>SUMIFS(K223:K1253,$B223:$B1253,$B222,$D223:$D1253,$D223,$E223:$E1253,$E223,$F223:$F1253,$F223)</f>
        <v>168341.1</v>
      </c>
    </row>
    <row r="223" spans="1:11" s="16" customFormat="1" ht="15.75" x14ac:dyDescent="0.25">
      <c r="A223" s="20">
        <v>3</v>
      </c>
      <c r="B223" s="31">
        <v>955</v>
      </c>
      <c r="C223" s="32" t="s">
        <v>46</v>
      </c>
      <c r="D223" s="33" t="s">
        <v>79</v>
      </c>
      <c r="E223" s="33" t="s">
        <v>86</v>
      </c>
      <c r="F223" s="33" t="s">
        <v>39</v>
      </c>
      <c r="G223" s="33" t="s">
        <v>89</v>
      </c>
      <c r="H223" s="24">
        <v>205986</v>
      </c>
      <c r="I223" s="24">
        <v>168341.1</v>
      </c>
      <c r="J223" s="24">
        <v>206970.2</v>
      </c>
      <c r="K223" s="24">
        <v>168341.1</v>
      </c>
    </row>
    <row r="224" spans="1:11" s="16" customFormat="1" ht="52.9" customHeight="1" x14ac:dyDescent="0.25">
      <c r="A224" s="19">
        <v>2</v>
      </c>
      <c r="B224" s="37">
        <v>955</v>
      </c>
      <c r="C224" s="38" t="s">
        <v>202</v>
      </c>
      <c r="D224" s="39" t="s">
        <v>79</v>
      </c>
      <c r="E224" s="39" t="s">
        <v>86</v>
      </c>
      <c r="F224" s="39" t="s">
        <v>58</v>
      </c>
      <c r="G224" s="39" t="s">
        <v>69</v>
      </c>
      <c r="H224" s="40">
        <f>SUMIFS(H225:H1255,$B225:$B1255,$B224,$D225:$D1255,$D225,$E225:$E1255,$E225,$F225:$F1255,$F225)</f>
        <v>20000</v>
      </c>
      <c r="I224" s="40">
        <f>SUMIFS(I225:I1255,$B225:$B1255,$B224,$D225:$D1255,$D225,$E225:$E1255,$E225,$F225:$F1255,$F225)</f>
        <v>0</v>
      </c>
      <c r="J224" s="40">
        <f>SUMIFS(J225:J1255,$B225:$B1255,$B224,$D225:$D1255,$D225,$E225:$E1255,$E225,$F225:$F1255,$F225)</f>
        <v>20000</v>
      </c>
      <c r="K224" s="40">
        <f>SUMIFS(K225:K1255,$B225:$B1255,$B224,$D225:$D1255,$D225,$E225:$E1255,$E225,$F225:$F1255,$F225)</f>
        <v>0</v>
      </c>
    </row>
    <row r="225" spans="1:11" s="16" customFormat="1" ht="15.75" x14ac:dyDescent="0.25">
      <c r="A225" s="20">
        <v>3</v>
      </c>
      <c r="B225" s="31">
        <v>955</v>
      </c>
      <c r="C225" s="32" t="s">
        <v>46</v>
      </c>
      <c r="D225" s="33" t="s">
        <v>79</v>
      </c>
      <c r="E225" s="33" t="s">
        <v>86</v>
      </c>
      <c r="F225" s="33" t="s">
        <v>58</v>
      </c>
      <c r="G225" s="33" t="s">
        <v>89</v>
      </c>
      <c r="H225" s="24">
        <v>20000</v>
      </c>
      <c r="I225" s="24"/>
      <c r="J225" s="24">
        <v>20000</v>
      </c>
      <c r="K225" s="24"/>
    </row>
    <row r="226" spans="1:11" s="16" customFormat="1" ht="85.15" customHeight="1" x14ac:dyDescent="0.25">
      <c r="A226" s="19">
        <v>2</v>
      </c>
      <c r="B226" s="37">
        <v>955</v>
      </c>
      <c r="C226" s="38" t="s">
        <v>158</v>
      </c>
      <c r="D226" s="39" t="s">
        <v>79</v>
      </c>
      <c r="E226" s="39" t="s">
        <v>86</v>
      </c>
      <c r="F226" s="39" t="s">
        <v>45</v>
      </c>
      <c r="G226" s="39"/>
      <c r="H226" s="40">
        <f>SUMIFS(H227:H1257,$B227:$B1257,$B226,$D227:$D1257,$D227,$E227:$E1257,$E227,$F227:$F1257,$F227)</f>
        <v>2100</v>
      </c>
      <c r="I226" s="40">
        <f>SUMIFS(I227:I1257,$B227:$B1257,$B226,$D227:$D1257,$D227,$E227:$E1257,$E227,$F227:$F1257,$F227)</f>
        <v>0</v>
      </c>
      <c r="J226" s="40">
        <f>SUMIFS(J227:J1257,$B227:$B1257,$B226,$D227:$D1257,$D227,$E227:$E1257,$E227,$F227:$F1257,$F227)</f>
        <v>2100</v>
      </c>
      <c r="K226" s="40">
        <f>SUMIFS(K227:K1257,$B227:$B1257,$B226,$D227:$D1257,$D227,$E227:$E1257,$E227,$F227:$F1257,$F227)</f>
        <v>0</v>
      </c>
    </row>
    <row r="227" spans="1:11" s="16" customFormat="1" ht="15.75" x14ac:dyDescent="0.25">
      <c r="A227" s="20">
        <v>3</v>
      </c>
      <c r="B227" s="31">
        <v>955</v>
      </c>
      <c r="C227" s="32" t="s">
        <v>46</v>
      </c>
      <c r="D227" s="33" t="s">
        <v>79</v>
      </c>
      <c r="E227" s="33" t="s">
        <v>86</v>
      </c>
      <c r="F227" s="33" t="s">
        <v>45</v>
      </c>
      <c r="G227" s="33" t="s">
        <v>89</v>
      </c>
      <c r="H227" s="24">
        <v>2100</v>
      </c>
      <c r="I227" s="24"/>
      <c r="J227" s="24">
        <v>2100</v>
      </c>
      <c r="K227" s="24"/>
    </row>
    <row r="228" spans="1:11" s="16" customFormat="1" ht="47.25" x14ac:dyDescent="0.25">
      <c r="A228" s="19">
        <v>2</v>
      </c>
      <c r="B228" s="37">
        <v>955</v>
      </c>
      <c r="C228" s="38" t="s">
        <v>209</v>
      </c>
      <c r="D228" s="39" t="s">
        <v>79</v>
      </c>
      <c r="E228" s="39" t="s">
        <v>86</v>
      </c>
      <c r="F228" s="39" t="s">
        <v>150</v>
      </c>
      <c r="G228" s="39"/>
      <c r="H228" s="40">
        <f>SUMIFS(H229:H1259,$B229:$B1259,$B228,$D229:$D1259,$D229,$E229:$E1259,$E229,$F229:$F1259,$F229)</f>
        <v>2018.8</v>
      </c>
      <c r="I228" s="40">
        <f>SUMIFS(I229:I1259,$B229:$B1259,$B228,$D229:$D1259,$D229,$E229:$E1259,$E229,$F229:$F1259,$F229)</f>
        <v>0</v>
      </c>
      <c r="J228" s="40">
        <f>SUMIFS(J229:J1259,$B229:$B1259,$B228,$D229:$D1259,$D229,$E229:$E1259,$E229,$F229:$F1259,$F229)</f>
        <v>2018.8</v>
      </c>
      <c r="K228" s="40">
        <f>SUMIFS(K229:K1259,$B229:$B1259,$B228,$D229:$D1259,$D229,$E229:$E1259,$E229,$F229:$F1259,$F229)</f>
        <v>0</v>
      </c>
    </row>
    <row r="229" spans="1:11" s="16" customFormat="1" ht="15.75" x14ac:dyDescent="0.25">
      <c r="A229" s="20">
        <v>3</v>
      </c>
      <c r="B229" s="31">
        <v>955</v>
      </c>
      <c r="C229" s="32" t="s">
        <v>46</v>
      </c>
      <c r="D229" s="33" t="s">
        <v>79</v>
      </c>
      <c r="E229" s="33" t="s">
        <v>86</v>
      </c>
      <c r="F229" s="33" t="s">
        <v>150</v>
      </c>
      <c r="G229" s="33" t="s">
        <v>89</v>
      </c>
      <c r="H229" s="24">
        <v>2018.8</v>
      </c>
      <c r="I229" s="24"/>
      <c r="J229" s="24">
        <v>2018.8</v>
      </c>
      <c r="K229" s="24"/>
    </row>
    <row r="230" spans="1:11" s="16" customFormat="1" ht="15.75" x14ac:dyDescent="0.25">
      <c r="A230" s="17">
        <v>1</v>
      </c>
      <c r="B230" s="28">
        <v>955</v>
      </c>
      <c r="C230" s="29" t="s">
        <v>61</v>
      </c>
      <c r="D230" s="30" t="s">
        <v>79</v>
      </c>
      <c r="E230" s="30" t="s">
        <v>76</v>
      </c>
      <c r="F230" s="30"/>
      <c r="G230" s="30"/>
      <c r="H230" s="18">
        <f>SUMIFS(H231:H1262,$B231:$B1262,$B231,$D231:$D1262,$D231,$E231:$E1262,$E231)/2</f>
        <v>50804.6</v>
      </c>
      <c r="I230" s="18">
        <f>SUMIFS(I231:I1262,$B231:$B1262,$B231,$D231:$D1262,$D231,$E231:$E1262,$E231)/2</f>
        <v>26170.3</v>
      </c>
      <c r="J230" s="18">
        <f>SUMIFS(J231:J1262,$B231:$B1262,$B231,$D231:$D1262,$D231,$E231:$E1262,$E231)/2</f>
        <v>50804.6</v>
      </c>
      <c r="K230" s="18">
        <f>SUMIFS(K231:K1262,$B231:$B1262,$B231,$D231:$D1262,$D231,$E231:$E1262,$E231)/2</f>
        <v>26170.3</v>
      </c>
    </row>
    <row r="231" spans="1:11" s="16" customFormat="1" ht="49.9" customHeight="1" x14ac:dyDescent="0.25">
      <c r="A231" s="19">
        <v>2</v>
      </c>
      <c r="B231" s="37">
        <v>955</v>
      </c>
      <c r="C231" s="38" t="s">
        <v>205</v>
      </c>
      <c r="D231" s="39" t="s">
        <v>79</v>
      </c>
      <c r="E231" s="39" t="s">
        <v>76</v>
      </c>
      <c r="F231" s="39" t="s">
        <v>109</v>
      </c>
      <c r="G231" s="39"/>
      <c r="H231" s="40">
        <f>SUMIFS(H232:H1262,$B232:$B1262,$B231,$D232:$D1262,$D232,$E232:$E1262,$E232,$F232:$F1262,$F232)</f>
        <v>50804.6</v>
      </c>
      <c r="I231" s="40">
        <f>SUMIFS(I232:I1262,$B232:$B1262,$B231,$D232:$D1262,$D232,$E232:$E1262,$E232,$F232:$F1262,$F232)</f>
        <v>26170.3</v>
      </c>
      <c r="J231" s="40">
        <f>SUMIFS(J232:J1262,$B232:$B1262,$B231,$D232:$D1262,$D232,$E232:$E1262,$E232,$F232:$F1262,$F232)</f>
        <v>50804.6</v>
      </c>
      <c r="K231" s="40">
        <f>SUMIFS(K232:K1262,$B232:$B1262,$B231,$D232:$D1262,$D232,$E232:$E1262,$E232,$F232:$F1262,$F232)</f>
        <v>26170.3</v>
      </c>
    </row>
    <row r="232" spans="1:11" s="16" customFormat="1" ht="15.75" x14ac:dyDescent="0.25">
      <c r="A232" s="20">
        <v>3</v>
      </c>
      <c r="B232" s="31">
        <v>955</v>
      </c>
      <c r="C232" s="32" t="s">
        <v>46</v>
      </c>
      <c r="D232" s="33" t="s">
        <v>79</v>
      </c>
      <c r="E232" s="33" t="s">
        <v>76</v>
      </c>
      <c r="F232" s="33" t="s">
        <v>109</v>
      </c>
      <c r="G232" s="33" t="s">
        <v>89</v>
      </c>
      <c r="H232" s="24">
        <v>50804.6</v>
      </c>
      <c r="I232" s="24">
        <v>26170.3</v>
      </c>
      <c r="J232" s="24">
        <v>50804.6</v>
      </c>
      <c r="K232" s="24">
        <v>26170.3</v>
      </c>
    </row>
    <row r="233" spans="1:11" s="16" customFormat="1" ht="127.9" customHeight="1" x14ac:dyDescent="0.25">
      <c r="A233" s="20">
        <v>3</v>
      </c>
      <c r="B233" s="31">
        <v>955</v>
      </c>
      <c r="C233" s="32" t="s">
        <v>113</v>
      </c>
      <c r="D233" s="33" t="s">
        <v>79</v>
      </c>
      <c r="E233" s="33" t="s">
        <v>76</v>
      </c>
      <c r="F233" s="33" t="s">
        <v>109</v>
      </c>
      <c r="G233" s="33" t="s">
        <v>111</v>
      </c>
      <c r="H233" s="24"/>
      <c r="I233" s="24"/>
      <c r="J233" s="24"/>
      <c r="K233" s="24"/>
    </row>
    <row r="234" spans="1:11" s="16" customFormat="1" ht="15.75" x14ac:dyDescent="0.25">
      <c r="A234" s="17">
        <v>1</v>
      </c>
      <c r="B234" s="28">
        <v>955</v>
      </c>
      <c r="C234" s="29" t="s">
        <v>129</v>
      </c>
      <c r="D234" s="30" t="s">
        <v>79</v>
      </c>
      <c r="E234" s="30" t="s">
        <v>79</v>
      </c>
      <c r="F234" s="30"/>
      <c r="G234" s="30"/>
      <c r="H234" s="18">
        <f>SUMIFS(H235:H1266,$B235:$B1266,$B235,$D235:$D1266,$D235,$E235:$E1266,$E235)/2</f>
        <v>14313.4</v>
      </c>
      <c r="I234" s="18">
        <f>SUMIFS(I235:I1266,$B235:$B1266,$B235,$D235:$D1266,$D235,$E235:$E1266,$E235)/2</f>
        <v>3913.3</v>
      </c>
      <c r="J234" s="18">
        <f>SUMIFS(J235:J1266,$B235:$B1266,$B235,$D235:$D1266,$D235,$E235:$E1266,$E235)/2</f>
        <v>13755.099999999999</v>
      </c>
      <c r="K234" s="18">
        <f>SUMIFS(K235:K1266,$B235:$B1266,$B235,$D235:$D1266,$D235,$E235:$E1266,$E235)/2</f>
        <v>3866.3</v>
      </c>
    </row>
    <row r="235" spans="1:11" s="16" customFormat="1" ht="31.5" x14ac:dyDescent="0.25">
      <c r="A235" s="19">
        <v>2</v>
      </c>
      <c r="B235" s="37">
        <v>955</v>
      </c>
      <c r="C235" s="38" t="s">
        <v>170</v>
      </c>
      <c r="D235" s="39" t="s">
        <v>79</v>
      </c>
      <c r="E235" s="39" t="s">
        <v>79</v>
      </c>
      <c r="F235" s="39" t="s">
        <v>22</v>
      </c>
      <c r="G235" s="39"/>
      <c r="H235" s="40">
        <f>SUMIFS(H236:H1266,$B236:$B1266,$B235,$D236:$D1266,$D236,$E236:$E1266,$E236,$F236:$F1266,$F236)</f>
        <v>11098.1</v>
      </c>
      <c r="I235" s="40">
        <f>SUMIFS(I236:I1266,$B236:$B1266,$B235,$D236:$D1266,$D236,$E236:$E1266,$E236,$F236:$F1266,$F236)</f>
        <v>698</v>
      </c>
      <c r="J235" s="40">
        <f>SUMIFS(J236:J1266,$B236:$B1266,$B235,$D236:$D1266,$D236,$E236:$E1266,$E236,$F236:$F1266,$F236)</f>
        <v>10586.8</v>
      </c>
      <c r="K235" s="40">
        <f>SUMIFS(K236:K1266,$B236:$B1266,$B235,$D236:$D1266,$D236,$E236:$E1266,$E236,$F236:$F1266,$F236)</f>
        <v>698</v>
      </c>
    </row>
    <row r="236" spans="1:11" s="16" customFormat="1" ht="15.75" x14ac:dyDescent="0.25">
      <c r="A236" s="20">
        <v>3</v>
      </c>
      <c r="B236" s="31">
        <v>955</v>
      </c>
      <c r="C236" s="32" t="s">
        <v>46</v>
      </c>
      <c r="D236" s="33" t="s">
        <v>79</v>
      </c>
      <c r="E236" s="33" t="s">
        <v>79</v>
      </c>
      <c r="F236" s="33" t="s">
        <v>22</v>
      </c>
      <c r="G236" s="33" t="s">
        <v>89</v>
      </c>
      <c r="H236" s="24">
        <v>11098.1</v>
      </c>
      <c r="I236" s="24">
        <v>698</v>
      </c>
      <c r="J236" s="24">
        <v>10586.8</v>
      </c>
      <c r="K236" s="24">
        <v>698</v>
      </c>
    </row>
    <row r="237" spans="1:11" s="16" customFormat="1" ht="31.5" x14ac:dyDescent="0.25">
      <c r="A237" s="19">
        <v>2</v>
      </c>
      <c r="B237" s="37">
        <v>955</v>
      </c>
      <c r="C237" s="38" t="s">
        <v>60</v>
      </c>
      <c r="D237" s="39" t="s">
        <v>79</v>
      </c>
      <c r="E237" s="39" t="s">
        <v>79</v>
      </c>
      <c r="F237" s="39" t="s">
        <v>110</v>
      </c>
      <c r="G237" s="39"/>
      <c r="H237" s="40">
        <f>SUMIFS(H238:H1268,$B238:$B1268,$B237,$D238:$D1268,$D238,$E238:$E1268,$E238,$F238:$F1268,$F238)</f>
        <v>3215.3</v>
      </c>
      <c r="I237" s="40">
        <f>SUMIFS(I238:I1268,$B238:$B1268,$B237,$D238:$D1268,$D238,$E238:$E1268,$E238,$F238:$F1268,$F238)</f>
        <v>3215.3</v>
      </c>
      <c r="J237" s="40">
        <f>SUMIFS(J238:J1268,$B238:$B1268,$B237,$D238:$D1268,$D238,$E238:$E1268,$E238,$F238:$F1268,$F238)</f>
        <v>3168.3</v>
      </c>
      <c r="K237" s="40">
        <f>SUMIFS(K238:K1268,$B238:$B1268,$B237,$D238:$D1268,$D238,$E238:$E1268,$E238,$F238:$F1268,$F238)</f>
        <v>3168.3</v>
      </c>
    </row>
    <row r="238" spans="1:11" s="16" customFormat="1" ht="47.25" x14ac:dyDescent="0.25">
      <c r="A238" s="20">
        <v>3</v>
      </c>
      <c r="B238" s="31">
        <v>955</v>
      </c>
      <c r="C238" s="32" t="s">
        <v>12</v>
      </c>
      <c r="D238" s="33" t="s">
        <v>79</v>
      </c>
      <c r="E238" s="33" t="s">
        <v>79</v>
      </c>
      <c r="F238" s="33" t="s">
        <v>110</v>
      </c>
      <c r="G238" s="33" t="s">
        <v>71</v>
      </c>
      <c r="H238" s="24">
        <v>3215.3</v>
      </c>
      <c r="I238" s="24">
        <v>3215.3</v>
      </c>
      <c r="J238" s="24">
        <v>3168.3</v>
      </c>
      <c r="K238" s="24">
        <v>3168.3</v>
      </c>
    </row>
    <row r="239" spans="1:11" s="16" customFormat="1" ht="15.75" x14ac:dyDescent="0.25">
      <c r="A239" s="17">
        <v>1</v>
      </c>
      <c r="B239" s="28">
        <v>955</v>
      </c>
      <c r="C239" s="29" t="s">
        <v>24</v>
      </c>
      <c r="D239" s="30" t="s">
        <v>81</v>
      </c>
      <c r="E239" s="30" t="s">
        <v>67</v>
      </c>
      <c r="F239" s="30" t="s">
        <v>7</v>
      </c>
      <c r="G239" s="30" t="s">
        <v>69</v>
      </c>
      <c r="H239" s="18">
        <f>SUMIFS(H240:H1271,$B240:$B1271,$B240,$D240:$D1271,$D240,$E240:$E1271,$E240)/2</f>
        <v>98956.200000000012</v>
      </c>
      <c r="I239" s="18">
        <f>SUMIFS(I240:I1271,$B240:$B1271,$B240,$D240:$D1271,$D240,$E240:$E1271,$E240)/2</f>
        <v>34831.799999999996</v>
      </c>
      <c r="J239" s="18">
        <f>SUMIFS(J240:J1271,$B240:$B1271,$B240,$D240:$D1271,$D240,$E240:$E1271,$E240)/2</f>
        <v>99026.200000000012</v>
      </c>
      <c r="K239" s="18">
        <f>SUMIFS(K240:K1271,$B240:$B1271,$B240,$D240:$D1271,$D240,$E240:$E1271,$E240)/2</f>
        <v>34831.799999999996</v>
      </c>
    </row>
    <row r="240" spans="1:11" s="16" customFormat="1" ht="39" customHeight="1" x14ac:dyDescent="0.25">
      <c r="A240" s="19">
        <v>2</v>
      </c>
      <c r="B240" s="37">
        <v>955</v>
      </c>
      <c r="C240" s="38" t="s">
        <v>161</v>
      </c>
      <c r="D240" s="39" t="s">
        <v>81</v>
      </c>
      <c r="E240" s="39" t="s">
        <v>67</v>
      </c>
      <c r="F240" s="39" t="s">
        <v>25</v>
      </c>
      <c r="G240" s="39"/>
      <c r="H240" s="40">
        <f>SUMIFS(H241:H1271,$B241:$B1271,$B240,$D241:$D1271,$D241,$E241:$E1271,$E241,$F241:$F1271,$F241)</f>
        <v>85688.5</v>
      </c>
      <c r="I240" s="40">
        <f>SUMIFS(I241:I1271,$B241:$B1271,$B240,$D241:$D1271,$D241,$E241:$E1271,$E241,$F241:$F1271,$F241)</f>
        <v>34754.9</v>
      </c>
      <c r="J240" s="40">
        <f>SUMIFS(J241:J1271,$B241:$B1271,$B240,$D241:$D1271,$D241,$E241:$E1271,$E241,$F241:$F1271,$F241)</f>
        <v>85758.5</v>
      </c>
      <c r="K240" s="40">
        <f>SUMIFS(K241:K1271,$B241:$B1271,$B240,$D241:$D1271,$D241,$E241:$E1271,$E241,$F241:$F1271,$F241)</f>
        <v>34754.9</v>
      </c>
    </row>
    <row r="241" spans="1:11" s="16" customFormat="1" ht="15.75" x14ac:dyDescent="0.25">
      <c r="A241" s="20">
        <v>3</v>
      </c>
      <c r="B241" s="31">
        <v>955</v>
      </c>
      <c r="C241" s="32" t="s">
        <v>46</v>
      </c>
      <c r="D241" s="33" t="s">
        <v>81</v>
      </c>
      <c r="E241" s="33" t="s">
        <v>67</v>
      </c>
      <c r="F241" s="33" t="s">
        <v>25</v>
      </c>
      <c r="G241" s="33" t="s">
        <v>89</v>
      </c>
      <c r="H241" s="24">
        <v>85688.5</v>
      </c>
      <c r="I241" s="24">
        <v>34754.9</v>
      </c>
      <c r="J241" s="24">
        <v>85758.5</v>
      </c>
      <c r="K241" s="24">
        <v>34754.9</v>
      </c>
    </row>
    <row r="242" spans="1:11" s="16" customFormat="1" ht="47.25" x14ac:dyDescent="0.25">
      <c r="A242" s="19">
        <v>2</v>
      </c>
      <c r="B242" s="37">
        <v>955</v>
      </c>
      <c r="C242" s="38" t="s">
        <v>162</v>
      </c>
      <c r="D242" s="39" t="s">
        <v>81</v>
      </c>
      <c r="E242" s="39" t="s">
        <v>67</v>
      </c>
      <c r="F242" s="39" t="s">
        <v>26</v>
      </c>
      <c r="G242" s="39"/>
      <c r="H242" s="40">
        <f>SUMIFS(H243:H1273,$B243:$B1273,$B242,$D243:$D1273,$D243,$E243:$E1273,$E243,$F243:$F1273,$F243)</f>
        <v>13232.7</v>
      </c>
      <c r="I242" s="40">
        <f>SUMIFS(I243:I1273,$B243:$B1273,$B242,$D243:$D1273,$D243,$E243:$E1273,$E243,$F243:$F1273,$F243)</f>
        <v>76.900000000000006</v>
      </c>
      <c r="J242" s="40">
        <f>SUMIFS(J243:J1273,$B243:$B1273,$B242,$D243:$D1273,$D243,$E243:$E1273,$E243,$F243:$F1273,$F243)</f>
        <v>13232.7</v>
      </c>
      <c r="K242" s="40">
        <f>SUMIFS(K243:K1273,$B243:$B1273,$B242,$D243:$D1273,$D243,$E243:$E1273,$E243,$F243:$F1273,$F243)</f>
        <v>76.900000000000006</v>
      </c>
    </row>
    <row r="243" spans="1:11" s="16" customFormat="1" ht="15.75" x14ac:dyDescent="0.25">
      <c r="A243" s="20">
        <v>3</v>
      </c>
      <c r="B243" s="31">
        <v>955</v>
      </c>
      <c r="C243" s="32" t="s">
        <v>46</v>
      </c>
      <c r="D243" s="33" t="s">
        <v>81</v>
      </c>
      <c r="E243" s="33" t="s">
        <v>67</v>
      </c>
      <c r="F243" s="33" t="s">
        <v>26</v>
      </c>
      <c r="G243" s="33" t="s">
        <v>89</v>
      </c>
      <c r="H243" s="24">
        <v>13232.7</v>
      </c>
      <c r="I243" s="24">
        <v>76.900000000000006</v>
      </c>
      <c r="J243" s="24">
        <v>13232.7</v>
      </c>
      <c r="K243" s="24">
        <v>76.900000000000006</v>
      </c>
    </row>
    <row r="244" spans="1:11" s="16" customFormat="1" ht="54.6" customHeight="1" x14ac:dyDescent="0.25">
      <c r="A244" s="19">
        <v>2</v>
      </c>
      <c r="B244" s="37">
        <v>955</v>
      </c>
      <c r="C244" s="38" t="s">
        <v>194</v>
      </c>
      <c r="D244" s="39" t="s">
        <v>81</v>
      </c>
      <c r="E244" s="39" t="s">
        <v>67</v>
      </c>
      <c r="F244" s="39" t="s">
        <v>121</v>
      </c>
      <c r="G244" s="39"/>
      <c r="H244" s="40">
        <f>SUMIFS(H245:H1275,$B245:$B1275,$B244,$D245:$D1275,$D245,$E245:$E1275,$E245,$F245:$F1275,$F245)</f>
        <v>15</v>
      </c>
      <c r="I244" s="40">
        <f>SUMIFS(I245:I1275,$B245:$B1275,$B244,$D245:$D1275,$D245,$E245:$E1275,$E245,$F245:$F1275,$F245)</f>
        <v>0</v>
      </c>
      <c r="J244" s="40">
        <f>SUMIFS(J245:J1275,$B245:$B1275,$B244,$D245:$D1275,$D245,$E245:$E1275,$E245,$F245:$F1275,$F245)</f>
        <v>15</v>
      </c>
      <c r="K244" s="40">
        <f>SUMIFS(K245:K1275,$B245:$B1275,$B244,$D245:$D1275,$D245,$E245:$E1275,$E245,$F245:$F1275,$F245)</f>
        <v>0</v>
      </c>
    </row>
    <row r="245" spans="1:11" s="16" customFormat="1" ht="15.75" x14ac:dyDescent="0.25">
      <c r="A245" s="20">
        <v>3</v>
      </c>
      <c r="B245" s="31">
        <v>955</v>
      </c>
      <c r="C245" s="32" t="s">
        <v>46</v>
      </c>
      <c r="D245" s="33" t="s">
        <v>81</v>
      </c>
      <c r="E245" s="33" t="s">
        <v>67</v>
      </c>
      <c r="F245" s="33" t="s">
        <v>121</v>
      </c>
      <c r="G245" s="33" t="s">
        <v>89</v>
      </c>
      <c r="H245" s="24">
        <v>15</v>
      </c>
      <c r="I245" s="24"/>
      <c r="J245" s="24">
        <v>15</v>
      </c>
      <c r="K245" s="24"/>
    </row>
    <row r="246" spans="1:11" s="16" customFormat="1" ht="49.9" customHeight="1" x14ac:dyDescent="0.25">
      <c r="A246" s="19">
        <v>2</v>
      </c>
      <c r="B246" s="37">
        <v>955</v>
      </c>
      <c r="C246" s="38" t="s">
        <v>211</v>
      </c>
      <c r="D246" s="39" t="s">
        <v>81</v>
      </c>
      <c r="E246" s="39" t="s">
        <v>67</v>
      </c>
      <c r="F246" s="39" t="s">
        <v>152</v>
      </c>
      <c r="G246" s="39"/>
      <c r="H246" s="40">
        <f>SUMIFS(H247:H1277,$B247:$B1277,$B246,$D247:$D1277,$D247,$E247:$E1277,$E247,$F247:$F1277,$F247)</f>
        <v>20</v>
      </c>
      <c r="I246" s="40">
        <f>SUMIFS(I247:I1277,$B247:$B1277,$B246,$D247:$D1277,$D247,$E247:$E1277,$E247,$F247:$F1277,$F247)</f>
        <v>0</v>
      </c>
      <c r="J246" s="40">
        <f>SUMIFS(J247:J1277,$B247:$B1277,$B246,$D247:$D1277,$D247,$E247:$E1277,$E247,$F247:$F1277,$F247)</f>
        <v>20</v>
      </c>
      <c r="K246" s="40">
        <f>SUMIFS(K247:K1277,$B247:$B1277,$B246,$D247:$D1277,$D247,$E247:$E1277,$E247,$F247:$F1277,$F247)</f>
        <v>0</v>
      </c>
    </row>
    <row r="247" spans="1:11" s="16" customFormat="1" ht="15.75" x14ac:dyDescent="0.25">
      <c r="A247" s="20">
        <v>3</v>
      </c>
      <c r="B247" s="31">
        <v>955</v>
      </c>
      <c r="C247" s="32" t="s">
        <v>46</v>
      </c>
      <c r="D247" s="33" t="s">
        <v>81</v>
      </c>
      <c r="E247" s="33" t="s">
        <v>67</v>
      </c>
      <c r="F247" s="33" t="s">
        <v>152</v>
      </c>
      <c r="G247" s="33" t="s">
        <v>89</v>
      </c>
      <c r="H247" s="24">
        <v>20</v>
      </c>
      <c r="I247" s="24"/>
      <c r="J247" s="24">
        <v>20</v>
      </c>
      <c r="K247" s="24"/>
    </row>
    <row r="248" spans="1:11" s="16" customFormat="1" ht="15.75" x14ac:dyDescent="0.25">
      <c r="A248" s="17">
        <v>1</v>
      </c>
      <c r="B248" s="28">
        <v>955</v>
      </c>
      <c r="C248" s="55" t="s">
        <v>133</v>
      </c>
      <c r="D248" s="30" t="s">
        <v>82</v>
      </c>
      <c r="E248" s="30" t="s">
        <v>67</v>
      </c>
      <c r="F248" s="30" t="s">
        <v>7</v>
      </c>
      <c r="G248" s="30" t="s">
        <v>69</v>
      </c>
      <c r="H248" s="18">
        <f>SUMIFS(H249:H1280,$B249:$B1280,$B249,$D249:$D1280,$D249,$E249:$E1280,$E249)/2</f>
        <v>2746.8</v>
      </c>
      <c r="I248" s="18">
        <f>SUMIFS(I249:I1280,$B249:$B1280,$B249,$D249:$D1280,$D249,$E249:$E1280,$E249)/2</f>
        <v>0</v>
      </c>
      <c r="J248" s="18">
        <f>SUMIFS(J249:J1280,$B249:$B1280,$B249,$D249:$D1280,$D249,$E249:$E1280,$E249)/2</f>
        <v>2746.8</v>
      </c>
      <c r="K248" s="18">
        <f>SUMIFS(K249:K1280,$B249:$B1280,$B249,$D249:$D1280,$D249,$E249:$E1280,$E249)/2</f>
        <v>0</v>
      </c>
    </row>
    <row r="249" spans="1:11" s="16" customFormat="1" ht="47.25" x14ac:dyDescent="0.25">
      <c r="A249" s="19">
        <v>2</v>
      </c>
      <c r="B249" s="37">
        <v>955</v>
      </c>
      <c r="C249" s="52" t="s">
        <v>32</v>
      </c>
      <c r="D249" s="39" t="s">
        <v>82</v>
      </c>
      <c r="E249" s="39" t="s">
        <v>67</v>
      </c>
      <c r="F249" s="53" t="s">
        <v>114</v>
      </c>
      <c r="G249" s="39"/>
      <c r="H249" s="40">
        <f>SUMIFS(H250:H1280,$B250:$B1280,$B249,$D250:$D1280,$D250,$E250:$E1280,$E250,$F250:$F1280,$F250)</f>
        <v>2746.8</v>
      </c>
      <c r="I249" s="40">
        <f>SUMIFS(I250:I1280,$B250:$B1280,$B249,$D250:$D1280,$D250,$E250:$E1280,$E250,$F250:$F1280,$F250)</f>
        <v>0</v>
      </c>
      <c r="J249" s="40">
        <f>SUMIFS(J250:J1280,$B250:$B1280,$B249,$D250:$D1280,$D250,$E250:$E1280,$E250,$F250:$F1280,$F250)</f>
        <v>2746.8</v>
      </c>
      <c r="K249" s="40">
        <f>SUMIFS(K250:K1280,$B250:$B1280,$B249,$D250:$D1280,$D250,$E250:$E1280,$E250,$F250:$F1280,$F250)</f>
        <v>0</v>
      </c>
    </row>
    <row r="250" spans="1:11" s="16" customFormat="1" ht="37.9" customHeight="1" x14ac:dyDescent="0.25">
      <c r="A250" s="20">
        <v>3</v>
      </c>
      <c r="B250" s="31">
        <v>955</v>
      </c>
      <c r="C250" s="32" t="s">
        <v>173</v>
      </c>
      <c r="D250" s="33" t="s">
        <v>82</v>
      </c>
      <c r="E250" s="33" t="s">
        <v>67</v>
      </c>
      <c r="F250" s="33" t="s">
        <v>114</v>
      </c>
      <c r="G250" s="33" t="s">
        <v>172</v>
      </c>
      <c r="H250" s="24">
        <v>2746.8</v>
      </c>
      <c r="I250" s="24"/>
      <c r="J250" s="24">
        <v>2746.8</v>
      </c>
      <c r="K250" s="24"/>
    </row>
    <row r="251" spans="1:11" s="16" customFormat="1" ht="15.75" x14ac:dyDescent="0.25">
      <c r="A251" s="17">
        <v>1</v>
      </c>
      <c r="B251" s="28">
        <v>955</v>
      </c>
      <c r="C251" s="29" t="s">
        <v>62</v>
      </c>
      <c r="D251" s="30" t="s">
        <v>82</v>
      </c>
      <c r="E251" s="30" t="s">
        <v>76</v>
      </c>
      <c r="F251" s="30" t="s">
        <v>7</v>
      </c>
      <c r="G251" s="30" t="s">
        <v>69</v>
      </c>
      <c r="H251" s="18">
        <f>SUMIFS(H252:H1283,$B252:$B1283,$B252,$D252:$D1283,$D252,$E252:$E1283,$E252)/2</f>
        <v>4343.8999999999996</v>
      </c>
      <c r="I251" s="18">
        <f>SUMIFS(I252:I1283,$B252:$B1283,$B252,$D252:$D1283,$D252,$E252:$E1283,$E252)/2</f>
        <v>3598.3</v>
      </c>
      <c r="J251" s="18">
        <f>SUMIFS(J252:J1283,$B252:$B1283,$B252,$D252:$D1283,$D252,$E252:$E1283,$E252)/2</f>
        <v>4343.8999999999996</v>
      </c>
      <c r="K251" s="18">
        <f>SUMIFS(K252:K1283,$B252:$B1283,$B252,$D252:$D1283,$D252,$E252:$E1283,$E252)/2</f>
        <v>3598.3</v>
      </c>
    </row>
    <row r="252" spans="1:11" s="16" customFormat="1" ht="47.25" x14ac:dyDescent="0.25">
      <c r="A252" s="19">
        <v>2</v>
      </c>
      <c r="B252" s="37">
        <v>955</v>
      </c>
      <c r="C252" s="38" t="s">
        <v>202</v>
      </c>
      <c r="D252" s="39" t="s">
        <v>82</v>
      </c>
      <c r="E252" s="39" t="s">
        <v>76</v>
      </c>
      <c r="F252" s="39" t="s">
        <v>58</v>
      </c>
      <c r="G252" s="39"/>
      <c r="H252" s="40">
        <f>SUMIFS(H253:H1283,$B253:$B1283,$B252,$D253:$D1283,$D253,$E253:$E1283,$E253,$F253:$F1283,$F253)</f>
        <v>3693.9</v>
      </c>
      <c r="I252" s="40">
        <f>SUMIFS(I253:I1283,$B253:$B1283,$B252,$D253:$D1283,$D253,$E253:$E1283,$E253,$F253:$F1283,$F253)</f>
        <v>3598.3</v>
      </c>
      <c r="J252" s="40">
        <f>SUMIFS(J253:J1283,$B253:$B1283,$B252,$D253:$D1283,$D253,$E253:$E1283,$E253,$F253:$F1283,$F253)</f>
        <v>3693.9</v>
      </c>
      <c r="K252" s="40">
        <f>SUMIFS(K253:K1283,$B253:$B1283,$B252,$D253:$D1283,$D253,$E253:$E1283,$E253,$F253:$F1283,$F253)</f>
        <v>3598.3</v>
      </c>
    </row>
    <row r="253" spans="1:11" s="16" customFormat="1" ht="39.6" customHeight="1" x14ac:dyDescent="0.25">
      <c r="A253" s="20">
        <v>3</v>
      </c>
      <c r="B253" s="31">
        <v>955</v>
      </c>
      <c r="C253" s="32" t="s">
        <v>21</v>
      </c>
      <c r="D253" s="33" t="s">
        <v>82</v>
      </c>
      <c r="E253" s="33" t="s">
        <v>76</v>
      </c>
      <c r="F253" s="33" t="s">
        <v>58</v>
      </c>
      <c r="G253" s="33" t="s">
        <v>78</v>
      </c>
      <c r="H253" s="24">
        <v>3693.9</v>
      </c>
      <c r="I253" s="24">
        <v>3598.3</v>
      </c>
      <c r="J253" s="24">
        <v>3693.9</v>
      </c>
      <c r="K253" s="24">
        <v>3598.3</v>
      </c>
    </row>
    <row r="254" spans="1:11" s="16" customFormat="1" ht="47.25" x14ac:dyDescent="0.25">
      <c r="A254" s="19">
        <v>2</v>
      </c>
      <c r="B254" s="37">
        <v>955</v>
      </c>
      <c r="C254" s="38" t="s">
        <v>206</v>
      </c>
      <c r="D254" s="39" t="s">
        <v>82</v>
      </c>
      <c r="E254" s="39" t="s">
        <v>76</v>
      </c>
      <c r="F254" s="39" t="s">
        <v>120</v>
      </c>
      <c r="G254" s="39"/>
      <c r="H254" s="40">
        <f>SUMIFS(H255:H1285,$B255:$B1285,$B254,$D255:$D1285,$D255,$E255:$E1285,$E255,$F255:$F1285,$F255)</f>
        <v>0</v>
      </c>
      <c r="I254" s="40">
        <f>SUMIFS(I255:I1285,$B255:$B1285,$B254,$D255:$D1285,$D255,$E255:$E1285,$E255,$F255:$F1285,$F255)</f>
        <v>0</v>
      </c>
      <c r="J254" s="40">
        <f>SUMIFS(J255:J1285,$B255:$B1285,$B254,$D255:$D1285,$D255,$E255:$E1285,$E255,$F255:$F1285,$F255)</f>
        <v>0</v>
      </c>
      <c r="K254" s="40">
        <f>SUMIFS(K255:K1285,$B255:$B1285,$B254,$D255:$D1285,$D255,$E255:$E1285,$E255,$F255:$F1285,$F255)</f>
        <v>0</v>
      </c>
    </row>
    <row r="255" spans="1:11" s="16" customFormat="1" ht="37.9" customHeight="1" x14ac:dyDescent="0.25">
      <c r="A255" s="20">
        <v>3</v>
      </c>
      <c r="B255" s="31">
        <v>955</v>
      </c>
      <c r="C255" s="32" t="s">
        <v>21</v>
      </c>
      <c r="D255" s="33" t="s">
        <v>82</v>
      </c>
      <c r="E255" s="33" t="s">
        <v>76</v>
      </c>
      <c r="F255" s="33" t="s">
        <v>120</v>
      </c>
      <c r="G255" s="33" t="s">
        <v>78</v>
      </c>
      <c r="H255" s="24"/>
      <c r="I255" s="24"/>
      <c r="J255" s="24"/>
      <c r="K255" s="24"/>
    </row>
    <row r="256" spans="1:11" s="16" customFormat="1" ht="15.75" x14ac:dyDescent="0.25">
      <c r="A256" s="20">
        <v>3</v>
      </c>
      <c r="B256" s="31">
        <v>955</v>
      </c>
      <c r="C256" s="32" t="s">
        <v>46</v>
      </c>
      <c r="D256" s="33" t="s">
        <v>82</v>
      </c>
      <c r="E256" s="33" t="s">
        <v>76</v>
      </c>
      <c r="F256" s="33" t="s">
        <v>120</v>
      </c>
      <c r="G256" s="33" t="s">
        <v>89</v>
      </c>
      <c r="H256" s="24"/>
      <c r="I256" s="24"/>
      <c r="J256" s="24"/>
      <c r="K256" s="24"/>
    </row>
    <row r="257" spans="1:11" s="16" customFormat="1" ht="51.6" customHeight="1" x14ac:dyDescent="0.25">
      <c r="A257" s="19">
        <v>2</v>
      </c>
      <c r="B257" s="37">
        <v>955</v>
      </c>
      <c r="C257" s="38" t="s">
        <v>211</v>
      </c>
      <c r="D257" s="39" t="s">
        <v>82</v>
      </c>
      <c r="E257" s="39" t="s">
        <v>76</v>
      </c>
      <c r="F257" s="39" t="s">
        <v>152</v>
      </c>
      <c r="G257" s="39"/>
      <c r="H257" s="40">
        <f>SUMIFS(H258:H1288,$B258:$B1288,$B257,$D258:$D1288,$D258,$E258:$E1288,$E258,$F258:$F1288,$F258)</f>
        <v>150</v>
      </c>
      <c r="I257" s="40">
        <f>SUMIFS(I258:I1288,$B258:$B1288,$B257,$D258:$D1288,$D258,$E258:$E1288,$E258,$F258:$F1288,$F258)</f>
        <v>0</v>
      </c>
      <c r="J257" s="40">
        <f>SUMIFS(J258:J1288,$B258:$B1288,$B257,$D258:$D1288,$D258,$E258:$E1288,$E258,$F258:$F1288,$F258)</f>
        <v>150</v>
      </c>
      <c r="K257" s="40">
        <f>SUMIFS(K258:K1288,$B258:$B1288,$B257,$D258:$D1288,$D258,$E258:$E1288,$E258,$F258:$F1288,$F258)</f>
        <v>0</v>
      </c>
    </row>
    <row r="258" spans="1:11" s="16" customFormat="1" ht="37.9" customHeight="1" x14ac:dyDescent="0.25">
      <c r="A258" s="20">
        <v>3</v>
      </c>
      <c r="B258" s="31">
        <v>955</v>
      </c>
      <c r="C258" s="32" t="s">
        <v>21</v>
      </c>
      <c r="D258" s="33" t="s">
        <v>82</v>
      </c>
      <c r="E258" s="33" t="s">
        <v>76</v>
      </c>
      <c r="F258" s="33" t="s">
        <v>152</v>
      </c>
      <c r="G258" s="33" t="s">
        <v>78</v>
      </c>
      <c r="H258" s="24">
        <v>150</v>
      </c>
      <c r="I258" s="25"/>
      <c r="J258" s="24">
        <v>150</v>
      </c>
      <c r="K258" s="25"/>
    </row>
    <row r="259" spans="1:11" s="16" customFormat="1" ht="47.25" x14ac:dyDescent="0.25">
      <c r="A259" s="19">
        <v>2</v>
      </c>
      <c r="B259" s="37">
        <v>955</v>
      </c>
      <c r="C259" s="38" t="s">
        <v>35</v>
      </c>
      <c r="D259" s="39" t="s">
        <v>82</v>
      </c>
      <c r="E259" s="39" t="s">
        <v>76</v>
      </c>
      <c r="F259" s="39" t="s">
        <v>108</v>
      </c>
      <c r="G259" s="39"/>
      <c r="H259" s="40">
        <f>SUMIFS(H260:H1290,$B260:$B1290,$B259,$D260:$D1290,$D260,$E260:$E1290,$E260,$F260:$F1290,$F260)</f>
        <v>500</v>
      </c>
      <c r="I259" s="40">
        <f>SUMIFS(I260:I1290,$B260:$B1290,$B259,$D260:$D1290,$D260,$E260:$E1290,$E260,$F260:$F1290,$F260)</f>
        <v>0</v>
      </c>
      <c r="J259" s="40">
        <f>SUMIFS(J260:J1290,$B260:$B1290,$B259,$D260:$D1290,$D260,$E260:$E1290,$E260,$F260:$F1290,$F260)</f>
        <v>500</v>
      </c>
      <c r="K259" s="40">
        <f>SUMIFS(K260:K1290,$B260:$B1290,$B259,$D260:$D1290,$D260,$E260:$E1290,$E260,$F260:$F1290,$F260)</f>
        <v>0</v>
      </c>
    </row>
    <row r="260" spans="1:11" s="16" customFormat="1" ht="27.6" customHeight="1" x14ac:dyDescent="0.25">
      <c r="A260" s="20">
        <v>3</v>
      </c>
      <c r="B260" s="31">
        <v>955</v>
      </c>
      <c r="C260" s="32" t="s">
        <v>153</v>
      </c>
      <c r="D260" s="33" t="s">
        <v>82</v>
      </c>
      <c r="E260" s="33" t="s">
        <v>76</v>
      </c>
      <c r="F260" s="33" t="s">
        <v>108</v>
      </c>
      <c r="G260" s="33" t="s">
        <v>125</v>
      </c>
      <c r="H260" s="24">
        <v>500</v>
      </c>
      <c r="I260" s="24"/>
      <c r="J260" s="24">
        <v>500</v>
      </c>
      <c r="K260" s="24"/>
    </row>
    <row r="261" spans="1:11" s="16" customFormat="1" ht="35.450000000000003" customHeight="1" x14ac:dyDescent="0.25">
      <c r="A261" s="17">
        <v>1</v>
      </c>
      <c r="B261" s="28">
        <v>955</v>
      </c>
      <c r="C261" s="29" t="s">
        <v>36</v>
      </c>
      <c r="D261" s="30" t="s">
        <v>82</v>
      </c>
      <c r="E261" s="30" t="s">
        <v>84</v>
      </c>
      <c r="F261" s="30"/>
      <c r="G261" s="30"/>
      <c r="H261" s="18">
        <f>SUMIFS(H262:H1293,$B262:$B1293,$B262,$D262:$D1293,$D262,$E262:$E1293,$E262)/2</f>
        <v>12153.6</v>
      </c>
      <c r="I261" s="18">
        <f>SUMIFS(I262:I1293,$B262:$B1293,$B262,$D262:$D1293,$D262,$E262:$E1293,$E262)/2</f>
        <v>9708.9000000000015</v>
      </c>
      <c r="J261" s="18">
        <f>SUMIFS(J262:J1293,$B262:$B1293,$B262,$D262:$D1293,$D262,$E262:$E1293,$E262)/2</f>
        <v>12153.6</v>
      </c>
      <c r="K261" s="18">
        <f>SUMIFS(K262:K1293,$B262:$B1293,$B262,$D262:$D1293,$D262,$E262:$E1293,$E262)/2</f>
        <v>9708.9000000000015</v>
      </c>
    </row>
    <row r="262" spans="1:11" s="16" customFormat="1" ht="31.5" x14ac:dyDescent="0.25">
      <c r="A262" s="19">
        <v>2</v>
      </c>
      <c r="B262" s="37">
        <v>955</v>
      </c>
      <c r="C262" s="38" t="s">
        <v>196</v>
      </c>
      <c r="D262" s="39" t="s">
        <v>82</v>
      </c>
      <c r="E262" s="39" t="s">
        <v>84</v>
      </c>
      <c r="F262" s="39" t="s">
        <v>63</v>
      </c>
      <c r="G262" s="39"/>
      <c r="H262" s="40">
        <f>SUMIFS(H263:H1293,$B263:$B1293,$B262,$D263:$D1293,$D263,$E263:$E1293,$E263,$F263:$F1293,$F263)</f>
        <v>7999</v>
      </c>
      <c r="I262" s="40">
        <f>SUMIFS(I263:I1293,$B263:$B1293,$B262,$D263:$D1293,$D263,$E263:$E1293,$E263,$F263:$F1293,$F263)</f>
        <v>5554.3</v>
      </c>
      <c r="J262" s="40">
        <f>SUMIFS(J263:J1293,$B263:$B1293,$B262,$D263:$D1293,$D263,$E263:$E1293,$E263,$F263:$F1293,$F263)</f>
        <v>7999</v>
      </c>
      <c r="K262" s="40">
        <f>SUMIFS(K263:K1293,$B263:$B1293,$B262,$D263:$D1293,$D263,$E263:$E1293,$E263,$F263:$F1293,$F263)</f>
        <v>5554.3</v>
      </c>
    </row>
    <row r="263" spans="1:11" s="16" customFormat="1" ht="37.15" customHeight="1" x14ac:dyDescent="0.25">
      <c r="A263" s="20">
        <v>3</v>
      </c>
      <c r="B263" s="31">
        <v>955</v>
      </c>
      <c r="C263" s="32" t="s">
        <v>21</v>
      </c>
      <c r="D263" s="33" t="s">
        <v>82</v>
      </c>
      <c r="E263" s="33" t="s">
        <v>84</v>
      </c>
      <c r="F263" s="33" t="s">
        <v>63</v>
      </c>
      <c r="G263" s="33" t="s">
        <v>78</v>
      </c>
      <c r="H263" s="24">
        <v>7999</v>
      </c>
      <c r="I263" s="24">
        <v>5554.3</v>
      </c>
      <c r="J263" s="24">
        <v>7999</v>
      </c>
      <c r="K263" s="24">
        <v>5554.3</v>
      </c>
    </row>
    <row r="264" spans="1:11" s="16" customFormat="1" ht="63" x14ac:dyDescent="0.25">
      <c r="A264" s="19">
        <v>2</v>
      </c>
      <c r="B264" s="37">
        <v>955</v>
      </c>
      <c r="C264" s="38" t="s">
        <v>179</v>
      </c>
      <c r="D264" s="39" t="s">
        <v>82</v>
      </c>
      <c r="E264" s="39" t="s">
        <v>84</v>
      </c>
      <c r="F264" s="39" t="s">
        <v>10</v>
      </c>
      <c r="G264" s="39"/>
      <c r="H264" s="40">
        <f>SUMIFS(H265:H1295,$B265:$B1295,$B264,$D265:$D1295,$D265,$E265:$E1295,$E265,$F265:$F1295,$F265)</f>
        <v>241.6</v>
      </c>
      <c r="I264" s="40">
        <f>SUMIFS(I265:I1295,$B265:$B1295,$B264,$D265:$D1295,$D265,$E265:$E1295,$E265,$F265:$F1295,$F265)</f>
        <v>241.6</v>
      </c>
      <c r="J264" s="40">
        <f>SUMIFS(J265:J1295,$B265:$B1295,$B264,$D265:$D1295,$D265,$E265:$E1295,$E265,$F265:$F1295,$F265)</f>
        <v>241.6</v>
      </c>
      <c r="K264" s="40">
        <f>SUMIFS(K265:K1295,$B265:$B1295,$B264,$D265:$D1295,$D265,$E265:$E1295,$E265,$F265:$F1295,$F265)</f>
        <v>241.6</v>
      </c>
    </row>
    <row r="265" spans="1:11" s="16" customFormat="1" ht="51" customHeight="1" x14ac:dyDescent="0.25">
      <c r="A265" s="20">
        <v>3</v>
      </c>
      <c r="B265" s="31">
        <v>955</v>
      </c>
      <c r="C265" s="32" t="s">
        <v>12</v>
      </c>
      <c r="D265" s="33" t="s">
        <v>82</v>
      </c>
      <c r="E265" s="33" t="s">
        <v>84</v>
      </c>
      <c r="F265" s="33" t="s">
        <v>10</v>
      </c>
      <c r="G265" s="33" t="s">
        <v>71</v>
      </c>
      <c r="H265" s="24"/>
      <c r="I265" s="24"/>
      <c r="J265" s="24"/>
      <c r="K265" s="24"/>
    </row>
    <row r="266" spans="1:11" s="16" customFormat="1" ht="33.6" customHeight="1" x14ac:dyDescent="0.25">
      <c r="A266" s="20">
        <v>3</v>
      </c>
      <c r="B266" s="31">
        <v>955</v>
      </c>
      <c r="C266" s="32" t="s">
        <v>21</v>
      </c>
      <c r="D266" s="33" t="s">
        <v>82</v>
      </c>
      <c r="E266" s="33" t="s">
        <v>84</v>
      </c>
      <c r="F266" s="33" t="s">
        <v>10</v>
      </c>
      <c r="G266" s="33" t="s">
        <v>78</v>
      </c>
      <c r="H266" s="24">
        <v>241.6</v>
      </c>
      <c r="I266" s="24">
        <v>241.6</v>
      </c>
      <c r="J266" s="24">
        <v>241.6</v>
      </c>
      <c r="K266" s="24">
        <v>241.6</v>
      </c>
    </row>
    <row r="267" spans="1:11" s="16" customFormat="1" ht="85.15" customHeight="1" x14ac:dyDescent="0.25">
      <c r="A267" s="19">
        <v>2</v>
      </c>
      <c r="B267" s="37">
        <v>955</v>
      </c>
      <c r="C267" s="38" t="s">
        <v>204</v>
      </c>
      <c r="D267" s="39" t="s">
        <v>82</v>
      </c>
      <c r="E267" s="39" t="s">
        <v>84</v>
      </c>
      <c r="F267" s="39" t="s">
        <v>119</v>
      </c>
      <c r="G267" s="39"/>
      <c r="H267" s="40">
        <f>SUMIFS(H268:H1298,$B268:$B1298,$B267,$D268:$D1298,$D268,$E268:$E1298,$E268,$F268:$F1298,$F268)</f>
        <v>3913</v>
      </c>
      <c r="I267" s="40">
        <f>SUMIFS(I268:I1298,$B268:$B1298,$B267,$D268:$D1298,$D268,$E268:$E1298,$E268,$F268:$F1298,$F268)</f>
        <v>3913</v>
      </c>
      <c r="J267" s="40">
        <f>SUMIFS(J268:J1298,$B268:$B1298,$B267,$D268:$D1298,$D268,$E268:$E1298,$E268,$F268:$F1298,$F268)</f>
        <v>3913</v>
      </c>
      <c r="K267" s="40">
        <f>SUMIFS(K268:K1298,$B268:$B1298,$B267,$D268:$D1298,$D268,$E268:$E1298,$E268,$F268:$F1298,$F268)</f>
        <v>3913</v>
      </c>
    </row>
    <row r="268" spans="1:11" s="16" customFormat="1" ht="31.5" x14ac:dyDescent="0.25">
      <c r="A268" s="20">
        <v>3</v>
      </c>
      <c r="B268" s="31">
        <v>955</v>
      </c>
      <c r="C268" s="32" t="s">
        <v>21</v>
      </c>
      <c r="D268" s="33" t="s">
        <v>82</v>
      </c>
      <c r="E268" s="33" t="s">
        <v>84</v>
      </c>
      <c r="F268" s="33" t="s">
        <v>119</v>
      </c>
      <c r="G268" s="33" t="s">
        <v>78</v>
      </c>
      <c r="H268" s="24">
        <v>3913</v>
      </c>
      <c r="I268" s="24">
        <v>3913</v>
      </c>
      <c r="J268" s="24">
        <v>3913</v>
      </c>
      <c r="K268" s="24">
        <v>3913</v>
      </c>
    </row>
    <row r="269" spans="1:11" s="16" customFormat="1" ht="31.5" x14ac:dyDescent="0.25">
      <c r="A269" s="17">
        <v>1</v>
      </c>
      <c r="B269" s="28">
        <v>955</v>
      </c>
      <c r="C269" s="29" t="s">
        <v>27</v>
      </c>
      <c r="D269" s="30" t="s">
        <v>82</v>
      </c>
      <c r="E269" s="30" t="s">
        <v>68</v>
      </c>
      <c r="F269" s="30"/>
      <c r="G269" s="30"/>
      <c r="H269" s="18">
        <f>SUMIFS(H270:H1301,$B270:$B1301,$B270,$D270:$D1301,$D270,$E270:$E1301,$E270)/2</f>
        <v>2960.3</v>
      </c>
      <c r="I269" s="18">
        <f>SUMIFS(I270:I1301,$B270:$B1301,$B270,$D270:$D1301,$D270,$E270:$E1301,$E270)/2</f>
        <v>1034.2</v>
      </c>
      <c r="J269" s="18">
        <f>SUMIFS(J270:J1301,$B270:$B1301,$B270,$D270:$D1301,$D270,$E270:$E1301,$E270)/2</f>
        <v>2960.3</v>
      </c>
      <c r="K269" s="18">
        <f>SUMIFS(K270:K1301,$B270:$B1301,$B270,$D270:$D1301,$D270,$E270:$E1301,$E270)/2</f>
        <v>1034.2</v>
      </c>
    </row>
    <row r="270" spans="1:11" s="16" customFormat="1" ht="63" x14ac:dyDescent="0.25">
      <c r="A270" s="19">
        <v>2</v>
      </c>
      <c r="B270" s="37">
        <v>955</v>
      </c>
      <c r="C270" s="38" t="s">
        <v>197</v>
      </c>
      <c r="D270" s="39" t="s">
        <v>82</v>
      </c>
      <c r="E270" s="39" t="s">
        <v>68</v>
      </c>
      <c r="F270" s="39" t="s">
        <v>28</v>
      </c>
      <c r="G270" s="39"/>
      <c r="H270" s="40">
        <f>SUMIFS(H271:H1301,$B271:$B1301,$B270,$D271:$D1301,$D271,$E271:$E1301,$E271,$F271:$F1301,$F271)</f>
        <v>992</v>
      </c>
      <c r="I270" s="40">
        <f>SUMIFS(I271:I1301,$B271:$B1301,$B270,$D271:$D1301,$D271,$E271:$E1301,$E271,$F271:$F1301,$F271)</f>
        <v>0</v>
      </c>
      <c r="J270" s="40">
        <f>SUMIFS(J271:J1301,$B271:$B1301,$B270,$D271:$D1301,$D271,$E271:$E1301,$E271,$F271:$F1301,$F271)</f>
        <v>992</v>
      </c>
      <c r="K270" s="40">
        <f>SUMIFS(K271:K1301,$B271:$B1301,$B270,$D271:$D1301,$D271,$E271:$E1301,$E271,$F271:$F1301,$F271)</f>
        <v>0</v>
      </c>
    </row>
    <row r="271" spans="1:11" s="16" customFormat="1" ht="15.75" x14ac:dyDescent="0.25">
      <c r="A271" s="20">
        <v>3</v>
      </c>
      <c r="B271" s="31">
        <v>955</v>
      </c>
      <c r="C271" s="32" t="s">
        <v>46</v>
      </c>
      <c r="D271" s="33" t="s">
        <v>82</v>
      </c>
      <c r="E271" s="33" t="s">
        <v>68</v>
      </c>
      <c r="F271" s="33" t="s">
        <v>28</v>
      </c>
      <c r="G271" s="33" t="s">
        <v>89</v>
      </c>
      <c r="H271" s="24">
        <v>992</v>
      </c>
      <c r="I271" s="24"/>
      <c r="J271" s="24">
        <v>992</v>
      </c>
      <c r="K271" s="24"/>
    </row>
    <row r="272" spans="1:11" s="16" customFormat="1" ht="94.5" x14ac:dyDescent="0.25">
      <c r="A272" s="19">
        <v>2</v>
      </c>
      <c r="B272" s="37">
        <v>955</v>
      </c>
      <c r="C272" s="38" t="s">
        <v>203</v>
      </c>
      <c r="D272" s="39" t="s">
        <v>82</v>
      </c>
      <c r="E272" s="39" t="s">
        <v>68</v>
      </c>
      <c r="F272" s="39" t="s">
        <v>29</v>
      </c>
      <c r="G272" s="39"/>
      <c r="H272" s="40">
        <f>SUMIFS(H273:H1303,$B273:$B1303,$B272,$D273:$D1303,$D273,$E273:$E1303,$E273,$F273:$F1303,$F273)</f>
        <v>384</v>
      </c>
      <c r="I272" s="40">
        <f>SUMIFS(I273:I1303,$B273:$B1303,$B272,$D273:$D1303,$D273,$E273:$E1303,$E273,$F273:$F1303,$F273)</f>
        <v>0</v>
      </c>
      <c r="J272" s="40">
        <f>SUMIFS(J273:J1303,$B273:$B1303,$B272,$D273:$D1303,$D273,$E273:$E1303,$E273,$F273:$F1303,$F273)</f>
        <v>384</v>
      </c>
      <c r="K272" s="40">
        <f>SUMIFS(K273:K1303,$B273:$B1303,$B272,$D273:$D1303,$D273,$E273:$E1303,$E273,$F273:$F1303,$F273)</f>
        <v>0</v>
      </c>
    </row>
    <row r="273" spans="1:11" s="16" customFormat="1" ht="65.45" customHeight="1" x14ac:dyDescent="0.25">
      <c r="A273" s="20">
        <v>3</v>
      </c>
      <c r="B273" s="31">
        <v>955</v>
      </c>
      <c r="C273" s="32" t="s">
        <v>144</v>
      </c>
      <c r="D273" s="33" t="s">
        <v>82</v>
      </c>
      <c r="E273" s="33" t="s">
        <v>68</v>
      </c>
      <c r="F273" s="33" t="s">
        <v>29</v>
      </c>
      <c r="G273" s="33" t="s">
        <v>92</v>
      </c>
      <c r="H273" s="24">
        <v>384</v>
      </c>
      <c r="I273" s="24"/>
      <c r="J273" s="24">
        <v>384</v>
      </c>
      <c r="K273" s="24"/>
    </row>
    <row r="274" spans="1:11" s="16" customFormat="1" ht="63" x14ac:dyDescent="0.25">
      <c r="A274" s="19">
        <v>2</v>
      </c>
      <c r="B274" s="37">
        <v>955</v>
      </c>
      <c r="C274" s="38" t="s">
        <v>184</v>
      </c>
      <c r="D274" s="39" t="s">
        <v>82</v>
      </c>
      <c r="E274" s="39" t="s">
        <v>68</v>
      </c>
      <c r="F274" s="39" t="s">
        <v>33</v>
      </c>
      <c r="G274" s="39"/>
      <c r="H274" s="40">
        <f>SUMIFS(H275:H1305,$B275:$B1305,$B274,$D275:$D1305,$D275,$E275:$E1305,$E275,$F275:$F1305,$F275)</f>
        <v>1584.3000000000002</v>
      </c>
      <c r="I274" s="40">
        <f>SUMIFS(I275:I1305,$B275:$B1305,$B274,$D275:$D1305,$D275,$E275:$E1305,$E275,$F275:$F1305,$F275)</f>
        <v>1034.2</v>
      </c>
      <c r="J274" s="40">
        <f>SUMIFS(J275:J1305,$B275:$B1305,$B274,$D275:$D1305,$D275,$E275:$E1305,$E275,$F275:$F1305,$F275)</f>
        <v>1584.3000000000002</v>
      </c>
      <c r="K274" s="40">
        <f>SUMIFS(K275:K1305,$B275:$B1305,$B274,$D275:$D1305,$D275,$E275:$E1305,$E275,$F275:$F1305,$F275)</f>
        <v>1034.2</v>
      </c>
    </row>
    <row r="275" spans="1:11" s="16" customFormat="1" ht="33.6" customHeight="1" x14ac:dyDescent="0.25">
      <c r="A275" s="20">
        <v>3</v>
      </c>
      <c r="B275" s="31">
        <v>955</v>
      </c>
      <c r="C275" s="32" t="s">
        <v>11</v>
      </c>
      <c r="D275" s="33" t="s">
        <v>82</v>
      </c>
      <c r="E275" s="33" t="s">
        <v>68</v>
      </c>
      <c r="F275" s="33" t="s">
        <v>33</v>
      </c>
      <c r="G275" s="33" t="s">
        <v>70</v>
      </c>
      <c r="H275" s="24">
        <v>1490.4</v>
      </c>
      <c r="I275" s="24">
        <v>940.3</v>
      </c>
      <c r="J275" s="24">
        <v>1490.4</v>
      </c>
      <c r="K275" s="24">
        <v>940.3</v>
      </c>
    </row>
    <row r="276" spans="1:11" s="16" customFormat="1" ht="47.25" x14ac:dyDescent="0.25">
      <c r="A276" s="20">
        <v>3</v>
      </c>
      <c r="B276" s="31">
        <v>955</v>
      </c>
      <c r="C276" s="32" t="s">
        <v>12</v>
      </c>
      <c r="D276" s="33" t="s">
        <v>82</v>
      </c>
      <c r="E276" s="33" t="s">
        <v>68</v>
      </c>
      <c r="F276" s="33" t="s">
        <v>33</v>
      </c>
      <c r="G276" s="33" t="s">
        <v>71</v>
      </c>
      <c r="H276" s="24">
        <v>93.9</v>
      </c>
      <c r="I276" s="24">
        <v>93.9</v>
      </c>
      <c r="J276" s="24">
        <v>93.9</v>
      </c>
      <c r="K276" s="24">
        <v>93.9</v>
      </c>
    </row>
    <row r="277" spans="1:11" s="16" customFormat="1" ht="47.25" x14ac:dyDescent="0.25">
      <c r="A277" s="19">
        <v>2</v>
      </c>
      <c r="B277" s="37">
        <v>955</v>
      </c>
      <c r="C277" s="38" t="s">
        <v>209</v>
      </c>
      <c r="D277" s="39" t="s">
        <v>82</v>
      </c>
      <c r="E277" s="39" t="s">
        <v>68</v>
      </c>
      <c r="F277" s="39" t="s">
        <v>150</v>
      </c>
      <c r="G277" s="39"/>
      <c r="H277" s="40">
        <f>SUMIFS(H278:H1308,$B278:$B1308,$B277,$D278:$D1308,$D278,$E278:$E1308,$E278,$F278:$F1308,$F278)</f>
        <v>0</v>
      </c>
      <c r="I277" s="40">
        <f>SUMIFS(I278:I1308,$B278:$B1308,$B277,$D278:$D1308,$D278,$E278:$E1308,$E278,$F278:$F1308,$F278)</f>
        <v>0</v>
      </c>
      <c r="J277" s="40">
        <f>SUMIFS(J278:J1308,$B278:$B1308,$B277,$D278:$D1308,$D278,$E278:$E1308,$E278,$F278:$F1308,$F278)</f>
        <v>0</v>
      </c>
      <c r="K277" s="40">
        <f>SUMIFS(K278:K1308,$B278:$B1308,$B277,$D278:$D1308,$D278,$E278:$E1308,$E278,$F278:$F1308,$F278)</f>
        <v>0</v>
      </c>
    </row>
    <row r="278" spans="1:11" s="16" customFormat="1" ht="15.75" x14ac:dyDescent="0.25">
      <c r="A278" s="20">
        <v>3</v>
      </c>
      <c r="B278" s="31">
        <v>955</v>
      </c>
      <c r="C278" s="32" t="s">
        <v>46</v>
      </c>
      <c r="D278" s="33" t="s">
        <v>82</v>
      </c>
      <c r="E278" s="33" t="s">
        <v>68</v>
      </c>
      <c r="F278" s="33" t="s">
        <v>150</v>
      </c>
      <c r="G278" s="33" t="s">
        <v>89</v>
      </c>
      <c r="H278" s="24"/>
      <c r="I278" s="24"/>
      <c r="J278" s="24"/>
      <c r="K278" s="24"/>
    </row>
    <row r="279" spans="1:11" s="16" customFormat="1" ht="15.75" x14ac:dyDescent="0.25">
      <c r="A279" s="17">
        <v>1</v>
      </c>
      <c r="B279" s="28">
        <v>955</v>
      </c>
      <c r="C279" s="29" t="s">
        <v>30</v>
      </c>
      <c r="D279" s="30" t="s">
        <v>83</v>
      </c>
      <c r="E279" s="30" t="s">
        <v>67</v>
      </c>
      <c r="F279" s="30" t="s">
        <v>7</v>
      </c>
      <c r="G279" s="30" t="s">
        <v>69</v>
      </c>
      <c r="H279" s="18">
        <f>SUMIFS(H280:H1311,$B280:$B1311,$B280,$D280:$D1311,$D280,$E280:$E1311,$E280)/2</f>
        <v>5988.2</v>
      </c>
      <c r="I279" s="18">
        <f>SUMIFS(I280:I1311,$B280:$B1311,$B280,$D280:$D1311,$D280,$E280:$E1311,$E280)/2</f>
        <v>1000</v>
      </c>
      <c r="J279" s="18">
        <f>SUMIFS(J280:J1311,$B280:$B1311,$B280,$D280:$D1311,$D280,$E280:$E1311,$E280)/2</f>
        <v>6088.2</v>
      </c>
      <c r="K279" s="18">
        <f>SUMIFS(K280:K1311,$B280:$B1311,$B280,$D280:$D1311,$D280,$E280:$E1311,$E280)/2</f>
        <v>1000</v>
      </c>
    </row>
    <row r="280" spans="1:11" s="16" customFormat="1" ht="35.450000000000003" customHeight="1" x14ac:dyDescent="0.25">
      <c r="A280" s="19">
        <v>2</v>
      </c>
      <c r="B280" s="37">
        <v>955</v>
      </c>
      <c r="C280" s="38" t="s">
        <v>166</v>
      </c>
      <c r="D280" s="39" t="s">
        <v>83</v>
      </c>
      <c r="E280" s="39" t="s">
        <v>67</v>
      </c>
      <c r="F280" s="39" t="s">
        <v>31</v>
      </c>
      <c r="G280" s="39"/>
      <c r="H280" s="40">
        <f>SUMIFS(H281:H1311,$B281:$B1311,$B280,$D281:$D1311,$D281,$E281:$E1311,$E281,$F281:$F1311,$F281)</f>
        <v>5979.2</v>
      </c>
      <c r="I280" s="40">
        <f>SUMIFS(I281:I1311,$B281:$B1311,$B280,$D281:$D1311,$D281,$E281:$E1311,$E281,$F281:$F1311,$F281)</f>
        <v>1000</v>
      </c>
      <c r="J280" s="40">
        <f>SUMIFS(J281:J1311,$B281:$B1311,$B280,$D281:$D1311,$D281,$E281:$E1311,$E281,$F281:$F1311,$F281)</f>
        <v>6079.2</v>
      </c>
      <c r="K280" s="40">
        <f>SUMIFS(K281:K1311,$B281:$B1311,$B280,$D281:$D1311,$D281,$E281:$E1311,$E281,$F281:$F1311,$F281)</f>
        <v>1000</v>
      </c>
    </row>
    <row r="281" spans="1:11" s="16" customFormat="1" ht="15.75" x14ac:dyDescent="0.25">
      <c r="A281" s="20">
        <v>3</v>
      </c>
      <c r="B281" s="31">
        <v>955</v>
      </c>
      <c r="C281" s="32" t="s">
        <v>46</v>
      </c>
      <c r="D281" s="33" t="s">
        <v>83</v>
      </c>
      <c r="E281" s="33" t="s">
        <v>67</v>
      </c>
      <c r="F281" s="33" t="s">
        <v>31</v>
      </c>
      <c r="G281" s="33" t="s">
        <v>89</v>
      </c>
      <c r="H281" s="24">
        <v>5979.2</v>
      </c>
      <c r="I281" s="24">
        <v>1000</v>
      </c>
      <c r="J281" s="24">
        <v>6079.2</v>
      </c>
      <c r="K281" s="24">
        <v>1000</v>
      </c>
    </row>
    <row r="282" spans="1:11" s="16" customFormat="1" ht="112.15" customHeight="1" x14ac:dyDescent="0.25">
      <c r="A282" s="20">
        <v>3</v>
      </c>
      <c r="B282" s="31">
        <v>955</v>
      </c>
      <c r="C282" s="32" t="s">
        <v>113</v>
      </c>
      <c r="D282" s="33" t="s">
        <v>83</v>
      </c>
      <c r="E282" s="33" t="s">
        <v>67</v>
      </c>
      <c r="F282" s="33" t="s">
        <v>31</v>
      </c>
      <c r="G282" s="33" t="s">
        <v>111</v>
      </c>
      <c r="H282" s="24">
        <v>0</v>
      </c>
      <c r="I282" s="24"/>
      <c r="J282" s="24">
        <v>0</v>
      </c>
      <c r="K282" s="24"/>
    </row>
    <row r="283" spans="1:11" s="16" customFormat="1" ht="47.25" x14ac:dyDescent="0.25">
      <c r="A283" s="19">
        <v>2</v>
      </c>
      <c r="B283" s="37">
        <v>955</v>
      </c>
      <c r="C283" s="38" t="s">
        <v>164</v>
      </c>
      <c r="D283" s="39" t="s">
        <v>83</v>
      </c>
      <c r="E283" s="39" t="s">
        <v>67</v>
      </c>
      <c r="F283" s="39" t="s">
        <v>163</v>
      </c>
      <c r="G283" s="39"/>
      <c r="H283" s="40">
        <f>SUMIFS(H284:H1314,$B284:$B1314,$B283,$D284:$D1314,$D284,$E284:$E1314,$E284,$F284:$F1314,$F284)</f>
        <v>0</v>
      </c>
      <c r="I283" s="40">
        <f>SUMIFS(I284:I1314,$B284:$B1314,$B283,$D284:$D1314,$D284,$E284:$E1314,$E284,$F284:$F1314,$F284)</f>
        <v>0</v>
      </c>
      <c r="J283" s="40">
        <f>SUMIFS(J284:J1314,$B284:$B1314,$B283,$D284:$D1314,$D284,$E284:$E1314,$E284,$F284:$F1314,$F284)</f>
        <v>0</v>
      </c>
      <c r="K283" s="40">
        <f>SUMIFS(K284:K1314,$B284:$B1314,$B283,$D284:$D1314,$D284,$E284:$E1314,$E284,$F284:$F1314,$F284)</f>
        <v>0</v>
      </c>
    </row>
    <row r="284" spans="1:11" s="16" customFormat="1" ht="15.75" x14ac:dyDescent="0.25">
      <c r="A284" s="20">
        <v>3</v>
      </c>
      <c r="B284" s="31">
        <v>955</v>
      </c>
      <c r="C284" s="32" t="s">
        <v>46</v>
      </c>
      <c r="D284" s="33" t="s">
        <v>83</v>
      </c>
      <c r="E284" s="33" t="s">
        <v>67</v>
      </c>
      <c r="F284" s="33" t="s">
        <v>163</v>
      </c>
      <c r="G284" s="33" t="s">
        <v>89</v>
      </c>
      <c r="H284" s="24"/>
      <c r="I284" s="25"/>
      <c r="J284" s="24"/>
      <c r="K284" s="25"/>
    </row>
    <row r="285" spans="1:11" s="16" customFormat="1" ht="47.25" x14ac:dyDescent="0.25">
      <c r="A285" s="19">
        <v>2</v>
      </c>
      <c r="B285" s="37">
        <v>955</v>
      </c>
      <c r="C285" s="38" t="s">
        <v>202</v>
      </c>
      <c r="D285" s="39" t="s">
        <v>83</v>
      </c>
      <c r="E285" s="39" t="s">
        <v>67</v>
      </c>
      <c r="F285" s="39" t="s">
        <v>58</v>
      </c>
      <c r="G285" s="39"/>
      <c r="H285" s="40">
        <f>SUMIFS(H286:H1316,$B286:$B1316,$B285,$D286:$D1316,$D286,$E286:$E1316,$E286,$F286:$F1316,$F286)</f>
        <v>0</v>
      </c>
      <c r="I285" s="40">
        <f>SUMIFS(I286:I1316,$B286:$B1316,$B285,$D286:$D1316,$D286,$E286:$E1316,$E286,$F286:$F1316,$F286)</f>
        <v>0</v>
      </c>
      <c r="J285" s="40">
        <f>SUMIFS(J286:J1316,$B286:$B1316,$B285,$D286:$D1316,$D286,$E286:$E1316,$E286,$F286:$F1316,$F286)</f>
        <v>0</v>
      </c>
      <c r="K285" s="40">
        <f>SUMIFS(K286:K1316,$B286:$B1316,$B285,$D286:$D1316,$D286,$E286:$E1316,$E286,$F286:$F1316,$F286)</f>
        <v>0</v>
      </c>
    </row>
    <row r="286" spans="1:11" s="16" customFormat="1" ht="125.45" customHeight="1" x14ac:dyDescent="0.25">
      <c r="A286" s="20">
        <v>3</v>
      </c>
      <c r="B286" s="31">
        <v>955</v>
      </c>
      <c r="C286" s="32" t="s">
        <v>113</v>
      </c>
      <c r="D286" s="33" t="s">
        <v>83</v>
      </c>
      <c r="E286" s="33" t="s">
        <v>67</v>
      </c>
      <c r="F286" s="33" t="s">
        <v>58</v>
      </c>
      <c r="G286" s="33" t="s">
        <v>111</v>
      </c>
      <c r="H286" s="24"/>
      <c r="I286" s="24"/>
      <c r="J286" s="24"/>
      <c r="K286" s="24"/>
    </row>
    <row r="287" spans="1:11" s="16" customFormat="1" ht="47.25" x14ac:dyDescent="0.25">
      <c r="A287" s="19">
        <v>2</v>
      </c>
      <c r="B287" s="37">
        <v>955</v>
      </c>
      <c r="C287" s="38" t="s">
        <v>207</v>
      </c>
      <c r="D287" s="39" t="s">
        <v>83</v>
      </c>
      <c r="E287" s="39" t="s">
        <v>67</v>
      </c>
      <c r="F287" s="39" t="s">
        <v>143</v>
      </c>
      <c r="G287" s="39"/>
      <c r="H287" s="40">
        <f>SUMIFS(H288:H1318,$B288:$B1318,$B287,$D288:$D1318,$D288,$E288:$E1318,$E288,$F288:$F1318,$F288)</f>
        <v>9</v>
      </c>
      <c r="I287" s="40">
        <f>SUMIFS(I288:I1318,$B288:$B1318,$B287,$D288:$D1318,$D288,$E288:$E1318,$E288,$F288:$F1318,$F288)</f>
        <v>0</v>
      </c>
      <c r="J287" s="40">
        <f>SUMIFS(J288:J1318,$B288:$B1318,$B287,$D288:$D1318,$D288,$E288:$E1318,$E288,$F288:$F1318,$F288)</f>
        <v>9</v>
      </c>
      <c r="K287" s="40">
        <f>SUMIFS(K288:K1318,$B288:$B1318,$B287,$D288:$D1318,$D288,$E288:$E1318,$E288,$F288:$F1318,$F288)</f>
        <v>0</v>
      </c>
    </row>
    <row r="288" spans="1:11" s="16" customFormat="1" ht="15.75" x14ac:dyDescent="0.25">
      <c r="A288" s="20">
        <v>3</v>
      </c>
      <c r="B288" s="31">
        <v>955</v>
      </c>
      <c r="C288" s="32" t="s">
        <v>46</v>
      </c>
      <c r="D288" s="33" t="s">
        <v>83</v>
      </c>
      <c r="E288" s="33" t="s">
        <v>67</v>
      </c>
      <c r="F288" s="33" t="s">
        <v>143</v>
      </c>
      <c r="G288" s="33" t="s">
        <v>89</v>
      </c>
      <c r="H288" s="24">
        <v>9</v>
      </c>
      <c r="I288" s="25"/>
      <c r="J288" s="24">
        <v>9</v>
      </c>
      <c r="K288" s="25"/>
    </row>
    <row r="289" spans="1:11" s="16" customFormat="1" ht="15.75" x14ac:dyDescent="0.25">
      <c r="A289" s="17">
        <v>1</v>
      </c>
      <c r="B289" s="28">
        <v>955</v>
      </c>
      <c r="C289" s="29" t="s">
        <v>64</v>
      </c>
      <c r="D289" s="30" t="s">
        <v>85</v>
      </c>
      <c r="E289" s="30" t="s">
        <v>86</v>
      </c>
      <c r="F289" s="30" t="s">
        <v>7</v>
      </c>
      <c r="G289" s="30" t="s">
        <v>69</v>
      </c>
      <c r="H289" s="18">
        <f>SUMIFS(H290:H1321,$B290:$B1321,$B290,$D290:$D1321,$D290,$E290:$E1321,$E290)/2</f>
        <v>7701</v>
      </c>
      <c r="I289" s="18">
        <f>SUMIFS(I290:I1321,$B290:$B1321,$B290,$D290:$D1321,$D290,$E290:$E1321,$E290)/2</f>
        <v>0</v>
      </c>
      <c r="J289" s="18">
        <f>SUMIFS(J290:J1321,$B290:$B1321,$B290,$D290:$D1321,$D290,$E290:$E1321,$E290)/2</f>
        <v>8495.2999999999993</v>
      </c>
      <c r="K289" s="18">
        <f>SUMIFS(K290:K1321,$B290:$B1321,$B290,$D290:$D1321,$D290,$E290:$E1321,$E290)/2</f>
        <v>0</v>
      </c>
    </row>
    <row r="290" spans="1:11" s="16" customFormat="1" ht="63" x14ac:dyDescent="0.25">
      <c r="A290" s="19">
        <v>2</v>
      </c>
      <c r="B290" s="37">
        <v>955</v>
      </c>
      <c r="C290" s="47" t="s">
        <v>214</v>
      </c>
      <c r="D290" s="39" t="s">
        <v>85</v>
      </c>
      <c r="E290" s="39" t="s">
        <v>86</v>
      </c>
      <c r="F290" s="39" t="s">
        <v>15</v>
      </c>
      <c r="G290" s="39" t="s">
        <v>69</v>
      </c>
      <c r="H290" s="40">
        <f>SUMIFS(H291:H1321,$B291:$B1321,$B290,$D291:$D1321,$D291,$E291:$E1321,$E291,$F291:$F1321,$F291)</f>
        <v>370</v>
      </c>
      <c r="I290" s="40">
        <f>SUMIFS(I291:I1321,$B291:$B1321,$B290,$D291:$D1321,$D291,$E291:$E1321,$E291,$F291:$F1321,$F291)</f>
        <v>0</v>
      </c>
      <c r="J290" s="40">
        <f>SUMIFS(J291:J1321,$B291:$B1321,$B290,$D291:$D1321,$D291,$E291:$E1321,$E291,$F291:$F1321,$F291)</f>
        <v>370</v>
      </c>
      <c r="K290" s="40">
        <f>SUMIFS(K291:K1321,$B291:$B1321,$B290,$D291:$D1321,$D291,$E291:$E1321,$E291,$F291:$F1321,$F291)</f>
        <v>0</v>
      </c>
    </row>
    <row r="291" spans="1:11" s="16" customFormat="1" ht="15.75" x14ac:dyDescent="0.25">
      <c r="A291" s="20">
        <v>3</v>
      </c>
      <c r="B291" s="31">
        <v>955</v>
      </c>
      <c r="C291" s="32" t="s">
        <v>46</v>
      </c>
      <c r="D291" s="33" t="s">
        <v>85</v>
      </c>
      <c r="E291" s="33" t="s">
        <v>86</v>
      </c>
      <c r="F291" s="33" t="s">
        <v>15</v>
      </c>
      <c r="G291" s="33" t="s">
        <v>89</v>
      </c>
      <c r="H291" s="24">
        <v>370</v>
      </c>
      <c r="I291" s="24"/>
      <c r="J291" s="24">
        <v>370</v>
      </c>
      <c r="K291" s="24"/>
    </row>
    <row r="292" spans="1:11" s="16" customFormat="1" ht="47.25" x14ac:dyDescent="0.25">
      <c r="A292" s="19">
        <v>2</v>
      </c>
      <c r="B292" s="37">
        <v>955</v>
      </c>
      <c r="C292" s="42" t="s">
        <v>159</v>
      </c>
      <c r="D292" s="39" t="s">
        <v>85</v>
      </c>
      <c r="E292" s="39" t="s">
        <v>86</v>
      </c>
      <c r="F292" s="39" t="s">
        <v>65</v>
      </c>
      <c r="G292" s="39"/>
      <c r="H292" s="40">
        <f>SUMIFS(H293:H1323,$B293:$B1323,$B292,$D293:$D1323,$D293,$E293:$E1323,$E293,$F293:$F1323,$F293)</f>
        <v>5329.9</v>
      </c>
      <c r="I292" s="40">
        <f>SUMIFS(I293:I1323,$B293:$B1323,$B292,$D293:$D1323,$D293,$E293:$E1323,$E293,$F293:$F1323,$F293)</f>
        <v>0</v>
      </c>
      <c r="J292" s="40">
        <f>SUMIFS(J293:J1323,$B293:$B1323,$B292,$D293:$D1323,$D293,$E293:$E1323,$E293,$F293:$F1323,$F293)</f>
        <v>6074.2</v>
      </c>
      <c r="K292" s="40">
        <f>SUMIFS(K293:K1323,$B293:$B1323,$B292,$D293:$D1323,$D293,$E293:$E1323,$E293,$F293:$F1323,$F293)</f>
        <v>0</v>
      </c>
    </row>
    <row r="293" spans="1:11" s="16" customFormat="1" ht="15.75" x14ac:dyDescent="0.25">
      <c r="A293" s="20">
        <v>3</v>
      </c>
      <c r="B293" s="31">
        <v>955</v>
      </c>
      <c r="C293" s="32" t="s">
        <v>46</v>
      </c>
      <c r="D293" s="33" t="s">
        <v>85</v>
      </c>
      <c r="E293" s="33" t="s">
        <v>86</v>
      </c>
      <c r="F293" s="33" t="s">
        <v>65</v>
      </c>
      <c r="G293" s="33" t="s">
        <v>89</v>
      </c>
      <c r="H293" s="24">
        <v>5329.9</v>
      </c>
      <c r="I293" s="25"/>
      <c r="J293" s="24">
        <v>6074.2</v>
      </c>
      <c r="K293" s="25"/>
    </row>
    <row r="294" spans="1:11" s="16" customFormat="1" ht="94.5" x14ac:dyDescent="0.25">
      <c r="A294" s="19">
        <v>2</v>
      </c>
      <c r="B294" s="37">
        <v>955</v>
      </c>
      <c r="C294" s="42" t="s">
        <v>160</v>
      </c>
      <c r="D294" s="39" t="s">
        <v>85</v>
      </c>
      <c r="E294" s="39" t="s">
        <v>86</v>
      </c>
      <c r="F294" s="39" t="s">
        <v>122</v>
      </c>
      <c r="G294" s="39" t="s">
        <v>69</v>
      </c>
      <c r="H294" s="40">
        <f>SUMIFS(H295:H1325,$B295:$B1325,$B294,$D295:$D1325,$D295,$E295:$E1325,$E295,$F295:$F1325,$F295)</f>
        <v>1971.1</v>
      </c>
      <c r="I294" s="40">
        <f>SUMIFS(I295:I1325,$B295:$B1325,$B294,$D295:$D1325,$D295,$E295:$E1325,$E295,$F295:$F1325,$F295)</f>
        <v>0</v>
      </c>
      <c r="J294" s="40">
        <f>SUMIFS(J295:J1325,$B295:$B1325,$B294,$D295:$D1325,$D295,$E295:$E1325,$E295,$F295:$F1325,$F295)</f>
        <v>1971.1</v>
      </c>
      <c r="K294" s="40">
        <f>SUMIFS(K295:K1325,$B295:$B1325,$B294,$D295:$D1325,$D295,$E295:$E1325,$E295,$F295:$F1325,$F295)</f>
        <v>0</v>
      </c>
    </row>
    <row r="295" spans="1:11" s="16" customFormat="1" ht="15.75" x14ac:dyDescent="0.25">
      <c r="A295" s="20">
        <v>3</v>
      </c>
      <c r="B295" s="31">
        <v>955</v>
      </c>
      <c r="C295" s="32" t="s">
        <v>46</v>
      </c>
      <c r="D295" s="33" t="s">
        <v>85</v>
      </c>
      <c r="E295" s="33" t="s">
        <v>86</v>
      </c>
      <c r="F295" s="33" t="s">
        <v>122</v>
      </c>
      <c r="G295" s="33" t="s">
        <v>89</v>
      </c>
      <c r="H295" s="24">
        <v>1971.1</v>
      </c>
      <c r="I295" s="25"/>
      <c r="J295" s="24">
        <v>1971.1</v>
      </c>
      <c r="K295" s="25"/>
    </row>
    <row r="296" spans="1:11" s="16" customFormat="1" ht="63" x14ac:dyDescent="0.25">
      <c r="A296" s="19">
        <v>2</v>
      </c>
      <c r="B296" s="37">
        <v>955</v>
      </c>
      <c r="C296" s="38" t="s">
        <v>194</v>
      </c>
      <c r="D296" s="39" t="s">
        <v>85</v>
      </c>
      <c r="E296" s="39" t="s">
        <v>86</v>
      </c>
      <c r="F296" s="39" t="s">
        <v>121</v>
      </c>
      <c r="G296" s="39"/>
      <c r="H296" s="40">
        <f>SUMIFS(H297:H1327,$B297:$B1327,$B296,$D297:$D1327,$D297,$E297:$E1327,$E297,$F297:$F1327,$F297)</f>
        <v>30</v>
      </c>
      <c r="I296" s="40">
        <f>SUMIFS(I297:I1327,$B297:$B1327,$B296,$D297:$D1327,$D297,$E297:$E1327,$E297,$F297:$F1327,$F297)</f>
        <v>0</v>
      </c>
      <c r="J296" s="40">
        <f>SUMIFS(J297:J1327,$B297:$B1327,$B296,$D297:$D1327,$D297,$E297:$E1327,$E297,$F297:$F1327,$F297)</f>
        <v>80</v>
      </c>
      <c r="K296" s="40">
        <f>SUMIFS(K297:K1327,$B297:$B1327,$B296,$D297:$D1327,$D297,$E297:$E1327,$E297,$F297:$F1327,$F297)</f>
        <v>0</v>
      </c>
    </row>
    <row r="297" spans="1:11" s="16" customFormat="1" ht="15.75" x14ac:dyDescent="0.25">
      <c r="A297" s="20">
        <v>3</v>
      </c>
      <c r="B297" s="31">
        <v>955</v>
      </c>
      <c r="C297" s="32" t="s">
        <v>46</v>
      </c>
      <c r="D297" s="33" t="s">
        <v>85</v>
      </c>
      <c r="E297" s="33" t="s">
        <v>86</v>
      </c>
      <c r="F297" s="33" t="s">
        <v>121</v>
      </c>
      <c r="G297" s="33" t="s">
        <v>89</v>
      </c>
      <c r="H297" s="24">
        <v>30</v>
      </c>
      <c r="I297" s="25"/>
      <c r="J297" s="24">
        <v>80</v>
      </c>
      <c r="K297" s="25"/>
    </row>
    <row r="298" spans="1:11" s="16" customFormat="1" ht="15.75" x14ac:dyDescent="0.25">
      <c r="A298" s="21"/>
      <c r="B298" s="35"/>
      <c r="C298" s="35" t="s">
        <v>66</v>
      </c>
      <c r="D298" s="36"/>
      <c r="E298" s="36"/>
      <c r="F298" s="36" t="s">
        <v>7</v>
      </c>
      <c r="G298" s="36"/>
      <c r="H298" s="22">
        <f>SUMIF($A14:$A298,$A14,H14:H298)</f>
        <v>1299180.6999999997</v>
      </c>
      <c r="I298" s="22">
        <f>SUMIF($A14:$A298,$A14,I14:I298)</f>
        <v>488941.49999999994</v>
      </c>
      <c r="J298" s="22">
        <f>SUMIF($A14:$A298,$A14,J14:J298)</f>
        <v>1293037.4999999995</v>
      </c>
      <c r="K298" s="22">
        <f>SUMIF($A14:$A298,$A14,K14:K298)</f>
        <v>488447.1</v>
      </c>
    </row>
    <row r="302" spans="1:11" x14ac:dyDescent="0.25">
      <c r="H302" s="23"/>
      <c r="J302" s="23"/>
    </row>
  </sheetData>
  <autoFilter ref="A6:I298">
    <filterColumn colId="7" showButton="0"/>
  </autoFilter>
  <mergeCells count="16">
    <mergeCell ref="J1:K1"/>
    <mergeCell ref="J6:K9"/>
    <mergeCell ref="J10:J13"/>
    <mergeCell ref="K10:K13"/>
    <mergeCell ref="H2:K2"/>
    <mergeCell ref="B4:K4"/>
    <mergeCell ref="B6:B13"/>
    <mergeCell ref="H1:I1"/>
    <mergeCell ref="I10:I13"/>
    <mergeCell ref="C6:C13"/>
    <mergeCell ref="D6:D13"/>
    <mergeCell ref="E6:E13"/>
    <mergeCell ref="F6:F13"/>
    <mergeCell ref="G6:G13"/>
    <mergeCell ref="H10:H13"/>
    <mergeCell ref="H6:I9"/>
  </mergeCells>
  <pageMargins left="0.31496062992125984" right="0.31496062992125984" top="0.31496062992125984" bottom="0.31496062992125984" header="0" footer="0"/>
  <pageSetup paperSize="9" scale="6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17"/>
  <sheetViews>
    <sheetView zoomScale="115" zoomScaleNormal="115" workbookViewId="0">
      <selection activeCell="H3" sqref="H3"/>
    </sheetView>
  </sheetViews>
  <sheetFormatPr defaultColWidth="9.140625" defaultRowHeight="15" x14ac:dyDescent="0.25"/>
  <cols>
    <col min="1" max="1" width="9.140625" style="5"/>
    <col min="2" max="2" width="24.85546875" style="5" customWidth="1"/>
    <col min="3" max="3" width="9.42578125" style="5" customWidth="1"/>
    <col min="4" max="4" width="19.5703125" style="5" customWidth="1"/>
    <col min="5" max="5" width="20" style="5" customWidth="1"/>
    <col min="6" max="6" width="17.28515625" style="5" customWidth="1"/>
    <col min="7" max="7" width="18.28515625" style="5" customWidth="1"/>
    <col min="8" max="16384" width="9.140625" style="5"/>
  </cols>
  <sheetData>
    <row r="3" spans="2:7" ht="15" customHeight="1" x14ac:dyDescent="0.25">
      <c r="B3" s="78" t="s">
        <v>102</v>
      </c>
      <c r="C3" s="78" t="s">
        <v>100</v>
      </c>
      <c r="D3" s="81" t="s">
        <v>94</v>
      </c>
      <c r="E3" s="81"/>
      <c r="F3" s="81" t="s">
        <v>95</v>
      </c>
      <c r="G3" s="81"/>
    </row>
    <row r="4" spans="2:7" x14ac:dyDescent="0.25">
      <c r="B4" s="79"/>
      <c r="C4" s="79"/>
      <c r="D4" s="81"/>
      <c r="E4" s="81"/>
      <c r="F4" s="81"/>
      <c r="G4" s="81"/>
    </row>
    <row r="5" spans="2:7" ht="0.75" customHeight="1" x14ac:dyDescent="0.25">
      <c r="B5" s="79"/>
      <c r="C5" s="79"/>
      <c r="D5" s="81"/>
      <c r="E5" s="81"/>
      <c r="F5" s="81"/>
      <c r="G5" s="81"/>
    </row>
    <row r="6" spans="2:7" ht="15" hidden="1" customHeight="1" x14ac:dyDescent="0.25">
      <c r="B6" s="79"/>
      <c r="C6" s="79"/>
      <c r="D6" s="81"/>
      <c r="E6" s="81"/>
      <c r="F6" s="81"/>
      <c r="G6" s="81"/>
    </row>
    <row r="7" spans="2:7" x14ac:dyDescent="0.25">
      <c r="B7" s="79"/>
      <c r="C7" s="79"/>
      <c r="D7" s="81" t="s">
        <v>6</v>
      </c>
      <c r="E7" s="81" t="s">
        <v>93</v>
      </c>
      <c r="F7" s="81" t="s">
        <v>6</v>
      </c>
      <c r="G7" s="81" t="s">
        <v>93</v>
      </c>
    </row>
    <row r="8" spans="2:7" x14ac:dyDescent="0.25">
      <c r="B8" s="79"/>
      <c r="C8" s="79"/>
      <c r="D8" s="81"/>
      <c r="E8" s="81"/>
      <c r="F8" s="81"/>
      <c r="G8" s="81"/>
    </row>
    <row r="9" spans="2:7" x14ac:dyDescent="0.25">
      <c r="B9" s="79"/>
      <c r="C9" s="79"/>
      <c r="D9" s="81"/>
      <c r="E9" s="81"/>
      <c r="F9" s="81"/>
      <c r="G9" s="81"/>
    </row>
    <row r="10" spans="2:7" ht="2.25" customHeight="1" x14ac:dyDescent="0.25">
      <c r="B10" s="80"/>
      <c r="C10" s="80"/>
      <c r="D10" s="81"/>
      <c r="E10" s="81"/>
      <c r="F10" s="81"/>
      <c r="G10" s="81"/>
    </row>
    <row r="11" spans="2:7" x14ac:dyDescent="0.25">
      <c r="B11" s="1">
        <v>0</v>
      </c>
      <c r="C11" s="1" t="s">
        <v>97</v>
      </c>
      <c r="D11" s="4">
        <f>SUMIF('Приложение №4'!$A$14:$A1064,0,'Приложение №4'!$H$14:$H1064)</f>
        <v>1299180.6999999997</v>
      </c>
      <c r="E11" s="4">
        <f>SUMIF('Приложение №4'!$A$14:$A1064,0,'Приложение №4'!$I$14:$I1064)</f>
        <v>488941.49999999994</v>
      </c>
      <c r="F11" s="4" t="e">
        <f>SUMIF('Приложение №4'!$A$14:$A1064,0,'Приложение №4'!#REF!)</f>
        <v>#REF!</v>
      </c>
      <c r="G11" s="4" t="e">
        <f>SUMIF('Приложение №4'!$A$14:$A1064,0,'Приложение №4'!#REF!)</f>
        <v>#REF!</v>
      </c>
    </row>
    <row r="12" spans="2:7" x14ac:dyDescent="0.25">
      <c r="B12" s="2">
        <v>1</v>
      </c>
      <c r="C12" s="2" t="s">
        <v>98</v>
      </c>
      <c r="D12" s="6">
        <f>SUMIF('Приложение №4'!$A$14:$A1065,1,'Приложение №4'!$H$14:$H1065)</f>
        <v>1299180.7</v>
      </c>
      <c r="E12" s="6">
        <f>SUMIF('Приложение №4'!$A$14:$A1065,1,'Приложение №4'!$I$14:$I1065)</f>
        <v>488941.5</v>
      </c>
      <c r="F12" s="6" t="e">
        <f>SUMIF('Приложение №4'!$A$14:$A1065,1,'Приложение №4'!#REF!)</f>
        <v>#REF!</v>
      </c>
      <c r="G12" s="6" t="e">
        <f>SUMIF('Приложение №4'!$A$14:$A1065,1,'Приложение №4'!#REF!)</f>
        <v>#REF!</v>
      </c>
    </row>
    <row r="13" spans="2:7" x14ac:dyDescent="0.25">
      <c r="B13" s="3">
        <v>2</v>
      </c>
      <c r="C13" s="3" t="s">
        <v>101</v>
      </c>
      <c r="D13" s="7">
        <f>SUMIF('Приложение №4'!$A$14:$A1066,2,'Приложение №4'!$H$14:$H1066)</f>
        <v>1299180.7000000004</v>
      </c>
      <c r="E13" s="7">
        <f>SUMIF('Приложение №4'!$A$14:$A1066,2,'Приложение №4'!$I$14:$I1066)</f>
        <v>488941.5</v>
      </c>
      <c r="F13" s="7" t="e">
        <f>SUMIF('Приложение №4'!$A$14:$A1066,2,'Приложение №4'!#REF!)</f>
        <v>#REF!</v>
      </c>
      <c r="G13" s="7" t="e">
        <f>SUMIF('Приложение №4'!$A$14:$A1066,2,'Приложение №4'!#REF!)</f>
        <v>#REF!</v>
      </c>
    </row>
    <row r="14" spans="2:7" s="51" customFormat="1" ht="78" customHeight="1" x14ac:dyDescent="0.25">
      <c r="B14" s="49" t="s">
        <v>103</v>
      </c>
      <c r="C14" s="49" t="s">
        <v>99</v>
      </c>
      <c r="D14" s="50">
        <f>SUMIF('Приложение №4'!$A$14:$A1067,3,'Приложение №4'!$H$14:$H1067)</f>
        <v>1299180.7</v>
      </c>
      <c r="E14" s="50">
        <f>SUMIF('Приложение №4'!$A$14:$A1067,3,'Приложение №4'!$I$14:$I1067)</f>
        <v>488941.5</v>
      </c>
      <c r="F14" s="50" t="e">
        <f>SUMIF('Приложение №4'!$A$14:$A1067,3,'Приложение №4'!#REF!)</f>
        <v>#REF!</v>
      </c>
      <c r="G14" s="50" t="e">
        <f>SUMIF('Приложение №4'!$A$14:$A1067,3,'Приложение №4'!#REF!)</f>
        <v>#REF!</v>
      </c>
    </row>
    <row r="15" spans="2:7" x14ac:dyDescent="0.25">
      <c r="B15" s="8">
        <v>0</v>
      </c>
      <c r="C15" s="8" t="s">
        <v>97</v>
      </c>
      <c r="D15" s="9">
        <f>D14-D11</f>
        <v>0</v>
      </c>
      <c r="E15" s="9">
        <f t="shared" ref="E15" si="0">E14-E11</f>
        <v>0</v>
      </c>
      <c r="F15" s="9" t="e">
        <f>F14-F11</f>
        <v>#REF!</v>
      </c>
      <c r="G15" s="9" t="e">
        <f t="shared" ref="G15" si="1">G14-G11</f>
        <v>#REF!</v>
      </c>
    </row>
    <row r="16" spans="2:7" x14ac:dyDescent="0.25">
      <c r="B16" s="8">
        <v>1</v>
      </c>
      <c r="C16" s="8" t="s">
        <v>98</v>
      </c>
      <c r="D16" s="9">
        <f>D14-D12</f>
        <v>0</v>
      </c>
      <c r="E16" s="9">
        <f t="shared" ref="E16" si="2">E14-E12</f>
        <v>0</v>
      </c>
      <c r="F16" s="9" t="e">
        <f>F14-F12</f>
        <v>#REF!</v>
      </c>
      <c r="G16" s="9" t="e">
        <f t="shared" ref="G16" si="3">G14-G12</f>
        <v>#REF!</v>
      </c>
    </row>
    <row r="17" spans="2:7" x14ac:dyDescent="0.25">
      <c r="B17" s="8">
        <v>2</v>
      </c>
      <c r="C17" s="8" t="s">
        <v>101</v>
      </c>
      <c r="D17" s="9">
        <f>D14-D13</f>
        <v>0</v>
      </c>
      <c r="E17" s="9">
        <f t="shared" ref="E17" si="4">E14-E13</f>
        <v>0</v>
      </c>
      <c r="F17" s="9" t="e">
        <f>F14-F13</f>
        <v>#REF!</v>
      </c>
      <c r="G17" s="9" t="e">
        <f t="shared" ref="G17" si="5">G14-G13</f>
        <v>#REF!</v>
      </c>
    </row>
  </sheetData>
  <mergeCells count="8">
    <mergeCell ref="B3:B10"/>
    <mergeCell ref="C3:C10"/>
    <mergeCell ref="D3:E6"/>
    <mergeCell ref="F3:G6"/>
    <mergeCell ref="D7:D10"/>
    <mergeCell ref="E7:E10"/>
    <mergeCell ref="F7:F10"/>
    <mergeCell ref="G7:G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Приложение №4</vt:lpstr>
      <vt:lpstr>КС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Игорь</dc:creator>
  <cp:lastModifiedBy>Хафиятуллова Алсу Харисовна</cp:lastModifiedBy>
  <cp:lastPrinted>2026-08-19T07:18:33Z</cp:lastPrinted>
  <dcterms:created xsi:type="dcterms:W3CDTF">2017-09-27T09:31:38Z</dcterms:created>
  <dcterms:modified xsi:type="dcterms:W3CDTF">2026-08-19T07:18:41Z</dcterms:modified>
</cp:coreProperties>
</file>