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№4'!$A$5:$G$291</definedName>
  </definedNames>
  <calcPr calcId="125725"/>
</workbook>
</file>

<file path=xl/calcChain.xml><?xml version="1.0" encoding="utf-8"?>
<calcChain xmlns="http://schemas.openxmlformats.org/spreadsheetml/2006/main">
  <c r="I192" i="1"/>
  <c r="H192"/>
  <c r="I226" l="1"/>
  <c r="H226"/>
  <c r="I194" l="1"/>
  <c r="H194"/>
  <c r="I87" l="1"/>
  <c r="H87"/>
  <c r="I181" l="1"/>
  <c r="H181"/>
  <c r="I289" l="1"/>
  <c r="H289"/>
  <c r="I287"/>
  <c r="H287"/>
  <c r="I285"/>
  <c r="H285"/>
  <c r="I282"/>
  <c r="H282"/>
  <c r="I280"/>
  <c r="H280"/>
  <c r="I278"/>
  <c r="H278"/>
  <c r="I276"/>
  <c r="H276"/>
  <c r="I273"/>
  <c r="H273"/>
  <c r="I270"/>
  <c r="H270"/>
  <c r="I268"/>
  <c r="H268"/>
  <c r="I266"/>
  <c r="H266"/>
  <c r="I262"/>
  <c r="H262"/>
  <c r="I260"/>
  <c r="H260"/>
  <c r="I257"/>
  <c r="H257"/>
  <c r="I255"/>
  <c r="H255"/>
  <c r="I252"/>
  <c r="H252"/>
  <c r="I250"/>
  <c r="H250"/>
  <c r="I247"/>
  <c r="I246" s="1"/>
  <c r="H247"/>
  <c r="H246" s="1"/>
  <c r="I244"/>
  <c r="H244"/>
  <c r="I242"/>
  <c r="H242"/>
  <c r="I240"/>
  <c r="H240"/>
  <c r="I238"/>
  <c r="H238"/>
  <c r="I235"/>
  <c r="H235"/>
  <c r="I233"/>
  <c r="I101" s="1"/>
  <c r="H233"/>
  <c r="H101" s="1"/>
  <c r="I229"/>
  <c r="I228" s="1"/>
  <c r="H229"/>
  <c r="H228" s="1"/>
  <c r="I224"/>
  <c r="H224"/>
  <c r="I222"/>
  <c r="H222"/>
  <c r="I220"/>
  <c r="H220"/>
  <c r="I218"/>
  <c r="H218"/>
  <c r="I216"/>
  <c r="H216"/>
  <c r="I213"/>
  <c r="I212" s="1"/>
  <c r="H213"/>
  <c r="H212" s="1"/>
  <c r="I210"/>
  <c r="I209" s="1"/>
  <c r="H210"/>
  <c r="H209" s="1"/>
  <c r="I207"/>
  <c r="H207"/>
  <c r="I205"/>
  <c r="H205"/>
  <c r="I203"/>
  <c r="H203"/>
  <c r="I201"/>
  <c r="H201"/>
  <c r="I198"/>
  <c r="H198"/>
  <c r="I189"/>
  <c r="H189"/>
  <c r="I186"/>
  <c r="H186"/>
  <c r="I185"/>
  <c r="H185"/>
  <c r="I183"/>
  <c r="H183"/>
  <c r="I179"/>
  <c r="H179"/>
  <c r="I177"/>
  <c r="H177"/>
  <c r="I174"/>
  <c r="I173" s="1"/>
  <c r="H174"/>
  <c r="H173" s="1"/>
  <c r="I171"/>
  <c r="I170" s="1"/>
  <c r="H171"/>
  <c r="H170" s="1"/>
  <c r="I168"/>
  <c r="I167" s="1"/>
  <c r="H168"/>
  <c r="H167" s="1"/>
  <c r="I161"/>
  <c r="H161"/>
  <c r="I159"/>
  <c r="H159"/>
  <c r="I156"/>
  <c r="H156"/>
  <c r="I154"/>
  <c r="H154"/>
  <c r="I151"/>
  <c r="H151"/>
  <c r="I149"/>
  <c r="H149"/>
  <c r="I147"/>
  <c r="H147"/>
  <c r="I143"/>
  <c r="I142" s="1"/>
  <c r="H143"/>
  <c r="H142" s="1"/>
  <c r="I140"/>
  <c r="H140"/>
  <c r="I137"/>
  <c r="H137"/>
  <c r="I135"/>
  <c r="H135"/>
  <c r="I133"/>
  <c r="H133"/>
  <c r="I131"/>
  <c r="H131"/>
  <c r="I128"/>
  <c r="I127" s="1"/>
  <c r="H128"/>
  <c r="H127" s="1"/>
  <c r="I125"/>
  <c r="I124" s="1"/>
  <c r="H125"/>
  <c r="H124" s="1"/>
  <c r="I122"/>
  <c r="I121" s="1"/>
  <c r="H122"/>
  <c r="H121" s="1"/>
  <c r="I116"/>
  <c r="H116"/>
  <c r="I114"/>
  <c r="H114"/>
  <c r="I112"/>
  <c r="H112"/>
  <c r="I108"/>
  <c r="I107" s="1"/>
  <c r="H108"/>
  <c r="H107" s="1"/>
  <c r="I104"/>
  <c r="I103" s="1"/>
  <c r="H104"/>
  <c r="H103" s="1"/>
  <c r="I98"/>
  <c r="H98"/>
  <c r="I96"/>
  <c r="H96"/>
  <c r="I94"/>
  <c r="H94"/>
  <c r="I92"/>
  <c r="H92"/>
  <c r="I89"/>
  <c r="H89"/>
  <c r="I84"/>
  <c r="H84"/>
  <c r="I81"/>
  <c r="I80" s="1"/>
  <c r="H81"/>
  <c r="H80" s="1"/>
  <c r="I78"/>
  <c r="I77" s="1"/>
  <c r="H78"/>
  <c r="H77" s="1"/>
  <c r="I75"/>
  <c r="I74" s="1"/>
  <c r="H75"/>
  <c r="H74" s="1"/>
  <c r="I72"/>
  <c r="I71" s="1"/>
  <c r="H72"/>
  <c r="H71" s="1"/>
  <c r="I66"/>
  <c r="H66"/>
  <c r="I64"/>
  <c r="H64"/>
  <c r="I62"/>
  <c r="H62"/>
  <c r="I56"/>
  <c r="I55" s="1"/>
  <c r="H56"/>
  <c r="H55" s="1"/>
  <c r="I53"/>
  <c r="I52" s="1"/>
  <c r="H53"/>
  <c r="H52" s="1"/>
  <c r="I48"/>
  <c r="H48"/>
  <c r="I46"/>
  <c r="H46"/>
  <c r="I44"/>
  <c r="H44"/>
  <c r="I39"/>
  <c r="I38" s="1"/>
  <c r="I37" s="1"/>
  <c r="H39"/>
  <c r="H38" s="1"/>
  <c r="H37" s="1"/>
  <c r="I35"/>
  <c r="H35"/>
  <c r="I33"/>
  <c r="H33"/>
  <c r="I30"/>
  <c r="I29" s="1"/>
  <c r="H30"/>
  <c r="H29" s="1"/>
  <c r="I27"/>
  <c r="I26" s="1"/>
  <c r="H27"/>
  <c r="H26" s="1"/>
  <c r="I24"/>
  <c r="I23" s="1"/>
  <c r="H24"/>
  <c r="H23" s="1"/>
  <c r="I19"/>
  <c r="H19"/>
  <c r="I17"/>
  <c r="H17"/>
  <c r="I15"/>
  <c r="H15"/>
  <c r="I100" l="1"/>
  <c r="H100"/>
  <c r="H232"/>
  <c r="I259"/>
  <c r="H265"/>
  <c r="H176"/>
  <c r="I61"/>
  <c r="H61"/>
  <c r="H153"/>
  <c r="I32"/>
  <c r="I265"/>
  <c r="I111"/>
  <c r="I153"/>
  <c r="I188"/>
  <c r="I83"/>
  <c r="I158"/>
  <c r="H83"/>
  <c r="H146"/>
  <c r="H32"/>
  <c r="I284"/>
  <c r="I130"/>
  <c r="I176"/>
  <c r="I200"/>
  <c r="I215"/>
  <c r="I249"/>
  <c r="I91"/>
  <c r="I237"/>
  <c r="I275"/>
  <c r="I14"/>
  <c r="I232"/>
  <c r="I43"/>
  <c r="I42" s="1"/>
  <c r="I146"/>
  <c r="H130"/>
  <c r="H275"/>
  <c r="H188"/>
  <c r="H200"/>
  <c r="H43"/>
  <c r="H42" s="1"/>
  <c r="H14"/>
  <c r="H91"/>
  <c r="H237"/>
  <c r="H284"/>
  <c r="H158"/>
  <c r="H249"/>
  <c r="H259"/>
  <c r="H111"/>
  <c r="H215"/>
  <c r="I51"/>
  <c r="H51"/>
  <c r="I13" l="1"/>
  <c r="H106"/>
  <c r="I60"/>
  <c r="I106"/>
  <c r="H13"/>
  <c r="H60"/>
  <c r="H291" l="1"/>
  <c r="I291"/>
  <c r="G14" i="2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<sst xmlns="http://schemas.openxmlformats.org/spreadsheetml/2006/main" count="1305" uniqueCount="215">
  <si>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</si>
  <si>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</si>
  <si>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</si>
  <si>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</si>
  <si>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</si>
  <si>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</si>
  <si>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</si>
  <si>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</si>
  <si>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</si>
  <si>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</si>
  <si>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</si>
  <si>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</si>
  <si>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</si>
  <si>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</si>
  <si>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</si>
  <si>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</si>
  <si>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</si>
  <si>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</si>
  <si>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</si>
  <si>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</si>
  <si>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</si>
  <si>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</si>
  <si>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</si>
  <si>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</si>
  <si>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</si>
  <si>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</si>
  <si>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</si>
  <si>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</si>
  <si>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</si>
  <si>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</si>
  <si>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</si>
  <si>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</si>
  <si>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</si>
  <si>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</si>
  <si>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</si>
  <si>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</si>
  <si>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</si>
  <si>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</si>
  <si>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</si>
  <si>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</si>
  <si>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</si>
  <si>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</si>
  <si>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</si>
  <si>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</si>
  <si>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</si>
  <si>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</si>
  <si>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</si>
  <si>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</si>
  <si>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</si>
  <si>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</si>
  <si>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</si>
  <si>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</si>
  <si>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</si>
  <si>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</si>
  <si>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</si>
  <si>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</si>
  <si>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</si>
  <si>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</si>
  <si>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</si>
  <si>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</si>
  <si>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</si>
  <si>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</si>
  <si>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</si>
  <si>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</si>
  <si>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</si>
  <si>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</si>
  <si>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</si>
  <si>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</si>
  <si>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</si>
  <si>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</si>
  <si>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</si>
  <si>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</si>
  <si>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</si>
  <si>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</si>
  <si>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</si>
  <si>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</si>
  <si>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</si>
  <si>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</si>
  <si>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</si>
  <si>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</si>
  <si>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</si>
  <si>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</si>
  <si>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</si>
  <si>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</si>
  <si>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</si>
  <si>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</si>
  <si>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</si>
  <si>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</si>
  <si>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</si>
  <si>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</si>
  <si>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</si>
  <si>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</si>
  <si>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</si>
  <si>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</si>
  <si>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</si>
  <si>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</si>
  <si>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</si>
  <si>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</si>
  <si>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</si>
  <si>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</si>
  <si>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</si>
  <si>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</si>
  <si>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</si>
  <si>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</si>
  <si>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</si>
  <si>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</si>
  <si>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</si>
  <si>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</si>
  <si>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</si>
  <si>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</si>
  <si>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</si>
  <si>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</si>
  <si>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</si>
  <si>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</si>
  <si>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</si>
  <si>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</si>
  <si>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</si>
  <si>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</si>
  <si>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</si>
  <si>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</si>
  <si>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</si>
  <si>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</si>
  <si>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</si>
  <si>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</si>
  <si>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</si>
  <si>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</si>
  <si>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</si>
  <si>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</si>
  <si>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</si>
  <si>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</si>
  <si>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</si>
  <si>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</si>
  <si>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</si>
  <si>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</si>
  <si>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</si>
  <si>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</si>
  <si>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</si>
  <si>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</si>
  <si>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</si>
  <si>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</si>
  <si>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</si>
  <si>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</si>
  <si>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</si>
  <si>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</si>
  <si>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</si>
  <si>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</si>
  <si>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</si>
  <si>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</si>
  <si>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</si>
  <si>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</si>
  <si>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</si>
  <si>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</si>
  <si>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</si>
  <si>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</si>
  <si>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</si>
  <si>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</si>
  <si>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</si>
  <si>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</si>
  <si>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</si>
  <si>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</si>
  <si>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</si>
  <si>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дополнительного образования в муниципальном районе Кинельский" на период 2018-2027 гг.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</si>
  <si>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</si>
  <si>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</si>
  <si>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</si>
  <si>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</si>
  <si>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</si>
  <si>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</si>
  <si>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</si>
  <si>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</si>
  <si>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</si>
  <si>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</si>
  <si>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</si>
  <si>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</si>
  <si>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</si>
  <si>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</si>
  <si>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</si>
  <si>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</si>
  <si>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</si>
  <si>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</si>
  <si>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</si>
  <si>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</si>
  <si>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</si>
  <si>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</si>
  <si>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</si>
  <si>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2022-2027 г </t>
  </si>
  <si>
    <t>МП "Поддержка местных инициатив в муниципальном районе Кинельский Самарской области на 2021-2027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</si>
  <si>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</si>
  <si>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</si>
  <si>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</si>
  <si>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</si>
  <si>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</si>
  <si>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</si>
  <si>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</si>
  <si>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</si>
  <si>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</si>
  <si>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«Развитие и поддержка малого и среднего предпринимательства в муниципальном районе Кинельский на 2022-2027 гг.»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</si>
  <si>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</si>
  <si>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 xml:space="preserve">МП "Комплексное развитие сельских территорий Кинельского района Самарской области на 2020 - 2027 годы" </t>
  </si>
  <si>
    <t>МП "Благоустройство территории муниципального района Кинельский Самарской области на 2024 -2027 годы"</t>
  </si>
  <si>
    <t>МП " Охрана окружающей среды на территории муниципального района Кинельский Самарской области на 2022 - 2027 годы"</t>
  </si>
  <si>
    <t>МП "Обеспечение жилыми помещениями отдельных категорий граждан в муниципальном районе Кинельский на 2018-2027 годы."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</si>
  <si>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</si>
  <si>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</si>
  <si>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</si>
  <si>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"Укрепление общественного здоровья населения муниципального района Кинельский на 2020-2027 годы"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</si>
  <si>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</si>
  <si>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</si>
  <si>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</si>
  <si>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</si>
  <si>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</si>
  <si>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</si>
  <si>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Исполнено, рублей</t>
  </si>
  <si>
    <t>Расходы бюджета муниципального района Кинельский за 2025 год по ведомственной структуре расходов бюджета муниципального района Кинельский</t>
  </si>
  <si>
    <t>к Решению Собрания представителей муниципального района Кинельский "Об исполнении бюджета муниципального района Кинельский за 2025 год"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</si>
</sst>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2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8" borderId="0" xfId="0" applyFont="1" applyFill="1" applyAlignment="1" applyProtection="1">
      <alignment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0" fontId="7" fillId="8" borderId="0" xfId="0" applyFont="1" applyFill="1" applyProtection="1">
      <protection hidden="1"/>
    </xf>
    <xf numFmtId="0" fontId="8" fillId="8" borderId="0" xfId="0" applyFont="1" applyFill="1" applyProtection="1">
      <protection hidden="1"/>
    </xf>
    <xf numFmtId="0" fontId="3" fillId="8" borderId="0" xfId="0" applyFont="1" applyFill="1" applyProtection="1">
      <protection hidden="1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vertical="top" wrapText="1"/>
      <protection locked="0"/>
    </xf>
    <xf numFmtId="4" fontId="3" fillId="8" borderId="1" xfId="0" applyNumberFormat="1" applyFont="1" applyFill="1" applyBorder="1" applyAlignment="1" applyProtection="1">
      <alignment horizontal="right" vertical="top" wrapText="1"/>
      <protection hidden="1"/>
    </xf>
    <xf numFmtId="0" fontId="4" fillId="8" borderId="0" xfId="0" applyFont="1" applyFill="1" applyProtection="1">
      <protection hidden="1"/>
    </xf>
    <xf numFmtId="0" fontId="4" fillId="8" borderId="1" xfId="0" applyFont="1" applyFill="1" applyBorder="1" applyAlignment="1" applyProtection="1">
      <alignment horizontal="center" vertical="top" wrapText="1"/>
      <protection locked="0"/>
    </xf>
    <xf numFmtId="0" fontId="4" fillId="8" borderId="2" xfId="0" applyFont="1" applyFill="1" applyBorder="1" applyAlignment="1" applyProtection="1">
      <alignment vertical="top" wrapText="1"/>
      <protection locked="0"/>
    </xf>
    <xf numFmtId="49" fontId="4" fillId="8" borderId="1" xfId="0" applyNumberFormat="1" applyFont="1" applyFill="1" applyBorder="1" applyAlignment="1" applyProtection="1">
      <alignment horizontal="center" vertical="top" wrapText="1"/>
      <protection locked="0"/>
    </xf>
    <xf numFmtId="4" fontId="4" fillId="8" borderId="1" xfId="0" applyNumberFormat="1" applyFont="1" applyFill="1" applyBorder="1" applyAlignment="1" applyProtection="1">
      <alignment horizontal="right" vertical="top" wrapText="1"/>
      <protection hidden="1"/>
    </xf>
    <xf numFmtId="0" fontId="4" fillId="8" borderId="11" xfId="0" applyFont="1" applyFill="1" applyBorder="1" applyAlignment="1" applyProtection="1">
      <alignment horizontal="center" vertical="top" wrapText="1"/>
      <protection locked="0"/>
    </xf>
    <xf numFmtId="0" fontId="4" fillId="8" borderId="1" xfId="0" applyFont="1" applyFill="1" applyBorder="1" applyAlignment="1">
      <alignment vertical="top" wrapText="1"/>
    </xf>
    <xf numFmtId="49" fontId="4" fillId="8" borderId="12" xfId="0" applyNumberFormat="1" applyFont="1" applyFill="1" applyBorder="1" applyAlignment="1" applyProtection="1">
      <alignment horizontal="center" vertical="top" wrapText="1"/>
      <protection locked="0"/>
    </xf>
    <xf numFmtId="0" fontId="4" fillId="8" borderId="4" xfId="0" applyFont="1" applyFill="1" applyBorder="1" applyAlignment="1" applyProtection="1">
      <alignment vertical="top" wrapText="1"/>
      <protection locked="0"/>
    </xf>
    <xf numFmtId="4" fontId="4" fillId="8" borderId="1" xfId="0" applyNumberFormat="1" applyFont="1" applyFill="1" applyBorder="1" applyAlignment="1" applyProtection="1">
      <alignment horizontal="right" vertical="top" wrapText="1"/>
      <protection locked="0"/>
    </xf>
    <xf numFmtId="0" fontId="4" fillId="8" borderId="1" xfId="0" applyFont="1" applyFill="1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vertical="top" wrapText="1"/>
      <protection hidden="1"/>
    </xf>
    <xf numFmtId="49" fontId="3" fillId="8" borderId="1" xfId="0" applyNumberFormat="1" applyFont="1" applyFill="1" applyBorder="1" applyAlignment="1" applyProtection="1">
      <alignment horizontal="center" vertical="top" wrapText="1"/>
      <protection locked="0"/>
    </xf>
    <xf numFmtId="0" fontId="0" fillId="8" borderId="0" xfId="0" applyFill="1" applyProtection="1">
      <protection hidden="1"/>
    </xf>
    <xf numFmtId="0" fontId="5" fillId="8" borderId="1" xfId="0" applyFont="1" applyFill="1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wrapText="1"/>
      <protection locked="0"/>
    </xf>
    <xf numFmtId="0" fontId="4" fillId="8" borderId="0" xfId="0" applyFont="1" applyFill="1"/>
    <xf numFmtId="49" fontId="4" fillId="8" borderId="1" xfId="0" applyNumberFormat="1" applyFont="1" applyFill="1" applyBorder="1" applyAlignment="1" applyProtection="1">
      <alignment horizontal="center" vertical="top" wrapText="1"/>
      <protection hidden="1"/>
    </xf>
    <xf numFmtId="164" fontId="8" fillId="8" borderId="0" xfId="0" applyNumberFormat="1" applyFont="1" applyFill="1" applyProtection="1">
      <protection hidden="1"/>
    </xf>
    <xf numFmtId="0" fontId="9" fillId="8" borderId="0" xfId="0" applyFont="1" applyFill="1" applyAlignment="1" applyProtection="1">
      <alignment horizontal="center" wrapText="1"/>
      <protection hidden="1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0" fontId="7" fillId="8" borderId="10" xfId="0" applyFont="1" applyFill="1" applyBorder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hidden="1"/>
    </xf>
    <xf numFmtId="0" fontId="7" fillId="8" borderId="3" xfId="0" applyFont="1" applyFill="1" applyBorder="1" applyAlignment="1" applyProtection="1">
      <alignment horizontal="center" vertical="center" wrapText="1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center" vertical="center" wrapText="1"/>
      <protection hidden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8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5"/>
  <sheetViews>
    <sheetView tabSelected="1" topLeftCell="B1" zoomScale="75" zoomScaleNormal="75" workbookViewId="0">
      <selection activeCell="O9" sqref="O9"/>
    </sheetView>
  </sheetViews>
  <sheetFormatPr defaultColWidth="9.109375" defaultRowHeight="13.8"/>
  <cols>
    <col min="1" max="1" width="5" style="15" hidden="1" customWidth="1"/>
    <col min="2" max="2" width="10.33203125" style="16" customWidth="1"/>
    <col min="3" max="3" width="52.88671875" style="16" customWidth="1"/>
    <col min="4" max="4" width="5.44140625" style="16" customWidth="1"/>
    <col min="5" max="5" width="4.44140625" style="16" customWidth="1"/>
    <col min="6" max="6" width="15.5546875" style="16" customWidth="1"/>
    <col min="7" max="7" width="5.109375" style="16" customWidth="1"/>
    <col min="8" max="8" width="18.6640625" style="16" customWidth="1"/>
    <col min="9" max="9" width="18.44140625" style="16" customWidth="1"/>
    <col min="10" max="16384" width="9.109375" style="16"/>
  </cols>
  <sheetData>
    <row r="1" spans="1:9" s="14" customFormat="1" ht="34.5" customHeight="1">
      <c r="A1" s="13"/>
      <c r="G1" s="40" t="s">
        <v>156</v>
      </c>
      <c r="H1" s="40"/>
      <c r="I1" s="40"/>
    </row>
    <row r="2" spans="1:9" customFormat="1" ht="96.6" customHeight="1">
      <c r="A2" s="56"/>
      <c r="B2" s="57"/>
      <c r="C2" s="57"/>
      <c r="D2" s="57"/>
      <c r="E2" s="57"/>
      <c r="F2" s="58" t="s">
        <v>214</v>
      </c>
      <c r="G2" s="58"/>
      <c r="H2" s="58"/>
      <c r="I2" s="58"/>
    </row>
    <row r="3" spans="1:9" s="15" customFormat="1" ht="34.5" customHeight="1">
      <c r="B3" s="50" t="s">
        <v>213</v>
      </c>
      <c r="C3" s="50"/>
      <c r="D3" s="50"/>
      <c r="E3" s="50"/>
      <c r="F3" s="50"/>
      <c r="G3" s="50"/>
      <c r="H3" s="50"/>
      <c r="I3" s="50"/>
    </row>
    <row r="5" spans="1:9" ht="15" customHeight="1">
      <c r="B5" s="47" t="s">
        <v>0</v>
      </c>
      <c r="C5" s="51" t="s">
        <v>1</v>
      </c>
      <c r="D5" s="51" t="s">
        <v>2</v>
      </c>
      <c r="E5" s="51" t="s">
        <v>3</v>
      </c>
      <c r="F5" s="51" t="s">
        <v>4</v>
      </c>
      <c r="G5" s="51" t="s">
        <v>5</v>
      </c>
      <c r="H5" s="41" t="s">
        <v>212</v>
      </c>
      <c r="I5" s="42"/>
    </row>
    <row r="6" spans="1:9">
      <c r="B6" s="48"/>
      <c r="C6" s="51"/>
      <c r="D6" s="51"/>
      <c r="E6" s="51"/>
      <c r="F6" s="51"/>
      <c r="G6" s="51"/>
      <c r="H6" s="43"/>
      <c r="I6" s="44"/>
    </row>
    <row r="7" spans="1:9">
      <c r="B7" s="48"/>
      <c r="C7" s="51"/>
      <c r="D7" s="51"/>
      <c r="E7" s="51"/>
      <c r="F7" s="51"/>
      <c r="G7" s="51"/>
      <c r="H7" s="43"/>
      <c r="I7" s="44"/>
    </row>
    <row r="8" spans="1:9">
      <c r="B8" s="48"/>
      <c r="C8" s="51"/>
      <c r="D8" s="51"/>
      <c r="E8" s="51"/>
      <c r="F8" s="51"/>
      <c r="G8" s="51"/>
      <c r="H8" s="45"/>
      <c r="I8" s="46"/>
    </row>
    <row r="9" spans="1:9" ht="15" customHeight="1">
      <c r="B9" s="48"/>
      <c r="C9" s="51"/>
      <c r="D9" s="51"/>
      <c r="E9" s="51"/>
      <c r="F9" s="51"/>
      <c r="G9" s="51"/>
      <c r="H9" s="47" t="s">
        <v>6</v>
      </c>
      <c r="I9" s="47" t="s">
        <v>176</v>
      </c>
    </row>
    <row r="10" spans="1:9">
      <c r="B10" s="48"/>
      <c r="C10" s="51"/>
      <c r="D10" s="51"/>
      <c r="E10" s="51"/>
      <c r="F10" s="51"/>
      <c r="G10" s="51"/>
      <c r="H10" s="48"/>
      <c r="I10" s="48"/>
    </row>
    <row r="11" spans="1:9">
      <c r="B11" s="48"/>
      <c r="C11" s="51"/>
      <c r="D11" s="51"/>
      <c r="E11" s="51"/>
      <c r="F11" s="51"/>
      <c r="G11" s="51"/>
      <c r="H11" s="48"/>
      <c r="I11" s="48"/>
    </row>
    <row r="12" spans="1:9" ht="40.950000000000003" customHeight="1">
      <c r="B12" s="49"/>
      <c r="C12" s="51"/>
      <c r="D12" s="51"/>
      <c r="E12" s="51"/>
      <c r="F12" s="51"/>
      <c r="G12" s="51"/>
      <c r="H12" s="49"/>
      <c r="I12" s="49"/>
    </row>
    <row r="13" spans="1:9" s="21" customFormat="1" ht="46.8">
      <c r="A13" s="17">
        <v>0</v>
      </c>
      <c r="B13" s="18">
        <v>920</v>
      </c>
      <c r="C13" s="19" t="s">
        <v>141</v>
      </c>
      <c r="D13" s="18"/>
      <c r="E13" s="18"/>
      <c r="F13" s="18" t="s">
        <v>7</v>
      </c>
      <c r="G13" s="18"/>
      <c r="H13" s="20">
        <f>SUMIFS(H14:H1045,$B14:$B1045,$B14)/3</f>
        <v>101912512.42</v>
      </c>
      <c r="I13" s="20">
        <f>SUMIFS(I14:I1045,$B14:$B1045,$B14)/3</f>
        <v>833000</v>
      </c>
    </row>
    <row r="14" spans="1:9" s="21" customFormat="1" ht="46.8">
      <c r="A14" s="17">
        <v>1</v>
      </c>
      <c r="B14" s="22">
        <v>920</v>
      </c>
      <c r="C14" s="23" t="s">
        <v>8</v>
      </c>
      <c r="D14" s="24" t="s">
        <v>68</v>
      </c>
      <c r="E14" s="24" t="s">
        <v>69</v>
      </c>
      <c r="F14" s="24" t="s">
        <v>7</v>
      </c>
      <c r="G14" s="24" t="s">
        <v>97</v>
      </c>
      <c r="H14" s="25">
        <f>SUMIFS(H15:H1040,$B15:$B1040,$B15,$D15:$D1040,$D15,$E15:$E1040,$E15)/2</f>
        <v>20474968.289999999</v>
      </c>
      <c r="I14" s="25">
        <f>SUMIFS(I15:I1040,$B15:$B1040,$B15,$D15:$D1040,$D15,$E15:$E1040,$E15)/2</f>
        <v>0</v>
      </c>
    </row>
    <row r="15" spans="1:9" s="21" customFormat="1" ht="62.4">
      <c r="A15" s="17">
        <v>2</v>
      </c>
      <c r="B15" s="26">
        <v>920</v>
      </c>
      <c r="C15" s="27" t="s">
        <v>177</v>
      </c>
      <c r="D15" s="28" t="s">
        <v>68</v>
      </c>
      <c r="E15" s="24" t="s">
        <v>69</v>
      </c>
      <c r="F15" s="24" t="s">
        <v>15</v>
      </c>
      <c r="G15" s="24" t="s">
        <v>70</v>
      </c>
      <c r="H15" s="25">
        <f>SUMIFS(H16:H1040,$B16:$B1040,$B15,$D16:$D1040,$D16,$E16:$E1040,$E16,$F16:$F1040,$F16)</f>
        <v>486300</v>
      </c>
      <c r="I15" s="25">
        <f>SUMIFS(I16:I1040,$B16:$B1040,$B15,$D16:$D1040,$D16,$E16:$E1040,$E16,$F16:$F1040,$F16)</f>
        <v>0</v>
      </c>
    </row>
    <row r="16" spans="1:9" s="21" customFormat="1" ht="36" customHeight="1">
      <c r="A16" s="17">
        <v>3</v>
      </c>
      <c r="B16" s="22">
        <v>920</v>
      </c>
      <c r="C16" s="29" t="s">
        <v>12</v>
      </c>
      <c r="D16" s="24" t="s">
        <v>68</v>
      </c>
      <c r="E16" s="24" t="s">
        <v>69</v>
      </c>
      <c r="F16" s="24" t="s">
        <v>15</v>
      </c>
      <c r="G16" s="24" t="s">
        <v>72</v>
      </c>
      <c r="H16" s="30">
        <v>486300</v>
      </c>
      <c r="I16" s="30">
        <v>0</v>
      </c>
    </row>
    <row r="17" spans="1:9" s="21" customFormat="1" ht="48.75" customHeight="1">
      <c r="A17" s="17">
        <v>2</v>
      </c>
      <c r="B17" s="26">
        <v>920</v>
      </c>
      <c r="C17" s="27" t="s">
        <v>185</v>
      </c>
      <c r="D17" s="28" t="s">
        <v>68</v>
      </c>
      <c r="E17" s="24" t="s">
        <v>69</v>
      </c>
      <c r="F17" s="24" t="s">
        <v>42</v>
      </c>
      <c r="G17" s="24" t="s">
        <v>70</v>
      </c>
      <c r="H17" s="25">
        <f>SUMIFS(H18:H1042,$B18:$B1042,$B17,$D18:$D1042,$D18,$E18:$E1042,$E18,$F18:$F1042,$F18)</f>
        <v>17000</v>
      </c>
      <c r="I17" s="25">
        <f>SUMIFS(I18:I1042,$B18:$B1042,$B17,$D18:$D1042,$D18,$E18:$E1042,$E18,$F18:$F1042,$F18)</f>
        <v>0</v>
      </c>
    </row>
    <row r="18" spans="1:9" s="21" customFormat="1" ht="36" customHeight="1">
      <c r="A18" s="17">
        <v>3</v>
      </c>
      <c r="B18" s="22">
        <v>920</v>
      </c>
      <c r="C18" s="29" t="s">
        <v>12</v>
      </c>
      <c r="D18" s="24" t="s">
        <v>68</v>
      </c>
      <c r="E18" s="24" t="s">
        <v>69</v>
      </c>
      <c r="F18" s="24" t="s">
        <v>42</v>
      </c>
      <c r="G18" s="24" t="s">
        <v>72</v>
      </c>
      <c r="H18" s="30">
        <v>17000</v>
      </c>
      <c r="I18" s="30">
        <v>0</v>
      </c>
    </row>
    <row r="19" spans="1:9" s="21" customFormat="1" ht="66" customHeight="1">
      <c r="A19" s="17">
        <v>2</v>
      </c>
      <c r="B19" s="22">
        <v>920</v>
      </c>
      <c r="C19" s="31" t="s">
        <v>9</v>
      </c>
      <c r="D19" s="24" t="s">
        <v>68</v>
      </c>
      <c r="E19" s="24" t="s">
        <v>69</v>
      </c>
      <c r="F19" s="24" t="s">
        <v>107</v>
      </c>
      <c r="G19" s="24" t="s">
        <v>70</v>
      </c>
      <c r="H19" s="25">
        <f>SUMIFS(H20:H1044,$B20:$B1044,$B19,$D20:$D1044,$D20,$E20:$E1044,$E20,$F20:$F1044,$F20)</f>
        <v>19971668.289999999</v>
      </c>
      <c r="I19" s="25">
        <f>SUMIFS(I20:I1044,$B20:$B1044,$B19,$D20:$D1044,$D20,$E20:$E1044,$E20,$F20:$F1044,$F20)</f>
        <v>0</v>
      </c>
    </row>
    <row r="20" spans="1:9" s="21" customFormat="1" ht="38.4" customHeight="1">
      <c r="A20" s="17">
        <v>3</v>
      </c>
      <c r="B20" s="22">
        <v>920</v>
      </c>
      <c r="C20" s="31" t="s">
        <v>11</v>
      </c>
      <c r="D20" s="24" t="s">
        <v>68</v>
      </c>
      <c r="E20" s="24" t="s">
        <v>69</v>
      </c>
      <c r="F20" s="24" t="s">
        <v>107</v>
      </c>
      <c r="G20" s="24" t="s">
        <v>71</v>
      </c>
      <c r="H20" s="30">
        <v>19473169.59</v>
      </c>
      <c r="I20" s="30">
        <v>0</v>
      </c>
    </row>
    <row r="21" spans="1:9" s="21" customFormat="1" ht="34.5" customHeight="1">
      <c r="A21" s="17">
        <v>3</v>
      </c>
      <c r="B21" s="22">
        <v>920</v>
      </c>
      <c r="C21" s="31" t="s">
        <v>12</v>
      </c>
      <c r="D21" s="24" t="s">
        <v>68</v>
      </c>
      <c r="E21" s="24" t="s">
        <v>69</v>
      </c>
      <c r="F21" s="24" t="s">
        <v>107</v>
      </c>
      <c r="G21" s="24" t="s">
        <v>72</v>
      </c>
      <c r="H21" s="30">
        <v>498498.7</v>
      </c>
      <c r="I21" s="30">
        <v>0</v>
      </c>
    </row>
    <row r="22" spans="1:9" s="21" customFormat="1" ht="15.6">
      <c r="A22" s="17">
        <v>3</v>
      </c>
      <c r="B22" s="22">
        <v>920</v>
      </c>
      <c r="C22" s="31" t="s">
        <v>13</v>
      </c>
      <c r="D22" s="24" t="s">
        <v>68</v>
      </c>
      <c r="E22" s="24" t="s">
        <v>69</v>
      </c>
      <c r="F22" s="24" t="s">
        <v>107</v>
      </c>
      <c r="G22" s="24" t="s">
        <v>73</v>
      </c>
      <c r="H22" s="30">
        <v>0</v>
      </c>
      <c r="I22" s="30">
        <v>0</v>
      </c>
    </row>
    <row r="23" spans="1:9" s="21" customFormat="1" ht="15" customHeight="1">
      <c r="A23" s="17">
        <v>1</v>
      </c>
      <c r="B23" s="22">
        <v>920</v>
      </c>
      <c r="C23" s="31" t="s">
        <v>14</v>
      </c>
      <c r="D23" s="24" t="s">
        <v>68</v>
      </c>
      <c r="E23" s="24" t="s">
        <v>74</v>
      </c>
      <c r="F23" s="24"/>
      <c r="G23" s="24"/>
      <c r="H23" s="25">
        <f>SUMIFS(H24:H1049,$B24:$B1049,$B24,$D24:$D1049,$D24,$E24:$E1049,$E24)/2</f>
        <v>0</v>
      </c>
      <c r="I23" s="25">
        <f>SUMIFS(I24:I1049,$B24:$B1049,$B24,$D24:$D1049,$D24,$E24:$E1049,$E24)/2</f>
        <v>0</v>
      </c>
    </row>
    <row r="24" spans="1:9" s="21" customFormat="1" ht="35.25" customHeight="1">
      <c r="A24" s="17">
        <v>2</v>
      </c>
      <c r="B24" s="22">
        <v>920</v>
      </c>
      <c r="C24" s="31" t="s">
        <v>35</v>
      </c>
      <c r="D24" s="24" t="s">
        <v>68</v>
      </c>
      <c r="E24" s="24" t="s">
        <v>74</v>
      </c>
      <c r="F24" s="24" t="s">
        <v>109</v>
      </c>
      <c r="G24" s="24" t="s">
        <v>70</v>
      </c>
      <c r="H24" s="25">
        <f>SUMIFS(H25:H1049,$B25:$B1049,$B24,$D25:$D1049,$D25,$E25:$E1049,$E25,$F25:$F1049,$F25)</f>
        <v>0</v>
      </c>
      <c r="I24" s="25">
        <f>SUMIFS(I25:I1049,$B25:$B1049,$B24,$D25:$D1049,$D25,$E25:$E1049,$E25,$F25:$F1049,$F25)</f>
        <v>0</v>
      </c>
    </row>
    <row r="25" spans="1:9" s="21" customFormat="1" ht="15.6">
      <c r="A25" s="17">
        <v>3</v>
      </c>
      <c r="B25" s="22">
        <v>920</v>
      </c>
      <c r="C25" s="31" t="s">
        <v>128</v>
      </c>
      <c r="D25" s="24" t="s">
        <v>68</v>
      </c>
      <c r="E25" s="24" t="s">
        <v>74</v>
      </c>
      <c r="F25" s="24" t="s">
        <v>109</v>
      </c>
      <c r="G25" s="24" t="s">
        <v>127</v>
      </c>
      <c r="H25" s="30">
        <v>0</v>
      </c>
      <c r="I25" s="30">
        <v>0</v>
      </c>
    </row>
    <row r="26" spans="1:9" s="21" customFormat="1" ht="30" customHeight="1">
      <c r="A26" s="17">
        <v>1</v>
      </c>
      <c r="B26" s="22">
        <v>920</v>
      </c>
      <c r="C26" s="31" t="s">
        <v>149</v>
      </c>
      <c r="D26" s="24" t="s">
        <v>74</v>
      </c>
      <c r="E26" s="24" t="s">
        <v>68</v>
      </c>
      <c r="F26" s="24"/>
      <c r="G26" s="24"/>
      <c r="H26" s="25">
        <f>SUMIFS(H27:H1052,$B27:$B1052,$B27,$D27:$D1052,$D27,$E27:$E1052,$E27)/2</f>
        <v>0</v>
      </c>
      <c r="I26" s="25">
        <f>SUMIFS(I27:I1052,$B27:$B1052,$B27,$D27:$D1052,$D27,$E27:$E1052,$E27)/2</f>
        <v>0</v>
      </c>
    </row>
    <row r="27" spans="1:9" s="21" customFormat="1" ht="50.25" customHeight="1">
      <c r="A27" s="17">
        <v>2</v>
      </c>
      <c r="B27" s="22">
        <v>920</v>
      </c>
      <c r="C27" s="31" t="s">
        <v>147</v>
      </c>
      <c r="D27" s="24" t="s">
        <v>74</v>
      </c>
      <c r="E27" s="24" t="s">
        <v>68</v>
      </c>
      <c r="F27" s="24" t="s">
        <v>146</v>
      </c>
      <c r="G27" s="24" t="s">
        <v>70</v>
      </c>
      <c r="H27" s="25">
        <f>SUMIFS(H28:H1052,$B28:$B1052,$B27,$D28:$D1052,$D28,$E28:$E1052,$E28,$F28:$F1052,$F28)</f>
        <v>0</v>
      </c>
      <c r="I27" s="25">
        <f>SUMIFS(I28:I1052,$B28:$B1052,$B27,$D28:$D1052,$D28,$E28:$E1052,$E28,$F28:$F1052,$F28)</f>
        <v>0</v>
      </c>
    </row>
    <row r="28" spans="1:9" s="21" customFormat="1" ht="21.6" customHeight="1">
      <c r="A28" s="17">
        <v>3</v>
      </c>
      <c r="B28" s="22">
        <v>920</v>
      </c>
      <c r="C28" s="31" t="s">
        <v>150</v>
      </c>
      <c r="D28" s="24" t="s">
        <v>74</v>
      </c>
      <c r="E28" s="24" t="s">
        <v>68</v>
      </c>
      <c r="F28" s="24" t="s">
        <v>146</v>
      </c>
      <c r="G28" s="24" t="s">
        <v>148</v>
      </c>
      <c r="H28" s="30">
        <v>0</v>
      </c>
      <c r="I28" s="30">
        <v>0</v>
      </c>
    </row>
    <row r="29" spans="1:9" s="21" customFormat="1" ht="48.75" customHeight="1">
      <c r="A29" s="17">
        <v>1</v>
      </c>
      <c r="B29" s="22">
        <v>920</v>
      </c>
      <c r="C29" s="31" t="s">
        <v>16</v>
      </c>
      <c r="D29" s="24" t="s">
        <v>75</v>
      </c>
      <c r="E29" s="24" t="s">
        <v>68</v>
      </c>
      <c r="F29" s="24" t="s">
        <v>7</v>
      </c>
      <c r="G29" s="24" t="s">
        <v>70</v>
      </c>
      <c r="H29" s="25">
        <f>SUMIFS(H30:H1055,$B30:$B1055,$B30,$D30:$D1055,$D30,$E30:$E1055,$E30)/2</f>
        <v>21900000</v>
      </c>
      <c r="I29" s="25">
        <f>SUMIFS(I30:I1055,$B30:$B1055,$B30,$D30:$D1055,$D30,$E30:$E1055,$E30)/2</f>
        <v>833000</v>
      </c>
    </row>
    <row r="30" spans="1:9" s="21" customFormat="1" ht="31.2">
      <c r="A30" s="17">
        <v>2</v>
      </c>
      <c r="B30" s="22">
        <v>920</v>
      </c>
      <c r="C30" s="31" t="s">
        <v>17</v>
      </c>
      <c r="D30" s="24" t="s">
        <v>75</v>
      </c>
      <c r="E30" s="24" t="s">
        <v>68</v>
      </c>
      <c r="F30" s="24" t="s">
        <v>108</v>
      </c>
      <c r="G30" s="24" t="s">
        <v>70</v>
      </c>
      <c r="H30" s="25">
        <f>SUMIFS(H31:H1055,$B31:$B1055,$B30,$D31:$D1055,$D31,$E31:$E1055,$E31,$F31:$F1055,$F31)</f>
        <v>21900000</v>
      </c>
      <c r="I30" s="25">
        <f>SUMIFS(I31:I1055,$B31:$B1055,$B30,$D31:$D1055,$D31,$E31:$E1055,$E31,$F31:$F1055,$F31)</f>
        <v>833000</v>
      </c>
    </row>
    <row r="31" spans="1:9" s="21" customFormat="1" ht="15.6">
      <c r="A31" s="17">
        <v>3</v>
      </c>
      <c r="B31" s="22">
        <v>920</v>
      </c>
      <c r="C31" s="31" t="s">
        <v>18</v>
      </c>
      <c r="D31" s="24" t="s">
        <v>75</v>
      </c>
      <c r="E31" s="24" t="s">
        <v>68</v>
      </c>
      <c r="F31" s="24" t="s">
        <v>108</v>
      </c>
      <c r="G31" s="24" t="s">
        <v>76</v>
      </c>
      <c r="H31" s="30">
        <v>21900000</v>
      </c>
      <c r="I31" s="30">
        <v>833000</v>
      </c>
    </row>
    <row r="32" spans="1:9" s="21" customFormat="1" ht="31.2">
      <c r="A32" s="17">
        <v>1</v>
      </c>
      <c r="B32" s="22">
        <v>920</v>
      </c>
      <c r="C32" s="32" t="s">
        <v>132</v>
      </c>
      <c r="D32" s="24" t="s">
        <v>75</v>
      </c>
      <c r="E32" s="24" t="s">
        <v>77</v>
      </c>
      <c r="F32" s="24"/>
      <c r="G32" s="24"/>
      <c r="H32" s="25">
        <f>SUMIFS(H33:H1058,$B33:$B1058,$B33,$D33:$D1058,$D33,$E33:$E1058,$E33)/2</f>
        <v>59537544.130000003</v>
      </c>
      <c r="I32" s="25">
        <f>SUMIFS(I33:I1058,$B33:$B1058,$B33,$D33:$D1058,$D33,$E33:$E1058,$E33)/2</f>
        <v>0</v>
      </c>
    </row>
    <row r="33" spans="1:9" s="21" customFormat="1" ht="46.8">
      <c r="A33" s="17">
        <v>2</v>
      </c>
      <c r="B33" s="22">
        <v>920</v>
      </c>
      <c r="C33" s="31" t="s">
        <v>186</v>
      </c>
      <c r="D33" s="24" t="s">
        <v>75</v>
      </c>
      <c r="E33" s="24" t="s">
        <v>77</v>
      </c>
      <c r="F33" s="24" t="s">
        <v>151</v>
      </c>
      <c r="G33" s="24" t="s">
        <v>70</v>
      </c>
      <c r="H33" s="25">
        <f>SUMIFS(H34:H1058,$B34:$B1058,$B33,$D34:$D1058,$D34,$E34:$E1058,$E34,$F34:$F1058,$F34)</f>
        <v>0</v>
      </c>
      <c r="I33" s="25">
        <f>SUMIFS(I34:I1058,$B34:$B1058,$B33,$D34:$D1058,$D34,$E34:$E1058,$E34,$F34:$F1058,$F34)</f>
        <v>0</v>
      </c>
    </row>
    <row r="34" spans="1:9" s="21" customFormat="1" ht="15.6">
      <c r="A34" s="17">
        <v>3</v>
      </c>
      <c r="B34" s="22">
        <v>920</v>
      </c>
      <c r="C34" s="31" t="s">
        <v>19</v>
      </c>
      <c r="D34" s="24" t="s">
        <v>75</v>
      </c>
      <c r="E34" s="24" t="s">
        <v>77</v>
      </c>
      <c r="F34" s="24" t="s">
        <v>151</v>
      </c>
      <c r="G34" s="24" t="s">
        <v>78</v>
      </c>
      <c r="H34" s="30">
        <v>0</v>
      </c>
      <c r="I34" s="30">
        <v>0</v>
      </c>
    </row>
    <row r="35" spans="1:9" s="21" customFormat="1" ht="31.2">
      <c r="A35" s="17">
        <v>2</v>
      </c>
      <c r="B35" s="22">
        <v>920</v>
      </c>
      <c r="C35" s="31" t="s">
        <v>17</v>
      </c>
      <c r="D35" s="24" t="s">
        <v>75</v>
      </c>
      <c r="E35" s="24" t="s">
        <v>77</v>
      </c>
      <c r="F35" s="24" t="s">
        <v>108</v>
      </c>
      <c r="G35" s="24"/>
      <c r="H35" s="25">
        <f>SUMIFS(H36:H1060,$B36:$B1060,$B35,$D36:$D1060,$D36,$E36:$E1060,$E36,$F36:$F1060,$F36)</f>
        <v>59537544.130000003</v>
      </c>
      <c r="I35" s="25">
        <f>SUMIFS(I36:I1060,$B36:$B1060,$B35,$D36:$D1060,$D36,$E36:$E1060,$E36,$F36:$F1060,$F36)</f>
        <v>0</v>
      </c>
    </row>
    <row r="36" spans="1:9" s="21" customFormat="1" ht="15.6">
      <c r="A36" s="17">
        <v>3</v>
      </c>
      <c r="B36" s="22">
        <v>920</v>
      </c>
      <c r="C36" s="31" t="s">
        <v>19</v>
      </c>
      <c r="D36" s="24" t="s">
        <v>75</v>
      </c>
      <c r="E36" s="24" t="s">
        <v>77</v>
      </c>
      <c r="F36" s="24" t="s">
        <v>108</v>
      </c>
      <c r="G36" s="24" t="s">
        <v>78</v>
      </c>
      <c r="H36" s="30">
        <v>59537544.130000003</v>
      </c>
      <c r="I36" s="30">
        <v>0</v>
      </c>
    </row>
    <row r="37" spans="1:9" s="21" customFormat="1" ht="31.2">
      <c r="A37" s="17">
        <v>0</v>
      </c>
      <c r="B37" s="18">
        <v>933</v>
      </c>
      <c r="C37" s="19" t="s">
        <v>140</v>
      </c>
      <c r="D37" s="33" t="s">
        <v>70</v>
      </c>
      <c r="E37" s="33" t="s">
        <v>70</v>
      </c>
      <c r="F37" s="33" t="s">
        <v>7</v>
      </c>
      <c r="G37" s="33" t="s">
        <v>70</v>
      </c>
      <c r="H37" s="20">
        <f>SUMIFS(H38:H1069,$B38:$B1069,$B38)/3</f>
        <v>855469.08</v>
      </c>
      <c r="I37" s="20">
        <f>SUMIFS(I38:I1069,$B38:$B1069,$B38)/3</f>
        <v>0</v>
      </c>
    </row>
    <row r="38" spans="1:9" s="21" customFormat="1" ht="62.25" customHeight="1">
      <c r="A38" s="17">
        <v>1</v>
      </c>
      <c r="B38" s="22">
        <v>933</v>
      </c>
      <c r="C38" s="31" t="s">
        <v>20</v>
      </c>
      <c r="D38" s="24" t="s">
        <v>68</v>
      </c>
      <c r="E38" s="24" t="s">
        <v>77</v>
      </c>
      <c r="F38" s="24" t="s">
        <v>7</v>
      </c>
      <c r="G38" s="24" t="s">
        <v>70</v>
      </c>
      <c r="H38" s="25">
        <f>SUMIFS(H39:H1064,$B39:$B1064,$B39,$D39:$D1064,$D39,$E39:$E1064,$E39)/2</f>
        <v>855469.08</v>
      </c>
      <c r="I38" s="25">
        <f>SUMIFS(I39:I1064,$B39:$B1064,$B39,$D39:$D1064,$D39,$E39:$E1064,$E39)/2</f>
        <v>0</v>
      </c>
    </row>
    <row r="39" spans="1:9" s="21" customFormat="1" ht="63" customHeight="1">
      <c r="A39" s="17">
        <v>2</v>
      </c>
      <c r="B39" s="22">
        <v>933</v>
      </c>
      <c r="C39" s="31" t="s">
        <v>9</v>
      </c>
      <c r="D39" s="24" t="s">
        <v>68</v>
      </c>
      <c r="E39" s="24" t="s">
        <v>77</v>
      </c>
      <c r="F39" s="24" t="s">
        <v>107</v>
      </c>
      <c r="G39" s="24" t="s">
        <v>70</v>
      </c>
      <c r="H39" s="25">
        <f>SUMIFS(H40:H1064,$B40:$B1064,$B39,$D40:$D1064,$D40,$E40:$E1064,$E40,$F40:$F1064,$F40)</f>
        <v>855469.08</v>
      </c>
      <c r="I39" s="25">
        <f>SUMIFS(I40:I1064,$B40:$B1064,$B39,$D40:$D1064,$D40,$E40:$E1064,$E40,$F40:$F1064,$F40)</f>
        <v>0</v>
      </c>
    </row>
    <row r="40" spans="1:9" s="21" customFormat="1" ht="35.4" customHeight="1">
      <c r="A40" s="17">
        <v>3</v>
      </c>
      <c r="B40" s="22">
        <v>933</v>
      </c>
      <c r="C40" s="31" t="s">
        <v>11</v>
      </c>
      <c r="D40" s="24" t="s">
        <v>68</v>
      </c>
      <c r="E40" s="24" t="s">
        <v>77</v>
      </c>
      <c r="F40" s="24" t="s">
        <v>107</v>
      </c>
      <c r="G40" s="24" t="s">
        <v>71</v>
      </c>
      <c r="H40" s="30">
        <v>698299.08</v>
      </c>
      <c r="I40" s="30">
        <v>0</v>
      </c>
    </row>
    <row r="41" spans="1:9" s="21" customFormat="1" ht="33" customHeight="1">
      <c r="A41" s="17">
        <v>3</v>
      </c>
      <c r="B41" s="22">
        <v>933</v>
      </c>
      <c r="C41" s="31" t="s">
        <v>12</v>
      </c>
      <c r="D41" s="24" t="s">
        <v>68</v>
      </c>
      <c r="E41" s="24" t="s">
        <v>77</v>
      </c>
      <c r="F41" s="24" t="s">
        <v>107</v>
      </c>
      <c r="G41" s="24" t="s">
        <v>72</v>
      </c>
      <c r="H41" s="30">
        <v>157170</v>
      </c>
      <c r="I41" s="30">
        <v>0</v>
      </c>
    </row>
    <row r="42" spans="1:9" s="21" customFormat="1" ht="31.2">
      <c r="A42" s="17">
        <v>0</v>
      </c>
      <c r="B42" s="18">
        <v>934</v>
      </c>
      <c r="C42" s="19" t="s">
        <v>157</v>
      </c>
      <c r="D42" s="33" t="s">
        <v>70</v>
      </c>
      <c r="E42" s="33" t="s">
        <v>70</v>
      </c>
      <c r="F42" s="33" t="s">
        <v>7</v>
      </c>
      <c r="G42" s="33" t="s">
        <v>70</v>
      </c>
      <c r="H42" s="20">
        <f>SUMIFS(H43:H1076,$B43:$B1076,$B43)/3</f>
        <v>4435452.9800000004</v>
      </c>
      <c r="I42" s="20">
        <f>SUMIFS(I43:I1076,$B43:$B1076,$B43)/3</f>
        <v>0</v>
      </c>
    </row>
    <row r="43" spans="1:9" s="21" customFormat="1" ht="46.8">
      <c r="A43" s="17">
        <v>1</v>
      </c>
      <c r="B43" s="22">
        <v>934</v>
      </c>
      <c r="C43" s="31" t="s">
        <v>8</v>
      </c>
      <c r="D43" s="24" t="s">
        <v>68</v>
      </c>
      <c r="E43" s="24" t="s">
        <v>69</v>
      </c>
      <c r="F43" s="24" t="s">
        <v>7</v>
      </c>
      <c r="G43" s="24" t="s">
        <v>70</v>
      </c>
      <c r="H43" s="25">
        <f>SUMIFS(H44:H1071,$B44:$B1071,$B44,$D44:$D1071,$D44,$E44:$E1071,$E44)/2</f>
        <v>4435452.9800000004</v>
      </c>
      <c r="I43" s="25">
        <f>SUMIFS(I44:I1071,$B44:$B1071,$B44,$D44:$D1071,$D44,$E44:$E1071,$E44)/2</f>
        <v>0</v>
      </c>
    </row>
    <row r="44" spans="1:9" s="21" customFormat="1" ht="62.4">
      <c r="A44" s="17">
        <v>2</v>
      </c>
      <c r="B44" s="22">
        <v>934</v>
      </c>
      <c r="C44" s="27" t="s">
        <v>177</v>
      </c>
      <c r="D44" s="24" t="s">
        <v>68</v>
      </c>
      <c r="E44" s="24" t="s">
        <v>69</v>
      </c>
      <c r="F44" s="24" t="s">
        <v>15</v>
      </c>
      <c r="G44" s="24" t="s">
        <v>70</v>
      </c>
      <c r="H44" s="25">
        <f>SUMIFS(H45:H1071,$B45:$B1071,$B44,$D45:$D1071,$D45,$E45:$E1071,$E45,$F45:$F1071,$F45)</f>
        <v>0</v>
      </c>
      <c r="I44" s="25">
        <f>SUMIFS(I45:I1071,$B45:$B1071,$B44,$D45:$D1071,$D45,$E45:$E1071,$E45,$F45:$F1071,$F45)</f>
        <v>0</v>
      </c>
    </row>
    <row r="45" spans="1:9" s="21" customFormat="1" ht="39" customHeight="1">
      <c r="A45" s="17">
        <v>3</v>
      </c>
      <c r="B45" s="22">
        <v>934</v>
      </c>
      <c r="C45" s="31" t="s">
        <v>12</v>
      </c>
      <c r="D45" s="24" t="s">
        <v>68</v>
      </c>
      <c r="E45" s="24" t="s">
        <v>69</v>
      </c>
      <c r="F45" s="24" t="s">
        <v>15</v>
      </c>
      <c r="G45" s="24" t="s">
        <v>72</v>
      </c>
      <c r="H45" s="30">
        <v>0</v>
      </c>
      <c r="I45" s="30">
        <v>0</v>
      </c>
    </row>
    <row r="46" spans="1:9" s="21" customFormat="1" ht="51.75" customHeight="1">
      <c r="A46" s="17">
        <v>2</v>
      </c>
      <c r="B46" s="22">
        <v>934</v>
      </c>
      <c r="C46" s="27" t="s">
        <v>185</v>
      </c>
      <c r="D46" s="24" t="s">
        <v>68</v>
      </c>
      <c r="E46" s="24" t="s">
        <v>69</v>
      </c>
      <c r="F46" s="24" t="s">
        <v>42</v>
      </c>
      <c r="G46" s="24" t="s">
        <v>70</v>
      </c>
      <c r="H46" s="25">
        <f>SUMIFS(H47:H1073,$B47:$B1073,$B46,$D47:$D1073,$D47,$E47:$E1073,$E47,$F47:$F1073,$F47)</f>
        <v>4000</v>
      </c>
      <c r="I46" s="25">
        <f>SUMIFS(I47:I1073,$B47:$B1073,$B46,$D47:$D1073,$D47,$E47:$E1073,$E47,$F47:$F1073,$F47)</f>
        <v>0</v>
      </c>
    </row>
    <row r="47" spans="1:9" s="21" customFormat="1" ht="33.75" customHeight="1">
      <c r="A47" s="17">
        <v>3</v>
      </c>
      <c r="B47" s="22">
        <v>934</v>
      </c>
      <c r="C47" s="31" t="s">
        <v>12</v>
      </c>
      <c r="D47" s="24" t="s">
        <v>68</v>
      </c>
      <c r="E47" s="24" t="s">
        <v>69</v>
      </c>
      <c r="F47" s="24" t="s">
        <v>42</v>
      </c>
      <c r="G47" s="24" t="s">
        <v>72</v>
      </c>
      <c r="H47" s="30">
        <v>4000</v>
      </c>
      <c r="I47" s="30">
        <v>0</v>
      </c>
    </row>
    <row r="48" spans="1:9" s="21" customFormat="1" ht="66" customHeight="1">
      <c r="A48" s="17">
        <v>2</v>
      </c>
      <c r="B48" s="22">
        <v>934</v>
      </c>
      <c r="C48" s="31" t="s">
        <v>9</v>
      </c>
      <c r="D48" s="24" t="s">
        <v>68</v>
      </c>
      <c r="E48" s="24" t="s">
        <v>69</v>
      </c>
      <c r="F48" s="24" t="s">
        <v>107</v>
      </c>
      <c r="G48" s="24" t="s">
        <v>70</v>
      </c>
      <c r="H48" s="25">
        <f>SUMIFS(H49:H1075,$B49:$B1075,$B48,$D49:$D1075,$D49,$E49:$E1075,$E49,$F49:$F1075,$F49)</f>
        <v>4431452.9800000004</v>
      </c>
      <c r="I48" s="25">
        <f>SUMIFS(I49:I1075,$B49:$B1075,$B48,$D49:$D1075,$D49,$E49:$E1075,$E49,$F49:$F1075,$F49)</f>
        <v>0</v>
      </c>
    </row>
    <row r="49" spans="1:9" s="21" customFormat="1" ht="31.2">
      <c r="A49" s="17">
        <v>3</v>
      </c>
      <c r="B49" s="22">
        <v>934</v>
      </c>
      <c r="C49" s="31" t="s">
        <v>11</v>
      </c>
      <c r="D49" s="24" t="s">
        <v>68</v>
      </c>
      <c r="E49" s="24" t="s">
        <v>69</v>
      </c>
      <c r="F49" s="24" t="s">
        <v>107</v>
      </c>
      <c r="G49" s="24" t="s">
        <v>71</v>
      </c>
      <c r="H49" s="30">
        <v>4357205.1900000004</v>
      </c>
      <c r="I49" s="30">
        <v>0</v>
      </c>
    </row>
    <row r="50" spans="1:9" s="21" customFormat="1" ht="35.25" customHeight="1">
      <c r="A50" s="17">
        <v>3</v>
      </c>
      <c r="B50" s="22">
        <v>934</v>
      </c>
      <c r="C50" s="31" t="s">
        <v>12</v>
      </c>
      <c r="D50" s="24" t="s">
        <v>68</v>
      </c>
      <c r="E50" s="24" t="s">
        <v>69</v>
      </c>
      <c r="F50" s="24" t="s">
        <v>107</v>
      </c>
      <c r="G50" s="24" t="s">
        <v>72</v>
      </c>
      <c r="H50" s="30">
        <v>74247.789999999994</v>
      </c>
      <c r="I50" s="30">
        <v>0</v>
      </c>
    </row>
    <row r="51" spans="1:9" s="21" customFormat="1" ht="66.75" customHeight="1">
      <c r="A51" s="17">
        <v>0</v>
      </c>
      <c r="B51" s="18">
        <v>943</v>
      </c>
      <c r="C51" s="19" t="s">
        <v>139</v>
      </c>
      <c r="D51" s="33"/>
      <c r="E51" s="33"/>
      <c r="F51" s="33"/>
      <c r="G51" s="33"/>
      <c r="H51" s="20">
        <f>SUMIFS(H52:H1118,$B52:$B1118,$B52)/3</f>
        <v>10360267.449999999</v>
      </c>
      <c r="I51" s="20">
        <f>SUMIFS(I52:I1118,$B52:$B1118,$B52)/3</f>
        <v>10360267.449999999</v>
      </c>
    </row>
    <row r="52" spans="1:9" s="21" customFormat="1" ht="15.6">
      <c r="A52" s="17">
        <v>1</v>
      </c>
      <c r="B52" s="22">
        <v>943</v>
      </c>
      <c r="C52" s="31" t="s">
        <v>131</v>
      </c>
      <c r="D52" s="24" t="s">
        <v>83</v>
      </c>
      <c r="E52" s="24" t="s">
        <v>85</v>
      </c>
      <c r="F52" s="24" t="s">
        <v>7</v>
      </c>
      <c r="G52" s="24" t="s">
        <v>70</v>
      </c>
      <c r="H52" s="25">
        <f>SUMIFS(H53:H1113,$B53:$B1113,$B53,$D53:$D1113,$D53,$E53:$E1113,$E53)/2</f>
        <v>5946820</v>
      </c>
      <c r="I52" s="25">
        <f>SUMIFS(I53:I1113,$B53:$B1113,$B53,$D53:$D1113,$D53,$E53:$E1113,$E53)/2</f>
        <v>5946820</v>
      </c>
    </row>
    <row r="53" spans="1:9" s="21" customFormat="1" ht="62.4">
      <c r="A53" s="17">
        <v>2</v>
      </c>
      <c r="B53" s="22">
        <v>943</v>
      </c>
      <c r="C53" s="31" t="s">
        <v>187</v>
      </c>
      <c r="D53" s="24" t="s">
        <v>83</v>
      </c>
      <c r="E53" s="24" t="s">
        <v>85</v>
      </c>
      <c r="F53" s="24" t="s">
        <v>10</v>
      </c>
      <c r="G53" s="24"/>
      <c r="H53" s="25">
        <f>SUMIFS(H54:H1113,$B54:$B1113,$B53,$D54:$D1113,$D54,$E54:$E1113,$E54,$F54:$F1113,$F54)</f>
        <v>5946820</v>
      </c>
      <c r="I53" s="25">
        <f>SUMIFS(I54:I1113,$B54:$B1113,$B53,$D54:$D1113,$D54,$E54:$E1113,$E54,$F54:$F1113,$F54)</f>
        <v>5946820</v>
      </c>
    </row>
    <row r="54" spans="1:9" s="21" customFormat="1" ht="33.6" customHeight="1">
      <c r="A54" s="17">
        <v>3</v>
      </c>
      <c r="B54" s="22">
        <v>943</v>
      </c>
      <c r="C54" s="31" t="s">
        <v>21</v>
      </c>
      <c r="D54" s="24" t="s">
        <v>83</v>
      </c>
      <c r="E54" s="24" t="s">
        <v>85</v>
      </c>
      <c r="F54" s="24" t="s">
        <v>10</v>
      </c>
      <c r="G54" s="24" t="s">
        <v>79</v>
      </c>
      <c r="H54" s="30">
        <v>5946820</v>
      </c>
      <c r="I54" s="30">
        <v>5946820</v>
      </c>
    </row>
    <row r="55" spans="1:9" s="21" customFormat="1" ht="20.25" customHeight="1">
      <c r="A55" s="17">
        <v>1</v>
      </c>
      <c r="B55" s="22">
        <v>943</v>
      </c>
      <c r="C55" s="31" t="s">
        <v>27</v>
      </c>
      <c r="D55" s="24" t="s">
        <v>83</v>
      </c>
      <c r="E55" s="24" t="s">
        <v>69</v>
      </c>
      <c r="F55" s="24"/>
      <c r="G55" s="24"/>
      <c r="H55" s="25">
        <f>SUMIFS(H56:H1116,$B56:$B1116,$B56,$D56:$D1116,$D56,$E56:$E1116,$E56)/2</f>
        <v>4413447.45</v>
      </c>
      <c r="I55" s="25">
        <f>SUMIFS(I56:I1116,$B56:$B1116,$B56,$D56:$D1116,$D56,$E56:$E1116,$E56)/2</f>
        <v>4413447.45</v>
      </c>
    </row>
    <row r="56" spans="1:9" s="21" customFormat="1" ht="62.4">
      <c r="A56" s="17">
        <v>2</v>
      </c>
      <c r="B56" s="22">
        <v>943</v>
      </c>
      <c r="C56" s="31" t="s">
        <v>187</v>
      </c>
      <c r="D56" s="24" t="s">
        <v>83</v>
      </c>
      <c r="E56" s="24" t="s">
        <v>69</v>
      </c>
      <c r="F56" s="24" t="s">
        <v>10</v>
      </c>
      <c r="G56" s="24"/>
      <c r="H56" s="25">
        <f>SUMIFS(H57:H1116,$B57:$B1116,$B56,$D57:$D1116,$D57,$E57:$E1116,$E57,$F57:$F1116,$F57)</f>
        <v>4413447.45</v>
      </c>
      <c r="I56" s="25">
        <f>SUMIFS(I57:I1116,$B57:$B1116,$B56,$D57:$D1116,$D57,$E57:$E1116,$E57,$F57:$F1116,$F57)</f>
        <v>4413447.45</v>
      </c>
    </row>
    <row r="57" spans="1:9" s="21" customFormat="1" ht="21.75" customHeight="1">
      <c r="A57" s="17">
        <v>3</v>
      </c>
      <c r="B57" s="22">
        <v>943</v>
      </c>
      <c r="C57" s="31" t="s">
        <v>23</v>
      </c>
      <c r="D57" s="24" t="s">
        <v>83</v>
      </c>
      <c r="E57" s="24" t="s">
        <v>69</v>
      </c>
      <c r="F57" s="24" t="s">
        <v>10</v>
      </c>
      <c r="G57" s="24" t="s">
        <v>81</v>
      </c>
      <c r="H57" s="30">
        <v>4032212.45</v>
      </c>
      <c r="I57" s="30">
        <v>4032212.45</v>
      </c>
    </row>
    <row r="58" spans="1:9" s="21" customFormat="1" ht="34.5" customHeight="1">
      <c r="A58" s="17">
        <v>3</v>
      </c>
      <c r="B58" s="22">
        <v>943</v>
      </c>
      <c r="C58" s="31" t="s">
        <v>12</v>
      </c>
      <c r="D58" s="24" t="s">
        <v>83</v>
      </c>
      <c r="E58" s="24" t="s">
        <v>69</v>
      </c>
      <c r="F58" s="24" t="s">
        <v>10</v>
      </c>
      <c r="G58" s="24" t="s">
        <v>72</v>
      </c>
      <c r="H58" s="30">
        <v>381235</v>
      </c>
      <c r="I58" s="30">
        <v>381235</v>
      </c>
    </row>
    <row r="59" spans="1:9" s="21" customFormat="1" ht="15.6">
      <c r="A59" s="17">
        <v>3</v>
      </c>
      <c r="B59" s="22">
        <v>943</v>
      </c>
      <c r="C59" s="31" t="s">
        <v>13</v>
      </c>
      <c r="D59" s="24" t="s">
        <v>83</v>
      </c>
      <c r="E59" s="24" t="s">
        <v>69</v>
      </c>
      <c r="F59" s="24" t="s">
        <v>10</v>
      </c>
      <c r="G59" s="24" t="s">
        <v>73</v>
      </c>
      <c r="H59" s="30">
        <v>0</v>
      </c>
      <c r="I59" s="30">
        <v>0</v>
      </c>
    </row>
    <row r="60" spans="1:9" s="21" customFormat="1" ht="46.8">
      <c r="A60" s="17">
        <v>0</v>
      </c>
      <c r="B60" s="18">
        <v>950</v>
      </c>
      <c r="C60" s="19" t="s">
        <v>138</v>
      </c>
      <c r="D60" s="33"/>
      <c r="E60" s="33"/>
      <c r="F60" s="33"/>
      <c r="G60" s="33"/>
      <c r="H60" s="20">
        <f>SUMIFS(H61:H1127,$B61:$B1127,$B61)/3</f>
        <v>105313501.60000001</v>
      </c>
      <c r="I60" s="20">
        <f>SUMIFS(I61:I1127,$B61:$B1127,$B61)/3</f>
        <v>53696596.699999996</v>
      </c>
    </row>
    <row r="61" spans="1:9" s="21" customFormat="1" ht="62.4">
      <c r="A61" s="17">
        <v>1</v>
      </c>
      <c r="B61" s="22">
        <v>950</v>
      </c>
      <c r="C61" s="31" t="s">
        <v>34</v>
      </c>
      <c r="D61" s="24" t="s">
        <v>68</v>
      </c>
      <c r="E61" s="24" t="s">
        <v>85</v>
      </c>
      <c r="F61" s="24" t="s">
        <v>7</v>
      </c>
      <c r="G61" s="24" t="s">
        <v>70</v>
      </c>
      <c r="H61" s="25">
        <f>SUMIFS(H62:H1122,$B62:$B1122,$B62,$D62:$D1122,$D62,$E62:$E1122,$E62)/2</f>
        <v>12066385.630000001</v>
      </c>
      <c r="I61" s="25">
        <f>SUMIFS(I62:I1122,$B62:$B1122,$B62,$D62:$D1122,$D62,$E62:$E1122,$E62)/2</f>
        <v>0</v>
      </c>
    </row>
    <row r="62" spans="1:9" s="21" customFormat="1" ht="62.4">
      <c r="A62" s="17">
        <v>2</v>
      </c>
      <c r="B62" s="22">
        <v>950</v>
      </c>
      <c r="C62" s="27" t="s">
        <v>177</v>
      </c>
      <c r="D62" s="24" t="s">
        <v>68</v>
      </c>
      <c r="E62" s="24" t="s">
        <v>85</v>
      </c>
      <c r="F62" s="24" t="s">
        <v>15</v>
      </c>
      <c r="G62" s="24" t="s">
        <v>70</v>
      </c>
      <c r="H62" s="25">
        <f>SUMIFS(H63:H1122,$B63:$B1122,$B62,$D63:$D1122,$D63,$E63:$E1122,$E63,$F63:$F1122,$F63)</f>
        <v>17600</v>
      </c>
      <c r="I62" s="25">
        <f>SUMIFS(I63:I1122,$B63:$B1122,$B62,$D63:$D1122,$D63,$E63:$E1122,$E63,$F63:$F1122,$F63)</f>
        <v>0</v>
      </c>
    </row>
    <row r="63" spans="1:9" s="21" customFormat="1" ht="38.25" customHeight="1">
      <c r="A63" s="17">
        <v>3</v>
      </c>
      <c r="B63" s="22">
        <v>950</v>
      </c>
      <c r="C63" s="31" t="s">
        <v>12</v>
      </c>
      <c r="D63" s="24" t="s">
        <v>68</v>
      </c>
      <c r="E63" s="24" t="s">
        <v>85</v>
      </c>
      <c r="F63" s="24" t="s">
        <v>15</v>
      </c>
      <c r="G63" s="24" t="s">
        <v>72</v>
      </c>
      <c r="H63" s="30">
        <v>17600</v>
      </c>
      <c r="I63" s="30">
        <v>0</v>
      </c>
    </row>
    <row r="64" spans="1:9" s="21" customFormat="1" ht="51" customHeight="1">
      <c r="A64" s="17">
        <v>2</v>
      </c>
      <c r="B64" s="22">
        <v>950</v>
      </c>
      <c r="C64" s="27" t="s">
        <v>185</v>
      </c>
      <c r="D64" s="24" t="s">
        <v>68</v>
      </c>
      <c r="E64" s="24" t="s">
        <v>85</v>
      </c>
      <c r="F64" s="24" t="s">
        <v>42</v>
      </c>
      <c r="G64" s="24" t="s">
        <v>70</v>
      </c>
      <c r="H64" s="25">
        <f>SUMIFS(H65:H1124,$B65:$B1124,$B64,$D65:$D1124,$D65,$E65:$E1124,$E65,$F65:$F1124,$F65)</f>
        <v>19745</v>
      </c>
      <c r="I64" s="25">
        <f>SUMIFS(I65:I1124,$B65:$B1124,$B64,$D65:$D1124,$D65,$E65:$E1124,$E65,$F65:$F1124,$F65)</f>
        <v>0</v>
      </c>
    </row>
    <row r="65" spans="1:9" s="21" customFormat="1" ht="35.25" customHeight="1">
      <c r="A65" s="17">
        <v>3</v>
      </c>
      <c r="B65" s="22">
        <v>950</v>
      </c>
      <c r="C65" s="31" t="s">
        <v>12</v>
      </c>
      <c r="D65" s="24" t="s">
        <v>68</v>
      </c>
      <c r="E65" s="24" t="s">
        <v>85</v>
      </c>
      <c r="F65" s="24" t="s">
        <v>42</v>
      </c>
      <c r="G65" s="24" t="s">
        <v>72</v>
      </c>
      <c r="H65" s="30">
        <v>19745</v>
      </c>
      <c r="I65" s="30">
        <v>0</v>
      </c>
    </row>
    <row r="66" spans="1:9" s="21" customFormat="1" ht="64.5" customHeight="1">
      <c r="A66" s="17">
        <v>2</v>
      </c>
      <c r="B66" s="22">
        <v>950</v>
      </c>
      <c r="C66" s="31" t="s">
        <v>9</v>
      </c>
      <c r="D66" s="24" t="s">
        <v>68</v>
      </c>
      <c r="E66" s="24" t="s">
        <v>85</v>
      </c>
      <c r="F66" s="24" t="s">
        <v>107</v>
      </c>
      <c r="G66" s="24" t="s">
        <v>70</v>
      </c>
      <c r="H66" s="25">
        <f>SUMIFS(H67:H1126,$B67:$B1126,$B66,$D67:$D1126,$D67,$E67:$E1126,$E67,$F67:$F1126,$F67)</f>
        <v>12029040.630000001</v>
      </c>
      <c r="I66" s="25">
        <f>SUMIFS(I67:I1126,$B67:$B1126,$B66,$D67:$D1126,$D67,$E67:$E1126,$E67,$F67:$F1126,$F67)</f>
        <v>0</v>
      </c>
    </row>
    <row r="67" spans="1:9" s="21" customFormat="1" ht="31.2">
      <c r="A67" s="17">
        <v>3</v>
      </c>
      <c r="B67" s="22">
        <v>950</v>
      </c>
      <c r="C67" s="31" t="s">
        <v>11</v>
      </c>
      <c r="D67" s="24" t="s">
        <v>68</v>
      </c>
      <c r="E67" s="24" t="s">
        <v>85</v>
      </c>
      <c r="F67" s="24" t="s">
        <v>107</v>
      </c>
      <c r="G67" s="24" t="s">
        <v>71</v>
      </c>
      <c r="H67" s="30">
        <v>11641760.630000001</v>
      </c>
      <c r="I67" s="30">
        <v>0</v>
      </c>
    </row>
    <row r="68" spans="1:9" s="21" customFormat="1" ht="35.25" customHeight="1">
      <c r="A68" s="17">
        <v>3</v>
      </c>
      <c r="B68" s="22">
        <v>950</v>
      </c>
      <c r="C68" s="31" t="s">
        <v>12</v>
      </c>
      <c r="D68" s="24" t="s">
        <v>68</v>
      </c>
      <c r="E68" s="24" t="s">
        <v>85</v>
      </c>
      <c r="F68" s="24" t="s">
        <v>107</v>
      </c>
      <c r="G68" s="24" t="s">
        <v>72</v>
      </c>
      <c r="H68" s="30">
        <v>387280</v>
      </c>
      <c r="I68" s="30">
        <v>0</v>
      </c>
    </row>
    <row r="69" spans="1:9" s="21" customFormat="1" ht="15.6">
      <c r="A69" s="17">
        <v>3</v>
      </c>
      <c r="B69" s="22">
        <v>950</v>
      </c>
      <c r="C69" s="31" t="s">
        <v>128</v>
      </c>
      <c r="D69" s="24" t="s">
        <v>68</v>
      </c>
      <c r="E69" s="24" t="s">
        <v>85</v>
      </c>
      <c r="F69" s="24" t="s">
        <v>107</v>
      </c>
      <c r="G69" s="24" t="s">
        <v>127</v>
      </c>
      <c r="H69" s="30">
        <v>0</v>
      </c>
      <c r="I69" s="30">
        <v>0</v>
      </c>
    </row>
    <row r="70" spans="1:9" s="21" customFormat="1" ht="21" customHeight="1">
      <c r="A70" s="17">
        <v>3</v>
      </c>
      <c r="B70" s="22">
        <v>950</v>
      </c>
      <c r="C70" s="31" t="s">
        <v>13</v>
      </c>
      <c r="D70" s="24" t="s">
        <v>68</v>
      </c>
      <c r="E70" s="24" t="s">
        <v>85</v>
      </c>
      <c r="F70" s="24" t="s">
        <v>107</v>
      </c>
      <c r="G70" s="24" t="s">
        <v>73</v>
      </c>
      <c r="H70" s="30">
        <v>0</v>
      </c>
      <c r="I70" s="30">
        <v>0</v>
      </c>
    </row>
    <row r="71" spans="1:9" s="21" customFormat="1" ht="15" customHeight="1">
      <c r="A71" s="17">
        <v>1</v>
      </c>
      <c r="B71" s="22">
        <v>950</v>
      </c>
      <c r="C71" s="31" t="s">
        <v>14</v>
      </c>
      <c r="D71" s="24" t="s">
        <v>68</v>
      </c>
      <c r="E71" s="24" t="s">
        <v>74</v>
      </c>
      <c r="F71" s="24"/>
      <c r="G71" s="24"/>
      <c r="H71" s="25">
        <f>SUMIFS(H72:H1133,$B72:$B1133,$B72,$D72:$D1133,$D72,$E72:$E1133,$E72)/2</f>
        <v>21755.11</v>
      </c>
      <c r="I71" s="25">
        <f>SUMIFS(I72:I1133,$B72:$B1133,$B72,$D72:$D1133,$D72,$E72:$E1133,$E72)/2</f>
        <v>0</v>
      </c>
    </row>
    <row r="72" spans="1:9" s="21" customFormat="1" ht="34.950000000000003" customHeight="1">
      <c r="A72" s="17">
        <v>2</v>
      </c>
      <c r="B72" s="22">
        <v>950</v>
      </c>
      <c r="C72" s="31" t="s">
        <v>35</v>
      </c>
      <c r="D72" s="24" t="s">
        <v>68</v>
      </c>
      <c r="E72" s="24" t="s">
        <v>74</v>
      </c>
      <c r="F72" s="24" t="s">
        <v>109</v>
      </c>
      <c r="G72" s="24" t="s">
        <v>70</v>
      </c>
      <c r="H72" s="25">
        <f>SUMIFS(H73:H1133,$B73:$B1133,$B72,$D73:$D1133,$D73,$E73:$E1133,$E73,$F73:$F1133,$F73)</f>
        <v>21755.11</v>
      </c>
      <c r="I72" s="25">
        <f>SUMIFS(I73:I1133,$B73:$B1133,$B72,$D73:$D1133,$D73,$E73:$E1133,$E73,$F73:$F1133,$F73)</f>
        <v>0</v>
      </c>
    </row>
    <row r="73" spans="1:9" s="21" customFormat="1" ht="15.6">
      <c r="A73" s="17">
        <v>3</v>
      </c>
      <c r="B73" s="22">
        <v>950</v>
      </c>
      <c r="C73" s="31" t="s">
        <v>128</v>
      </c>
      <c r="D73" s="24" t="s">
        <v>68</v>
      </c>
      <c r="E73" s="24" t="s">
        <v>74</v>
      </c>
      <c r="F73" s="24" t="s">
        <v>109</v>
      </c>
      <c r="G73" s="24" t="s">
        <v>127</v>
      </c>
      <c r="H73" s="30">
        <v>21755.11</v>
      </c>
      <c r="I73" s="30">
        <v>0</v>
      </c>
    </row>
    <row r="74" spans="1:9" s="21" customFormat="1" ht="49.95" customHeight="1">
      <c r="A74" s="17">
        <v>1</v>
      </c>
      <c r="B74" s="22">
        <v>950</v>
      </c>
      <c r="C74" s="31" t="s">
        <v>51</v>
      </c>
      <c r="D74" s="24" t="s">
        <v>77</v>
      </c>
      <c r="E74" s="24" t="s">
        <v>88</v>
      </c>
      <c r="F74" s="24"/>
      <c r="G74" s="24"/>
      <c r="H74" s="25">
        <f>SUMIFS(H75:H1136,$B75:$B1136,$B75,$D75:$D1136,$D75,$E75:$E1136,$E75)/2</f>
        <v>1248949.08</v>
      </c>
      <c r="I74" s="25">
        <f>SUMIFS(I75:I1136,$B75:$B1136,$B75,$D75:$D1136,$D75,$E75:$E1136,$E75)/2</f>
        <v>0</v>
      </c>
    </row>
    <row r="75" spans="1:9" s="21" customFormat="1" ht="66" customHeight="1">
      <c r="A75" s="17">
        <v>2</v>
      </c>
      <c r="B75" s="22">
        <v>950</v>
      </c>
      <c r="C75" s="31" t="s">
        <v>159</v>
      </c>
      <c r="D75" s="24" t="s">
        <v>77</v>
      </c>
      <c r="E75" s="24" t="s">
        <v>88</v>
      </c>
      <c r="F75" s="24" t="s">
        <v>49</v>
      </c>
      <c r="G75" s="24" t="s">
        <v>70</v>
      </c>
      <c r="H75" s="25">
        <f>SUMIFS(H76:H1136,$B76:$B1136,$B75,$D76:$D1136,$D76,$E76:$E1136,$E76,$F76:$F1136,$F76)</f>
        <v>1248949.08</v>
      </c>
      <c r="I75" s="25">
        <f>SUMIFS(I76:I1136,$B76:$B1136,$B75,$D76:$D1136,$D76,$E76:$E1136,$E76,$F76:$F1136,$F76)</f>
        <v>0</v>
      </c>
    </row>
    <row r="76" spans="1:9" s="21" customFormat="1" ht="32.25" customHeight="1">
      <c r="A76" s="17">
        <v>3</v>
      </c>
      <c r="B76" s="22">
        <v>950</v>
      </c>
      <c r="C76" s="31" t="s">
        <v>12</v>
      </c>
      <c r="D76" s="24" t="s">
        <v>77</v>
      </c>
      <c r="E76" s="24" t="s">
        <v>88</v>
      </c>
      <c r="F76" s="24" t="s">
        <v>49</v>
      </c>
      <c r="G76" s="24" t="s">
        <v>72</v>
      </c>
      <c r="H76" s="30">
        <v>1248949.08</v>
      </c>
      <c r="I76" s="30">
        <v>0</v>
      </c>
    </row>
    <row r="77" spans="1:9" s="21" customFormat="1" ht="15" customHeight="1">
      <c r="A77" s="17">
        <v>1</v>
      </c>
      <c r="B77" s="22">
        <v>950</v>
      </c>
      <c r="C77" s="32" t="s">
        <v>53</v>
      </c>
      <c r="D77" s="24" t="s">
        <v>85</v>
      </c>
      <c r="E77" s="24" t="s">
        <v>91</v>
      </c>
      <c r="F77" s="24"/>
      <c r="G77" s="24"/>
      <c r="H77" s="25">
        <f>SUMIFS(H78:H1136,$B78:$B1136,$B78,$D78:$D1136,$D78,$E78:$E1136,$E78)/2</f>
        <v>0</v>
      </c>
      <c r="I77" s="25">
        <f>SUMIFS(I78:I1136,$B78:$B1136,$B78,$D78:$D1136,$D78,$E78:$E1136,$E78)/2</f>
        <v>0</v>
      </c>
    </row>
    <row r="78" spans="1:9" s="21" customFormat="1" ht="66" customHeight="1">
      <c r="A78" s="17">
        <v>2</v>
      </c>
      <c r="B78" s="22">
        <v>950</v>
      </c>
      <c r="C78" s="31" t="s">
        <v>159</v>
      </c>
      <c r="D78" s="24" t="s">
        <v>85</v>
      </c>
      <c r="E78" s="24" t="s">
        <v>91</v>
      </c>
      <c r="F78" s="24" t="s">
        <v>49</v>
      </c>
      <c r="G78" s="24" t="s">
        <v>70</v>
      </c>
      <c r="H78" s="25">
        <f>SUMIFS(H79:H1136,$B79:$B1136,$B78,$D79:$D1136,$D79,$E79:$E1136,$E79,$F79:$F1136,$F79)</f>
        <v>0</v>
      </c>
      <c r="I78" s="25">
        <f>SUMIFS(I79:I1136,$B79:$B1136,$B78,$D79:$D1136,$D79,$E79:$E1136,$E79,$F79:$F1136,$F79)</f>
        <v>0</v>
      </c>
    </row>
    <row r="79" spans="1:9" s="21" customFormat="1" ht="34.5" customHeight="1">
      <c r="A79" s="17">
        <v>3</v>
      </c>
      <c r="B79" s="22">
        <v>950</v>
      </c>
      <c r="C79" s="31" t="s">
        <v>12</v>
      </c>
      <c r="D79" s="24" t="s">
        <v>85</v>
      </c>
      <c r="E79" s="24" t="s">
        <v>91</v>
      </c>
      <c r="F79" s="24" t="s">
        <v>49</v>
      </c>
      <c r="G79" s="24" t="s">
        <v>72</v>
      </c>
      <c r="H79" s="30">
        <v>0</v>
      </c>
      <c r="I79" s="30">
        <v>0</v>
      </c>
    </row>
    <row r="80" spans="1:9" s="21" customFormat="1" ht="17.25" customHeight="1">
      <c r="A80" s="17">
        <v>1</v>
      </c>
      <c r="B80" s="22">
        <v>950</v>
      </c>
      <c r="C80" s="31" t="s">
        <v>37</v>
      </c>
      <c r="D80" s="24" t="s">
        <v>85</v>
      </c>
      <c r="E80" s="24" t="s">
        <v>86</v>
      </c>
      <c r="F80" s="24"/>
      <c r="G80" s="24"/>
      <c r="H80" s="25">
        <f>SUMIFS(H81:H1139,$B81:$B1139,$B81,$D81:$D1139,$D81,$E81:$E1139,$E81)/2</f>
        <v>684000</v>
      </c>
      <c r="I80" s="25">
        <f>SUMIFS(I81:I1139,$B81:$B1139,$B81,$D81:$D1139,$D81,$E81:$E1139,$E81)/2</f>
        <v>290403.59999999998</v>
      </c>
    </row>
    <row r="81" spans="1:11" s="21" customFormat="1" ht="67.5" customHeight="1">
      <c r="A81" s="17">
        <v>2</v>
      </c>
      <c r="B81" s="22">
        <v>950</v>
      </c>
      <c r="C81" s="31" t="s">
        <v>159</v>
      </c>
      <c r="D81" s="24" t="s">
        <v>85</v>
      </c>
      <c r="E81" s="24" t="s">
        <v>86</v>
      </c>
      <c r="F81" s="24" t="s">
        <v>49</v>
      </c>
      <c r="G81" s="24"/>
      <c r="H81" s="25">
        <f>SUMIFS(H82:H1139,$B82:$B1139,$B81,$D82:$D1139,$D82,$E82:$E1139,$E82,$F82:$F1139,$F82)</f>
        <v>684000</v>
      </c>
      <c r="I81" s="25">
        <f>SUMIFS(I82:I1139,$B82:$B1139,$B81,$D82:$D1139,$D82,$E82:$E1139,$E82,$F82:$F1139,$F82)</f>
        <v>290403.59999999998</v>
      </c>
    </row>
    <row r="82" spans="1:11" s="21" customFormat="1" ht="37.5" customHeight="1">
      <c r="A82" s="17">
        <v>3</v>
      </c>
      <c r="B82" s="22">
        <v>950</v>
      </c>
      <c r="C82" s="31" t="s">
        <v>12</v>
      </c>
      <c r="D82" s="24" t="s">
        <v>85</v>
      </c>
      <c r="E82" s="24" t="s">
        <v>86</v>
      </c>
      <c r="F82" s="24" t="s">
        <v>49</v>
      </c>
      <c r="G82" s="24" t="s">
        <v>72</v>
      </c>
      <c r="H82" s="30">
        <v>684000</v>
      </c>
      <c r="I82" s="30">
        <v>290403.59999999998</v>
      </c>
    </row>
    <row r="83" spans="1:11" s="21" customFormat="1" ht="15.6">
      <c r="A83" s="17">
        <v>1</v>
      </c>
      <c r="B83" s="22">
        <v>950</v>
      </c>
      <c r="C83" s="31" t="s">
        <v>58</v>
      </c>
      <c r="D83" s="24" t="s">
        <v>91</v>
      </c>
      <c r="E83" s="24" t="s">
        <v>68</v>
      </c>
      <c r="F83" s="24"/>
      <c r="G83" s="24"/>
      <c r="H83" s="25">
        <f>SUMIFS(H84:H1142,$B84:$B1142,$B84,$D84:$D1142,$D84,$E84:$E1142,$E84)/2</f>
        <v>20050815.670000002</v>
      </c>
      <c r="I83" s="25">
        <f>SUMIFS(I84:I1142,$B84:$B1142,$B84,$D84:$D1142,$D84,$E84:$E1142,$E84)/2</f>
        <v>18864477.75</v>
      </c>
    </row>
    <row r="84" spans="1:11" s="21" customFormat="1" ht="84.6" customHeight="1">
      <c r="A84" s="17">
        <v>2</v>
      </c>
      <c r="B84" s="22">
        <v>950</v>
      </c>
      <c r="C84" s="31" t="s">
        <v>208</v>
      </c>
      <c r="D84" s="24" t="s">
        <v>91</v>
      </c>
      <c r="E84" s="24" t="s">
        <v>68</v>
      </c>
      <c r="F84" s="24" t="s">
        <v>207</v>
      </c>
      <c r="G84" s="24"/>
      <c r="H84" s="25">
        <f>SUMIFS(H85:H1142,$B85:$B1142,$B84,$D85:$D1142,$D85,$E85:$E1142,$E85,$F85:$F1142,$F85)</f>
        <v>19857345</v>
      </c>
      <c r="I84" s="25">
        <f>SUMIFS(I85:I1142,$B85:$B1142,$B84,$D85:$D1142,$D85,$E85:$E1142,$E85,$F85:$F1142,$F85)</f>
        <v>18864477.75</v>
      </c>
    </row>
    <row r="85" spans="1:11" s="21" customFormat="1" ht="15.6">
      <c r="A85" s="17">
        <v>3</v>
      </c>
      <c r="B85" s="22">
        <v>950</v>
      </c>
      <c r="C85" s="31" t="s">
        <v>209</v>
      </c>
      <c r="D85" s="24" t="s">
        <v>91</v>
      </c>
      <c r="E85" s="24" t="s">
        <v>68</v>
      </c>
      <c r="F85" s="24" t="s">
        <v>207</v>
      </c>
      <c r="G85" s="24" t="s">
        <v>126</v>
      </c>
      <c r="H85" s="30">
        <v>16847345</v>
      </c>
      <c r="I85" s="30">
        <v>16004977.75</v>
      </c>
    </row>
    <row r="86" spans="1:11" s="21" customFormat="1" ht="15.6">
      <c r="A86" s="17">
        <v>3</v>
      </c>
      <c r="B86" s="22">
        <v>950</v>
      </c>
      <c r="C86" s="31" t="s">
        <v>118</v>
      </c>
      <c r="D86" s="24" t="s">
        <v>91</v>
      </c>
      <c r="E86" s="24" t="s">
        <v>68</v>
      </c>
      <c r="F86" s="24" t="s">
        <v>207</v>
      </c>
      <c r="G86" s="24" t="s">
        <v>119</v>
      </c>
      <c r="H86" s="30">
        <v>3010000</v>
      </c>
      <c r="I86" s="30">
        <v>2859500</v>
      </c>
    </row>
    <row r="87" spans="1:11" s="21" customFormat="1" ht="67.5" customHeight="1">
      <c r="A87" s="17">
        <v>2</v>
      </c>
      <c r="B87" s="22">
        <v>950</v>
      </c>
      <c r="C87" s="31" t="s">
        <v>159</v>
      </c>
      <c r="D87" s="24" t="s">
        <v>91</v>
      </c>
      <c r="E87" s="24" t="s">
        <v>68</v>
      </c>
      <c r="F87" s="24" t="s">
        <v>49</v>
      </c>
      <c r="G87" s="24"/>
      <c r="H87" s="25">
        <f>SUMIFS(H88:H1145,$B88:$B1145,$B87,$D88:$D1145,$D88,$E88:$E1145,$E88,$F88:$F1145,$F88)</f>
        <v>193470.67</v>
      </c>
      <c r="I87" s="25">
        <f>SUMIFS(I88:I1145,$B88:$B1145,$B87,$D88:$D1145,$D88,$E88:$E1145,$E88,$F88:$F1145,$F88)</f>
        <v>0</v>
      </c>
      <c r="K87" s="34"/>
    </row>
    <row r="88" spans="1:11" s="21" customFormat="1" ht="35.25" customHeight="1">
      <c r="A88" s="17">
        <v>3</v>
      </c>
      <c r="B88" s="22">
        <v>950</v>
      </c>
      <c r="C88" s="31" t="s">
        <v>12</v>
      </c>
      <c r="D88" s="24" t="s">
        <v>91</v>
      </c>
      <c r="E88" s="24" t="s">
        <v>68</v>
      </c>
      <c r="F88" s="24" t="s">
        <v>49</v>
      </c>
      <c r="G88" s="24" t="s">
        <v>72</v>
      </c>
      <c r="H88" s="30">
        <v>193470.67</v>
      </c>
      <c r="I88" s="30">
        <v>0</v>
      </c>
    </row>
    <row r="89" spans="1:11" s="21" customFormat="1" ht="50.25" customHeight="1">
      <c r="A89" s="17">
        <v>2</v>
      </c>
      <c r="B89" s="22">
        <v>950</v>
      </c>
      <c r="C89" s="31" t="s">
        <v>188</v>
      </c>
      <c r="D89" s="24" t="s">
        <v>91</v>
      </c>
      <c r="E89" s="24" t="s">
        <v>68</v>
      </c>
      <c r="F89" s="24" t="s">
        <v>153</v>
      </c>
      <c r="G89" s="24"/>
      <c r="H89" s="25">
        <f>SUMIFS(H90:H1144,$B90:$B1144,$B89,$D90:$D1144,$D90,$E90:$E1144,$E90,$F90:$F1144,$F90)</f>
        <v>0</v>
      </c>
      <c r="I89" s="25">
        <f>SUMIFS(I90:I1144,$B90:$B1144,$B89,$D90:$D1144,$D90,$E90:$E1144,$E90,$F90:$F1144,$F90)</f>
        <v>0</v>
      </c>
    </row>
    <row r="90" spans="1:11" s="21" customFormat="1" ht="35.25" customHeight="1">
      <c r="A90" s="17">
        <v>3</v>
      </c>
      <c r="B90" s="22">
        <v>950</v>
      </c>
      <c r="C90" s="31" t="s">
        <v>12</v>
      </c>
      <c r="D90" s="24" t="s">
        <v>91</v>
      </c>
      <c r="E90" s="24" t="s">
        <v>68</v>
      </c>
      <c r="F90" s="24" t="s">
        <v>153</v>
      </c>
      <c r="G90" s="24" t="s">
        <v>72</v>
      </c>
      <c r="H90" s="30">
        <v>0</v>
      </c>
      <c r="I90" s="30">
        <v>0</v>
      </c>
    </row>
    <row r="91" spans="1:11" s="21" customFormat="1" ht="15.6">
      <c r="A91" s="17">
        <v>1</v>
      </c>
      <c r="B91" s="22">
        <v>950</v>
      </c>
      <c r="C91" s="31" t="s">
        <v>38</v>
      </c>
      <c r="D91" s="24" t="s">
        <v>80</v>
      </c>
      <c r="E91" s="24" t="s">
        <v>87</v>
      </c>
      <c r="F91" s="24"/>
      <c r="G91" s="24"/>
      <c r="H91" s="25">
        <f>SUMIFS(H92:H1152,$B92:$B1152,$B92,$D92:$D1152,$D92,$E92:$E1152,$E92)/2</f>
        <v>35224340.109999999</v>
      </c>
      <c r="I91" s="25">
        <f>SUMIFS(I92:I1152,$B92:$B1152,$B92,$D92:$D1152,$D92,$E92:$E1152,$E92)/2</f>
        <v>174459.35</v>
      </c>
    </row>
    <row r="92" spans="1:11" s="21" customFormat="1" ht="54.6" customHeight="1">
      <c r="A92" s="17">
        <v>2</v>
      </c>
      <c r="B92" s="22">
        <v>950</v>
      </c>
      <c r="C92" s="31" t="s">
        <v>174</v>
      </c>
      <c r="D92" s="24" t="s">
        <v>80</v>
      </c>
      <c r="E92" s="24" t="s">
        <v>87</v>
      </c>
      <c r="F92" s="24" t="s">
        <v>125</v>
      </c>
      <c r="G92" s="24"/>
      <c r="H92" s="25">
        <f>SUMIFS(H93:H1152,$B93:$B1152,$B92,$D93:$D1152,$D93,$E93:$E1152,$E93,$F93:$F1152,$F93)</f>
        <v>270000</v>
      </c>
      <c r="I92" s="25">
        <f>SUMIFS(I93:I1152,$B93:$B1152,$B92,$D93:$D1152,$D93,$E93:$E1152,$E93,$F93:$F1152,$F93)</f>
        <v>0</v>
      </c>
    </row>
    <row r="93" spans="1:11" s="21" customFormat="1" ht="32.25" customHeight="1">
      <c r="A93" s="17">
        <v>3</v>
      </c>
      <c r="B93" s="22">
        <v>950</v>
      </c>
      <c r="C93" s="31" t="s">
        <v>12</v>
      </c>
      <c r="D93" s="24" t="s">
        <v>80</v>
      </c>
      <c r="E93" s="24" t="s">
        <v>87</v>
      </c>
      <c r="F93" s="24" t="s">
        <v>125</v>
      </c>
      <c r="G93" s="24" t="s">
        <v>72</v>
      </c>
      <c r="H93" s="30">
        <v>270000</v>
      </c>
      <c r="I93" s="30">
        <v>0</v>
      </c>
    </row>
    <row r="94" spans="1:11" s="21" customFormat="1" ht="62.4">
      <c r="A94" s="17">
        <v>2</v>
      </c>
      <c r="B94" s="22">
        <v>950</v>
      </c>
      <c r="C94" s="35" t="s">
        <v>189</v>
      </c>
      <c r="D94" s="24" t="s">
        <v>80</v>
      </c>
      <c r="E94" s="24" t="s">
        <v>87</v>
      </c>
      <c r="F94" s="24" t="s">
        <v>39</v>
      </c>
      <c r="G94" s="24"/>
      <c r="H94" s="25">
        <f>SUMIFS(H95:H1154,$B95:$B1154,$B94,$D95:$D1154,$D95,$E95:$E1154,$E95,$F95:$F1154,$F95)</f>
        <v>268399</v>
      </c>
      <c r="I94" s="25">
        <f>SUMIFS(I95:I1154,$B95:$B1154,$B94,$D95:$D1154,$D95,$E95:$E1154,$E95,$F95:$F1154,$F95)</f>
        <v>174459.35</v>
      </c>
    </row>
    <row r="95" spans="1:11" s="21" customFormat="1" ht="36" customHeight="1">
      <c r="A95" s="17">
        <v>3</v>
      </c>
      <c r="B95" s="22">
        <v>950</v>
      </c>
      <c r="C95" s="31" t="s">
        <v>12</v>
      </c>
      <c r="D95" s="24" t="s">
        <v>80</v>
      </c>
      <c r="E95" s="24" t="s">
        <v>87</v>
      </c>
      <c r="F95" s="24" t="s">
        <v>39</v>
      </c>
      <c r="G95" s="24" t="s">
        <v>72</v>
      </c>
      <c r="H95" s="30">
        <v>268399</v>
      </c>
      <c r="I95" s="30">
        <v>174459.35</v>
      </c>
    </row>
    <row r="96" spans="1:11" s="21" customFormat="1" ht="66" customHeight="1">
      <c r="A96" s="17">
        <v>2</v>
      </c>
      <c r="B96" s="22">
        <v>950</v>
      </c>
      <c r="C96" s="31" t="s">
        <v>159</v>
      </c>
      <c r="D96" s="24" t="s">
        <v>80</v>
      </c>
      <c r="E96" s="24" t="s">
        <v>87</v>
      </c>
      <c r="F96" s="24" t="s">
        <v>49</v>
      </c>
      <c r="G96" s="24"/>
      <c r="H96" s="25">
        <f>SUMIFS(H97:H1156,$B97:$B1156,$B96,$D97:$D1156,$D97,$E97:$E1156,$E97,$F97:$F1156,$F97)</f>
        <v>31177919.739999998</v>
      </c>
      <c r="I96" s="25">
        <f>SUMIFS(I97:I1156,$B97:$B1156,$B96,$D97:$D1156,$D97,$E97:$E1156,$E97,$F97:$F1156,$F97)</f>
        <v>0</v>
      </c>
    </row>
    <row r="97" spans="1:9" s="21" customFormat="1" ht="36" customHeight="1">
      <c r="A97" s="17">
        <v>3</v>
      </c>
      <c r="B97" s="22">
        <v>950</v>
      </c>
      <c r="C97" s="31" t="s">
        <v>12</v>
      </c>
      <c r="D97" s="24" t="s">
        <v>80</v>
      </c>
      <c r="E97" s="24" t="s">
        <v>87</v>
      </c>
      <c r="F97" s="24" t="s">
        <v>49</v>
      </c>
      <c r="G97" s="24" t="s">
        <v>72</v>
      </c>
      <c r="H97" s="30">
        <v>31177919.739999998</v>
      </c>
      <c r="I97" s="30">
        <v>0</v>
      </c>
    </row>
    <row r="98" spans="1:9" s="21" customFormat="1" ht="46.8">
      <c r="A98" s="17">
        <v>2</v>
      </c>
      <c r="B98" s="22">
        <v>950</v>
      </c>
      <c r="C98" s="31" t="s">
        <v>186</v>
      </c>
      <c r="D98" s="24" t="s">
        <v>80</v>
      </c>
      <c r="E98" s="24" t="s">
        <v>87</v>
      </c>
      <c r="F98" s="24" t="s">
        <v>151</v>
      </c>
      <c r="G98" s="24"/>
      <c r="H98" s="25">
        <f>SUMIFS(H99:H1158,$B99:$B1158,$B98,$D99:$D1158,$D99,$E99:$E1158,$E99,$F99:$F1158,$F99)</f>
        <v>3508021.37</v>
      </c>
      <c r="I98" s="25">
        <f>SUMIFS(I99:I1158,$B99:$B1158,$B98,$D99:$D1158,$D99,$E99:$E1158,$E99,$F99:$F1158,$F99)</f>
        <v>0</v>
      </c>
    </row>
    <row r="99" spans="1:9" s="21" customFormat="1" ht="36" customHeight="1">
      <c r="A99" s="17">
        <v>3</v>
      </c>
      <c r="B99" s="22">
        <v>950</v>
      </c>
      <c r="C99" s="31" t="s">
        <v>12</v>
      </c>
      <c r="D99" s="24" t="s">
        <v>80</v>
      </c>
      <c r="E99" s="24" t="s">
        <v>87</v>
      </c>
      <c r="F99" s="24" t="s">
        <v>151</v>
      </c>
      <c r="G99" s="24" t="s">
        <v>72</v>
      </c>
      <c r="H99" s="30">
        <v>3508021.37</v>
      </c>
      <c r="I99" s="30">
        <v>0</v>
      </c>
    </row>
    <row r="100" spans="1:9" s="21" customFormat="1" ht="15.6">
      <c r="A100" s="17">
        <v>1</v>
      </c>
      <c r="B100" s="22">
        <v>950</v>
      </c>
      <c r="C100" s="31" t="s">
        <v>130</v>
      </c>
      <c r="D100" s="24" t="s">
        <v>80</v>
      </c>
      <c r="E100" s="24" t="s">
        <v>80</v>
      </c>
      <c r="F100" s="24"/>
      <c r="G100" s="24"/>
      <c r="H100" s="25">
        <f>SUMIFS(H101:H1155,$B101:$B1155,$B101,$D101:$D1155,$D101,$E101:$E1155,$E101)/2</f>
        <v>1650000</v>
      </c>
      <c r="I100" s="25">
        <f>SUMIFS(I101:I1155,$B101:$B1155,$B101,$D101:$D1155,$D101,$E101:$E1155,$E101)/2</f>
        <v>0</v>
      </c>
    </row>
    <row r="101" spans="1:9" s="21" customFormat="1" ht="31.2">
      <c r="A101" s="17">
        <v>2</v>
      </c>
      <c r="B101" s="22">
        <v>950</v>
      </c>
      <c r="C101" s="31" t="s">
        <v>175</v>
      </c>
      <c r="D101" s="24" t="s">
        <v>80</v>
      </c>
      <c r="E101" s="24" t="s">
        <v>80</v>
      </c>
      <c r="F101" s="24" t="s">
        <v>22</v>
      </c>
      <c r="G101" s="24"/>
      <c r="H101" s="25">
        <f>SUMIFS(H102:H1155,$B102:$B1155,$B101,$D102:$D1155,$D102,$E102:$E1155,$E102,$F102:$F1155,$F102)</f>
        <v>1650000</v>
      </c>
      <c r="I101" s="25">
        <f>SUMIFS(I102:I1155,$B102:$B1155,$B101,$D102:$D1155,$D102,$E102:$E1155,$E102,$F102:$F1155,$F102)</f>
        <v>0</v>
      </c>
    </row>
    <row r="102" spans="1:9" s="21" customFormat="1" ht="34.5" customHeight="1">
      <c r="A102" s="17">
        <v>3</v>
      </c>
      <c r="B102" s="22">
        <v>950</v>
      </c>
      <c r="C102" s="31" t="s">
        <v>12</v>
      </c>
      <c r="D102" s="24" t="s">
        <v>80</v>
      </c>
      <c r="E102" s="24" t="s">
        <v>80</v>
      </c>
      <c r="F102" s="24" t="s">
        <v>22</v>
      </c>
      <c r="G102" s="24" t="s">
        <v>72</v>
      </c>
      <c r="H102" s="30">
        <v>1650000</v>
      </c>
      <c r="I102" s="30">
        <v>0</v>
      </c>
    </row>
    <row r="103" spans="1:9" s="21" customFormat="1" ht="15.6">
      <c r="A103" s="17">
        <v>1</v>
      </c>
      <c r="B103" s="22">
        <v>950</v>
      </c>
      <c r="C103" s="31" t="s">
        <v>131</v>
      </c>
      <c r="D103" s="24" t="s">
        <v>83</v>
      </c>
      <c r="E103" s="24" t="s">
        <v>85</v>
      </c>
      <c r="F103" s="24"/>
      <c r="G103" s="24"/>
      <c r="H103" s="25">
        <f>SUMIFS(H104:H1161,$B104:$B1161,$B104,$D104:$D1161,$D104,$E104:$E1161,$E104)/2</f>
        <v>34367256</v>
      </c>
      <c r="I103" s="25">
        <f>SUMIFS(I104:I1161,$B104:$B1161,$B104,$D104:$D1161,$D104,$E104:$E1161,$E104)/2</f>
        <v>34367256</v>
      </c>
    </row>
    <row r="104" spans="1:9" s="21" customFormat="1" ht="85.2" customHeight="1">
      <c r="A104" s="17">
        <v>2</v>
      </c>
      <c r="B104" s="22">
        <v>950</v>
      </c>
      <c r="C104" s="31" t="s">
        <v>190</v>
      </c>
      <c r="D104" s="24" t="s">
        <v>83</v>
      </c>
      <c r="E104" s="24" t="s">
        <v>85</v>
      </c>
      <c r="F104" s="24" t="s">
        <v>120</v>
      </c>
      <c r="G104" s="24"/>
      <c r="H104" s="25">
        <f>SUMIFS(H105:H1161,$B105:$B1161,$B104,$D105:$D1161,$D105,$E105:$E1161,$E105,$F105:$F1161,$F105)</f>
        <v>34367256</v>
      </c>
      <c r="I104" s="25">
        <f>SUMIFS(I105:I1161,$B105:$B1161,$B104,$D105:$D1161,$D105,$E105:$E1161,$E105,$F105:$F1161,$F105)</f>
        <v>34367256</v>
      </c>
    </row>
    <row r="105" spans="1:9" s="21" customFormat="1" ht="15.6">
      <c r="A105" s="17">
        <v>3</v>
      </c>
      <c r="B105" s="22">
        <v>950</v>
      </c>
      <c r="C105" s="31" t="s">
        <v>118</v>
      </c>
      <c r="D105" s="24" t="s">
        <v>83</v>
      </c>
      <c r="E105" s="24" t="s">
        <v>85</v>
      </c>
      <c r="F105" s="24" t="s">
        <v>120</v>
      </c>
      <c r="G105" s="24" t="s">
        <v>119</v>
      </c>
      <c r="H105" s="30">
        <v>34367256</v>
      </c>
      <c r="I105" s="30">
        <v>34367256</v>
      </c>
    </row>
    <row r="106" spans="1:9" s="21" customFormat="1" ht="31.2">
      <c r="A106" s="17">
        <v>0</v>
      </c>
      <c r="B106" s="18">
        <v>955</v>
      </c>
      <c r="C106" s="19" t="s">
        <v>40</v>
      </c>
      <c r="D106" s="33" t="s">
        <v>70</v>
      </c>
      <c r="E106" s="33" t="s">
        <v>70</v>
      </c>
      <c r="F106" s="33" t="s">
        <v>7</v>
      </c>
      <c r="G106" s="33" t="s">
        <v>70</v>
      </c>
      <c r="H106" s="20">
        <f>SUMIFS(H107:H1170,$B107:$B1170,$B107)/3</f>
        <v>1067823562.6799999</v>
      </c>
      <c r="I106" s="20">
        <f>SUMIFS(I107:I1170,$B107:$B1170,$B107)/3</f>
        <v>506663992.28000003</v>
      </c>
    </row>
    <row r="107" spans="1:9" s="21" customFormat="1" ht="46.8">
      <c r="A107" s="17">
        <v>1</v>
      </c>
      <c r="B107" s="22">
        <v>955</v>
      </c>
      <c r="C107" s="31" t="s">
        <v>41</v>
      </c>
      <c r="D107" s="24" t="s">
        <v>68</v>
      </c>
      <c r="E107" s="24" t="s">
        <v>87</v>
      </c>
      <c r="F107" s="24" t="s">
        <v>7</v>
      </c>
      <c r="G107" s="24" t="s">
        <v>70</v>
      </c>
      <c r="H107" s="25">
        <f>SUMIFS(H108:H1165,$B108:$B1165,$B108,$D108:$D1165,$D108,$E108:$E1165,$E108)/2</f>
        <v>5374980.2699999996</v>
      </c>
      <c r="I107" s="25">
        <f>SUMIFS(I108:I1165,$B108:$B1165,$B108,$D108:$D1165,$D108,$E108:$E1165,$E108)/2</f>
        <v>0</v>
      </c>
    </row>
    <row r="108" spans="1:9" s="21" customFormat="1" ht="67.5" customHeight="1">
      <c r="A108" s="17">
        <v>2</v>
      </c>
      <c r="B108" s="22">
        <v>955</v>
      </c>
      <c r="C108" s="31" t="s">
        <v>9</v>
      </c>
      <c r="D108" s="24" t="s">
        <v>68</v>
      </c>
      <c r="E108" s="24" t="s">
        <v>87</v>
      </c>
      <c r="F108" s="24" t="s">
        <v>107</v>
      </c>
      <c r="G108" s="24" t="s">
        <v>70</v>
      </c>
      <c r="H108" s="25">
        <f>SUMIFS(H109:H1165,$B109:$B1165,$B108,$D109:$D1165,$D109,$E109:$E1165,$E109,$F109:$F1165,$F109)</f>
        <v>5374980.2699999996</v>
      </c>
      <c r="I108" s="25">
        <f>SUMIFS(I109:I1165,$B109:$B1165,$B108,$D109:$D1165,$D109,$E109:$E1165,$E109,$F109:$F1165,$F109)</f>
        <v>0</v>
      </c>
    </row>
    <row r="109" spans="1:9" s="21" customFormat="1" ht="31.2">
      <c r="A109" s="17">
        <v>3</v>
      </c>
      <c r="B109" s="22">
        <v>955</v>
      </c>
      <c r="C109" s="31" t="s">
        <v>11</v>
      </c>
      <c r="D109" s="24" t="s">
        <v>68</v>
      </c>
      <c r="E109" s="24" t="s">
        <v>87</v>
      </c>
      <c r="F109" s="24" t="s">
        <v>107</v>
      </c>
      <c r="G109" s="24" t="s">
        <v>71</v>
      </c>
      <c r="H109" s="30">
        <v>5374980.2699999996</v>
      </c>
      <c r="I109" s="30">
        <v>0</v>
      </c>
    </row>
    <row r="110" spans="1:9" s="21" customFormat="1" ht="36" customHeight="1">
      <c r="A110" s="17">
        <v>3</v>
      </c>
      <c r="B110" s="22">
        <v>955</v>
      </c>
      <c r="C110" s="23" t="s">
        <v>12</v>
      </c>
      <c r="D110" s="24" t="s">
        <v>68</v>
      </c>
      <c r="E110" s="24" t="s">
        <v>87</v>
      </c>
      <c r="F110" s="24" t="s">
        <v>107</v>
      </c>
      <c r="G110" s="24" t="s">
        <v>72</v>
      </c>
      <c r="H110" s="30">
        <v>0</v>
      </c>
      <c r="I110" s="30">
        <v>0</v>
      </c>
    </row>
    <row r="111" spans="1:9" s="21" customFormat="1" ht="62.4">
      <c r="A111" s="17">
        <v>1</v>
      </c>
      <c r="B111" s="22">
        <v>955</v>
      </c>
      <c r="C111" s="31" t="s">
        <v>34</v>
      </c>
      <c r="D111" s="24" t="s">
        <v>68</v>
      </c>
      <c r="E111" s="24" t="s">
        <v>85</v>
      </c>
      <c r="F111" s="24" t="s">
        <v>7</v>
      </c>
      <c r="G111" s="24" t="s">
        <v>70</v>
      </c>
      <c r="H111" s="25">
        <f>SUMIFS(H112:H1169,$B112:$B1169,$B112,$D112:$D1169,$D112,$E112:$E1169,$E112)/2</f>
        <v>51267326.93</v>
      </c>
      <c r="I111" s="25">
        <f>SUMIFS(I112:I1169,$B112:$B1169,$B112,$D112:$D1169,$D112,$E112:$E1169,$E112)/2</f>
        <v>3178796.3400000003</v>
      </c>
    </row>
    <row r="112" spans="1:9" s="21" customFormat="1" ht="62.4">
      <c r="A112" s="17">
        <v>2</v>
      </c>
      <c r="B112" s="22">
        <v>955</v>
      </c>
      <c r="C112" s="27" t="s">
        <v>177</v>
      </c>
      <c r="D112" s="24" t="s">
        <v>68</v>
      </c>
      <c r="E112" s="24" t="s">
        <v>85</v>
      </c>
      <c r="F112" s="24" t="s">
        <v>15</v>
      </c>
      <c r="G112" s="24" t="s">
        <v>70</v>
      </c>
      <c r="H112" s="25">
        <f>SUMIFS(H113:H1169,$B113:$B1169,$B112,$D113:$D1169,$D113,$E113:$E1169,$E113,$F113:$F1169,$F113)</f>
        <v>761415.05</v>
      </c>
      <c r="I112" s="25">
        <f>SUMIFS(I113:I1169,$B113:$B1169,$B112,$D113:$D1169,$D113,$E113:$E1169,$E113,$F113:$F1169,$F113)</f>
        <v>0</v>
      </c>
    </row>
    <row r="113" spans="1:9" s="21" customFormat="1" ht="34.5" customHeight="1">
      <c r="A113" s="17">
        <v>3</v>
      </c>
      <c r="B113" s="22">
        <v>955</v>
      </c>
      <c r="C113" s="23" t="s">
        <v>12</v>
      </c>
      <c r="D113" s="24" t="s">
        <v>68</v>
      </c>
      <c r="E113" s="24" t="s">
        <v>85</v>
      </c>
      <c r="F113" s="24" t="s">
        <v>15</v>
      </c>
      <c r="G113" s="24" t="s">
        <v>72</v>
      </c>
      <c r="H113" s="30">
        <v>761415.05</v>
      </c>
      <c r="I113" s="30">
        <v>0</v>
      </c>
    </row>
    <row r="114" spans="1:9" s="21" customFormat="1" ht="47.25" customHeight="1">
      <c r="A114" s="17">
        <v>2</v>
      </c>
      <c r="B114" s="26">
        <v>955</v>
      </c>
      <c r="C114" s="27" t="s">
        <v>185</v>
      </c>
      <c r="D114" s="28" t="s">
        <v>68</v>
      </c>
      <c r="E114" s="24" t="s">
        <v>85</v>
      </c>
      <c r="F114" s="24" t="s">
        <v>42</v>
      </c>
      <c r="G114" s="24" t="s">
        <v>70</v>
      </c>
      <c r="H114" s="25">
        <f>SUMIFS(H115:H1171,$B115:$B1171,$B114,$D115:$D1171,$D115,$E115:$E1171,$E115,$F115:$F1171,$F115)</f>
        <v>69245</v>
      </c>
      <c r="I114" s="25">
        <f>SUMIFS(I115:I1171,$B115:$B1171,$B114,$D115:$D1171,$D115,$E115:$E1171,$E115,$F115:$F1171,$F115)</f>
        <v>0</v>
      </c>
    </row>
    <row r="115" spans="1:9" s="21" customFormat="1" ht="32.25" customHeight="1">
      <c r="A115" s="17">
        <v>3</v>
      </c>
      <c r="B115" s="22">
        <v>955</v>
      </c>
      <c r="C115" s="29" t="s">
        <v>12</v>
      </c>
      <c r="D115" s="24" t="s">
        <v>68</v>
      </c>
      <c r="E115" s="24" t="s">
        <v>85</v>
      </c>
      <c r="F115" s="24" t="s">
        <v>42</v>
      </c>
      <c r="G115" s="24" t="s">
        <v>72</v>
      </c>
      <c r="H115" s="30">
        <v>69245</v>
      </c>
      <c r="I115" s="30">
        <v>0</v>
      </c>
    </row>
    <row r="116" spans="1:9" s="21" customFormat="1" ht="66.75" customHeight="1">
      <c r="A116" s="17">
        <v>2</v>
      </c>
      <c r="B116" s="22">
        <v>955</v>
      </c>
      <c r="C116" s="31" t="s">
        <v>9</v>
      </c>
      <c r="D116" s="24" t="s">
        <v>68</v>
      </c>
      <c r="E116" s="24" t="s">
        <v>85</v>
      </c>
      <c r="F116" s="24" t="s">
        <v>107</v>
      </c>
      <c r="G116" s="24" t="s">
        <v>70</v>
      </c>
      <c r="H116" s="25">
        <f>SUMIFS(H117:H1173,$B117:$B1173,$B116,$D117:$D1173,$D117,$E117:$E1173,$E117,$F117:$F1173,$F117)</f>
        <v>50436666.880000003</v>
      </c>
      <c r="I116" s="25">
        <f>SUMIFS(I117:I1173,$B117:$B1173,$B116,$D117:$D1173,$D117,$E117:$E1173,$E117,$F117:$F1173,$F117)</f>
        <v>3178796.34</v>
      </c>
    </row>
    <row r="117" spans="1:9" s="21" customFormat="1" ht="31.2">
      <c r="A117" s="17">
        <v>3</v>
      </c>
      <c r="B117" s="22">
        <v>955</v>
      </c>
      <c r="C117" s="31" t="s">
        <v>11</v>
      </c>
      <c r="D117" s="24" t="s">
        <v>68</v>
      </c>
      <c r="E117" s="24" t="s">
        <v>85</v>
      </c>
      <c r="F117" s="24" t="s">
        <v>107</v>
      </c>
      <c r="G117" s="24" t="s">
        <v>71</v>
      </c>
      <c r="H117" s="30">
        <v>48565315.409999996</v>
      </c>
      <c r="I117" s="30">
        <v>2944954.48</v>
      </c>
    </row>
    <row r="118" spans="1:9" s="21" customFormat="1" ht="33" customHeight="1">
      <c r="A118" s="17">
        <v>3</v>
      </c>
      <c r="B118" s="22">
        <v>955</v>
      </c>
      <c r="C118" s="31" t="s">
        <v>12</v>
      </c>
      <c r="D118" s="24" t="s">
        <v>68</v>
      </c>
      <c r="E118" s="24" t="s">
        <v>85</v>
      </c>
      <c r="F118" s="24" t="s">
        <v>107</v>
      </c>
      <c r="G118" s="24" t="s">
        <v>72</v>
      </c>
      <c r="H118" s="30">
        <v>1741876.27</v>
      </c>
      <c r="I118" s="30">
        <v>233841.86</v>
      </c>
    </row>
    <row r="119" spans="1:9" s="21" customFormat="1" ht="31.5" customHeight="1">
      <c r="A119" s="17">
        <v>3</v>
      </c>
      <c r="B119" s="22">
        <v>955</v>
      </c>
      <c r="C119" s="31" t="s">
        <v>21</v>
      </c>
      <c r="D119" s="24" t="s">
        <v>68</v>
      </c>
      <c r="E119" s="24" t="s">
        <v>85</v>
      </c>
      <c r="F119" s="24" t="s">
        <v>107</v>
      </c>
      <c r="G119" s="24" t="s">
        <v>79</v>
      </c>
      <c r="H119" s="30">
        <v>0</v>
      </c>
      <c r="I119" s="30">
        <v>0</v>
      </c>
    </row>
    <row r="120" spans="1:9" s="21" customFormat="1" ht="15.6">
      <c r="A120" s="17">
        <v>3</v>
      </c>
      <c r="B120" s="22">
        <v>955</v>
      </c>
      <c r="C120" s="31" t="s">
        <v>13</v>
      </c>
      <c r="D120" s="24" t="s">
        <v>68</v>
      </c>
      <c r="E120" s="24" t="s">
        <v>85</v>
      </c>
      <c r="F120" s="24" t="s">
        <v>107</v>
      </c>
      <c r="G120" s="24" t="s">
        <v>73</v>
      </c>
      <c r="H120" s="30">
        <v>129475.2</v>
      </c>
      <c r="I120" s="30">
        <v>0</v>
      </c>
    </row>
    <row r="121" spans="1:9" s="21" customFormat="1" ht="15.6">
      <c r="A121" s="17">
        <v>1</v>
      </c>
      <c r="B121" s="22">
        <v>955</v>
      </c>
      <c r="C121" s="31" t="s">
        <v>135</v>
      </c>
      <c r="D121" s="24" t="s">
        <v>68</v>
      </c>
      <c r="E121" s="24" t="s">
        <v>91</v>
      </c>
      <c r="F121" s="24" t="s">
        <v>7</v>
      </c>
      <c r="G121" s="24" t="s">
        <v>70</v>
      </c>
      <c r="H121" s="25">
        <f>SUMIFS(H122:H1179,$B122:$B1179,$B122,$D122:$D1179,$D122,$E122:$E1179,$E122)/2</f>
        <v>10170</v>
      </c>
      <c r="I121" s="25">
        <f>SUMIFS(I122:I1179,$B122:$B1179,$B122,$D122:$D1179,$D122,$E122:$E1179,$E122)/2</f>
        <v>10170</v>
      </c>
    </row>
    <row r="122" spans="1:9" s="21" customFormat="1" ht="31.2">
      <c r="A122" s="17">
        <v>2</v>
      </c>
      <c r="B122" s="22">
        <v>955</v>
      </c>
      <c r="C122" s="27" t="s">
        <v>136</v>
      </c>
      <c r="D122" s="24" t="s">
        <v>68</v>
      </c>
      <c r="E122" s="24" t="s">
        <v>91</v>
      </c>
      <c r="F122" s="24" t="s">
        <v>137</v>
      </c>
      <c r="G122" s="24" t="s">
        <v>70</v>
      </c>
      <c r="H122" s="25">
        <f>SUMIFS(H123:H1179,$B123:$B1179,$B122,$D123:$D1179,$D123,$E123:$E1179,$E123,$F123:$F1179,$F123)</f>
        <v>10170</v>
      </c>
      <c r="I122" s="25">
        <f>SUMIFS(I123:I1179,$B123:$B1179,$B122,$D123:$D1179,$D123,$E123:$E1179,$E123,$F123:$F1179,$F123)</f>
        <v>10170</v>
      </c>
    </row>
    <row r="123" spans="1:9" s="21" customFormat="1" ht="37.5" customHeight="1">
      <c r="A123" s="17">
        <v>3</v>
      </c>
      <c r="B123" s="22">
        <v>955</v>
      </c>
      <c r="C123" s="31" t="s">
        <v>12</v>
      </c>
      <c r="D123" s="24" t="s">
        <v>68</v>
      </c>
      <c r="E123" s="24" t="s">
        <v>91</v>
      </c>
      <c r="F123" s="24" t="s">
        <v>137</v>
      </c>
      <c r="G123" s="24" t="s">
        <v>72</v>
      </c>
      <c r="H123" s="30">
        <v>10170</v>
      </c>
      <c r="I123" s="30">
        <v>10170</v>
      </c>
    </row>
    <row r="124" spans="1:9" s="21" customFormat="1" ht="18.75" customHeight="1">
      <c r="A124" s="17">
        <v>1</v>
      </c>
      <c r="B124" s="22">
        <v>955</v>
      </c>
      <c r="C124" s="31" t="s">
        <v>180</v>
      </c>
      <c r="D124" s="24" t="s">
        <v>68</v>
      </c>
      <c r="E124" s="24" t="s">
        <v>80</v>
      </c>
      <c r="F124" s="24" t="s">
        <v>7</v>
      </c>
      <c r="G124" s="24" t="s">
        <v>70</v>
      </c>
      <c r="H124" s="25">
        <f>SUMIFS(H125:H1182,$B125:$B1182,$B125,$D125:$D1182,$D125,$E125:$E1182,$E125)/2</f>
        <v>0</v>
      </c>
      <c r="I124" s="25">
        <f>SUMIFS(I125:I1182,$B125:$B1182,$B125,$D125:$D1182,$D125,$E125:$E1182,$E125)/2</f>
        <v>0</v>
      </c>
    </row>
    <row r="125" spans="1:9" s="21" customFormat="1" ht="46.8">
      <c r="A125" s="17">
        <v>2</v>
      </c>
      <c r="B125" s="22">
        <v>955</v>
      </c>
      <c r="C125" s="27" t="s">
        <v>182</v>
      </c>
      <c r="D125" s="24" t="s">
        <v>68</v>
      </c>
      <c r="E125" s="24" t="s">
        <v>80</v>
      </c>
      <c r="F125" s="24" t="s">
        <v>181</v>
      </c>
      <c r="G125" s="24" t="s">
        <v>70</v>
      </c>
      <c r="H125" s="25">
        <f>SUMIFS(H126:H1182,$B126:$B1182,$B125,$D126:$D1182,$D126,$E126:$E1182,$E126,$F126:$F1182,$F126)</f>
        <v>0</v>
      </c>
      <c r="I125" s="25">
        <f>SUMIFS(I126:I1182,$B126:$B1182,$B125,$D126:$D1182,$D126,$E126:$E1182,$E126,$F126:$F1182,$F126)</f>
        <v>0</v>
      </c>
    </row>
    <row r="126" spans="1:9" s="21" customFormat="1" ht="15.6">
      <c r="A126" s="17">
        <v>3</v>
      </c>
      <c r="B126" s="22">
        <v>955</v>
      </c>
      <c r="C126" s="23" t="s">
        <v>184</v>
      </c>
      <c r="D126" s="24" t="s">
        <v>68</v>
      </c>
      <c r="E126" s="24" t="s">
        <v>80</v>
      </c>
      <c r="F126" s="24" t="s">
        <v>181</v>
      </c>
      <c r="G126" s="24" t="s">
        <v>183</v>
      </c>
      <c r="H126" s="30">
        <v>0</v>
      </c>
      <c r="I126" s="30">
        <v>0</v>
      </c>
    </row>
    <row r="127" spans="1:9" s="21" customFormat="1" ht="15.6">
      <c r="A127" s="17">
        <v>1</v>
      </c>
      <c r="B127" s="22">
        <v>955</v>
      </c>
      <c r="C127" s="31" t="s">
        <v>43</v>
      </c>
      <c r="D127" s="24" t="s">
        <v>68</v>
      </c>
      <c r="E127" s="24" t="s">
        <v>84</v>
      </c>
      <c r="F127" s="24" t="s">
        <v>7</v>
      </c>
      <c r="G127" s="24" t="s">
        <v>70</v>
      </c>
      <c r="H127" s="25">
        <f>SUMIFS(H128:H1182,$B128:$B1182,$B128,$D128:$D1182,$D128,$E128:$E1182,$E128)/2</f>
        <v>0</v>
      </c>
      <c r="I127" s="25">
        <f>SUMIFS(I128:I1182,$B128:$B1182,$B128,$D128:$D1182,$D128,$E128:$E1182,$E128)/2</f>
        <v>0</v>
      </c>
    </row>
    <row r="128" spans="1:9" s="21" customFormat="1" ht="33" customHeight="1">
      <c r="A128" s="17">
        <v>2</v>
      </c>
      <c r="B128" s="22">
        <v>955</v>
      </c>
      <c r="C128" s="31" t="s">
        <v>35</v>
      </c>
      <c r="D128" s="24" t="s">
        <v>68</v>
      </c>
      <c r="E128" s="24" t="s">
        <v>84</v>
      </c>
      <c r="F128" s="24" t="s">
        <v>109</v>
      </c>
      <c r="G128" s="24" t="s">
        <v>70</v>
      </c>
      <c r="H128" s="25">
        <f>SUMIFS(H129:H1182,$B129:$B1182,$B128,$D129:$D1182,$D129,$E129:$E1182,$E129,$F129:$F1182,$F129)</f>
        <v>0</v>
      </c>
      <c r="I128" s="25">
        <f>SUMIFS(I129:I1182,$B129:$B1182,$B128,$D129:$D1182,$D129,$E129:$E1182,$E129,$F129:$F1182,$F129)</f>
        <v>0</v>
      </c>
    </row>
    <row r="129" spans="1:9" s="21" customFormat="1" ht="15.6">
      <c r="A129" s="17">
        <v>3</v>
      </c>
      <c r="B129" s="22">
        <v>955</v>
      </c>
      <c r="C129" s="31" t="s">
        <v>44</v>
      </c>
      <c r="D129" s="24" t="s">
        <v>68</v>
      </c>
      <c r="E129" s="24" t="s">
        <v>84</v>
      </c>
      <c r="F129" s="24" t="s">
        <v>109</v>
      </c>
      <c r="G129" s="24" t="s">
        <v>89</v>
      </c>
      <c r="H129" s="30">
        <v>0</v>
      </c>
      <c r="I129" s="30">
        <v>0</v>
      </c>
    </row>
    <row r="130" spans="1:9" s="21" customFormat="1" ht="15.6">
      <c r="A130" s="17">
        <v>1</v>
      </c>
      <c r="B130" s="22">
        <v>955</v>
      </c>
      <c r="C130" s="31" t="s">
        <v>14</v>
      </c>
      <c r="D130" s="24" t="s">
        <v>68</v>
      </c>
      <c r="E130" s="24" t="s">
        <v>74</v>
      </c>
      <c r="F130" s="24"/>
      <c r="G130" s="24"/>
      <c r="H130" s="25">
        <f>SUMIFS(H131:H1185,$B131:$B1185,$B131,$D131:$D1185,$D131,$E131:$E1185,$E131)/2</f>
        <v>32684346.850000001</v>
      </c>
      <c r="I130" s="25">
        <f>SUMIFS(I131:I1185,$B131:$B1185,$B131,$D131:$D1185,$D131,$E131:$E1185,$E131)/2</f>
        <v>3118045.44</v>
      </c>
    </row>
    <row r="131" spans="1:9" s="21" customFormat="1" ht="46.8">
      <c r="A131" s="17">
        <v>2</v>
      </c>
      <c r="B131" s="22">
        <v>955</v>
      </c>
      <c r="C131" s="31" t="s">
        <v>167</v>
      </c>
      <c r="D131" s="24" t="s">
        <v>68</v>
      </c>
      <c r="E131" s="24" t="s">
        <v>74</v>
      </c>
      <c r="F131" s="24" t="s">
        <v>166</v>
      </c>
      <c r="G131" s="24"/>
      <c r="H131" s="25">
        <f>SUMIFS(H132:H1185,$B132:$B1185,$B131,$D132:$D1185,$D132,$E132:$E1185,$E132,$F132:$F1185,$F132)</f>
        <v>0</v>
      </c>
      <c r="I131" s="25">
        <f>SUMIFS(I132:I1185,$B132:$B1185,$B131,$D132:$D1185,$D132,$E132:$E1185,$E132,$F132:$F1185,$F132)</f>
        <v>0</v>
      </c>
    </row>
    <row r="132" spans="1:9" s="21" customFormat="1" ht="15.6">
      <c r="A132" s="17">
        <v>3</v>
      </c>
      <c r="B132" s="22">
        <v>955</v>
      </c>
      <c r="C132" s="31" t="s">
        <v>46</v>
      </c>
      <c r="D132" s="24" t="s">
        <v>68</v>
      </c>
      <c r="E132" s="24" t="s">
        <v>74</v>
      </c>
      <c r="F132" s="24" t="s">
        <v>166</v>
      </c>
      <c r="G132" s="24" t="s">
        <v>90</v>
      </c>
      <c r="H132" s="30">
        <v>0</v>
      </c>
      <c r="I132" s="30">
        <v>0</v>
      </c>
    </row>
    <row r="133" spans="1:9" s="21" customFormat="1" ht="62.4">
      <c r="A133" s="17">
        <v>2</v>
      </c>
      <c r="B133" s="22">
        <v>955</v>
      </c>
      <c r="C133" s="36" t="s">
        <v>191</v>
      </c>
      <c r="D133" s="24" t="s">
        <v>68</v>
      </c>
      <c r="E133" s="24" t="s">
        <v>74</v>
      </c>
      <c r="F133" s="24" t="s">
        <v>47</v>
      </c>
      <c r="G133" s="24"/>
      <c r="H133" s="25">
        <f>SUMIFS(H134:H1187,$B134:$B1187,$B133,$D134:$D1187,$D134,$E134:$E1187,$E134,$F134:$F1187,$F134)</f>
        <v>16496419</v>
      </c>
      <c r="I133" s="25">
        <f>SUMIFS(I134:I1187,$B134:$B1187,$B133,$D134:$D1187,$D134,$E134:$E1187,$E134,$F134:$F1187,$F134)</f>
        <v>0</v>
      </c>
    </row>
    <row r="134" spans="1:9" s="21" customFormat="1" ht="15.6">
      <c r="A134" s="17">
        <v>3</v>
      </c>
      <c r="B134" s="22">
        <v>955</v>
      </c>
      <c r="C134" s="31" t="s">
        <v>46</v>
      </c>
      <c r="D134" s="24" t="s">
        <v>68</v>
      </c>
      <c r="E134" s="24" t="s">
        <v>74</v>
      </c>
      <c r="F134" s="24" t="s">
        <v>47</v>
      </c>
      <c r="G134" s="24" t="s">
        <v>90</v>
      </c>
      <c r="H134" s="30">
        <v>16496419</v>
      </c>
      <c r="I134" s="30">
        <v>0</v>
      </c>
    </row>
    <row r="135" spans="1:9" s="21" customFormat="1" ht="66" customHeight="1">
      <c r="A135" s="17">
        <v>2</v>
      </c>
      <c r="B135" s="22">
        <v>955</v>
      </c>
      <c r="C135" s="31" t="s">
        <v>159</v>
      </c>
      <c r="D135" s="24" t="s">
        <v>68</v>
      </c>
      <c r="E135" s="24" t="s">
        <v>74</v>
      </c>
      <c r="F135" s="24" t="s">
        <v>49</v>
      </c>
      <c r="G135" s="24" t="s">
        <v>70</v>
      </c>
      <c r="H135" s="25">
        <f>SUMIFS(H136:H1193,$B136:$B1193,$B135,$D136:$D1193,$D136,$E136:$E1193,$E136,$F136:$F1193,$F136)</f>
        <v>2605401.52</v>
      </c>
      <c r="I135" s="25">
        <f>SUMIFS(I136:I1193,$B136:$B1193,$B135,$D136:$D1193,$D136,$E136:$E1193,$E136,$F136:$F1193,$F136)</f>
        <v>2406731.44</v>
      </c>
    </row>
    <row r="136" spans="1:9" s="21" customFormat="1" ht="15.6">
      <c r="A136" s="17">
        <v>3</v>
      </c>
      <c r="B136" s="22">
        <v>955</v>
      </c>
      <c r="C136" s="31" t="s">
        <v>46</v>
      </c>
      <c r="D136" s="24" t="s">
        <v>68</v>
      </c>
      <c r="E136" s="24" t="s">
        <v>74</v>
      </c>
      <c r="F136" s="24" t="s">
        <v>49</v>
      </c>
      <c r="G136" s="24" t="s">
        <v>90</v>
      </c>
      <c r="H136" s="30">
        <v>2605401.52</v>
      </c>
      <c r="I136" s="30">
        <v>2406731.44</v>
      </c>
    </row>
    <row r="137" spans="1:9" s="21" customFormat="1" ht="46.8">
      <c r="A137" s="17">
        <v>2</v>
      </c>
      <c r="B137" s="22">
        <v>955</v>
      </c>
      <c r="C137" s="31" t="s">
        <v>143</v>
      </c>
      <c r="D137" s="24" t="s">
        <v>68</v>
      </c>
      <c r="E137" s="24" t="s">
        <v>74</v>
      </c>
      <c r="F137" s="24" t="s">
        <v>142</v>
      </c>
      <c r="G137" s="24"/>
      <c r="H137" s="25">
        <f>SUMIFS(H138:H1195,$B138:$B1195,$B137,$D138:$D1195,$D138,$E138:$E1195,$E138,$F138:$F1195,$F138)</f>
        <v>13518144.51</v>
      </c>
      <c r="I137" s="25">
        <f>SUMIFS(I138:I1195,$B138:$B1195,$B137,$D138:$D1195,$D138,$E138:$E1195,$E138,$F138:$F1195,$F138)</f>
        <v>711314</v>
      </c>
    </row>
    <row r="138" spans="1:9" s="21" customFormat="1" ht="19.5" customHeight="1">
      <c r="A138" s="17">
        <v>3</v>
      </c>
      <c r="B138" s="22">
        <v>955</v>
      </c>
      <c r="C138" s="31" t="s">
        <v>23</v>
      </c>
      <c r="D138" s="24" t="s">
        <v>68</v>
      </c>
      <c r="E138" s="24" t="s">
        <v>74</v>
      </c>
      <c r="F138" s="24" t="s">
        <v>142</v>
      </c>
      <c r="G138" s="24" t="s">
        <v>81</v>
      </c>
      <c r="H138" s="30">
        <v>12899514.51</v>
      </c>
      <c r="I138" s="30">
        <v>711314</v>
      </c>
    </row>
    <row r="139" spans="1:9" s="21" customFormat="1" ht="36" customHeight="1">
      <c r="A139" s="17">
        <v>3</v>
      </c>
      <c r="B139" s="22">
        <v>955</v>
      </c>
      <c r="C139" s="31" t="s">
        <v>12</v>
      </c>
      <c r="D139" s="24" t="s">
        <v>68</v>
      </c>
      <c r="E139" s="24" t="s">
        <v>74</v>
      </c>
      <c r="F139" s="24" t="s">
        <v>142</v>
      </c>
      <c r="G139" s="24" t="s">
        <v>72</v>
      </c>
      <c r="H139" s="30">
        <v>618630</v>
      </c>
      <c r="I139" s="30">
        <v>0</v>
      </c>
    </row>
    <row r="140" spans="1:9" s="21" customFormat="1" ht="39" customHeight="1">
      <c r="A140" s="17">
        <v>2</v>
      </c>
      <c r="B140" s="22">
        <v>955</v>
      </c>
      <c r="C140" s="31" t="s">
        <v>35</v>
      </c>
      <c r="D140" s="24" t="s">
        <v>68</v>
      </c>
      <c r="E140" s="24" t="s">
        <v>74</v>
      </c>
      <c r="F140" s="24" t="s">
        <v>109</v>
      </c>
      <c r="G140" s="24"/>
      <c r="H140" s="25">
        <f>SUMIFS(H141:H1198,$B141:$B1198,$B140,$D141:$D1198,$D141,$E141:$E1198,$E141,$F141:$F1198,$F141)</f>
        <v>64381.82</v>
      </c>
      <c r="I140" s="25">
        <f>SUMIFS(I141:I1198,$B141:$B1198,$B140,$D141:$D1198,$D141,$E141:$E1198,$E141,$F141:$F1198,$F141)</f>
        <v>0</v>
      </c>
    </row>
    <row r="141" spans="1:9" s="21" customFormat="1" ht="15.6">
      <c r="A141" s="17">
        <v>3</v>
      </c>
      <c r="B141" s="22">
        <v>955</v>
      </c>
      <c r="C141" s="31" t="s">
        <v>128</v>
      </c>
      <c r="D141" s="24" t="s">
        <v>68</v>
      </c>
      <c r="E141" s="24" t="s">
        <v>74</v>
      </c>
      <c r="F141" s="24" t="s">
        <v>109</v>
      </c>
      <c r="G141" s="24" t="s">
        <v>127</v>
      </c>
      <c r="H141" s="30">
        <v>64381.82</v>
      </c>
      <c r="I141" s="30">
        <v>0</v>
      </c>
    </row>
    <row r="142" spans="1:9" s="21" customFormat="1" ht="15.6">
      <c r="A142" s="17">
        <v>1</v>
      </c>
      <c r="B142" s="22">
        <v>955</v>
      </c>
      <c r="C142" s="31" t="s">
        <v>50</v>
      </c>
      <c r="D142" s="24" t="s">
        <v>87</v>
      </c>
      <c r="E142" s="24" t="s">
        <v>85</v>
      </c>
      <c r="F142" s="24" t="s">
        <v>7</v>
      </c>
      <c r="G142" s="24" t="s">
        <v>70</v>
      </c>
      <c r="H142" s="25">
        <f>SUMIFS(H143:H1201,$B143:$B1201,$B143,$D143:$D1201,$D143,$E143:$E1201,$E143)/2</f>
        <v>294496.2</v>
      </c>
      <c r="I142" s="25">
        <f>SUMIFS(I143:I1201,$B143:$B1201,$B143,$D143:$D1201,$D143,$E143:$E1201,$E143)/2</f>
        <v>0</v>
      </c>
    </row>
    <row r="143" spans="1:9" s="21" customFormat="1" ht="54" customHeight="1">
      <c r="A143" s="17">
        <v>2</v>
      </c>
      <c r="B143" s="22">
        <v>955</v>
      </c>
      <c r="C143" s="31" t="s">
        <v>192</v>
      </c>
      <c r="D143" s="24" t="s">
        <v>87</v>
      </c>
      <c r="E143" s="24" t="s">
        <v>85</v>
      </c>
      <c r="F143" s="24" t="s">
        <v>105</v>
      </c>
      <c r="G143" s="24" t="s">
        <v>70</v>
      </c>
      <c r="H143" s="25">
        <f>SUMIFS(H144:H1201,$B144:$B1201,$B143,$D144:$D1201,$D144,$E144:$E1201,$E144,$F144:$F1201,$F144)</f>
        <v>294496.2</v>
      </c>
      <c r="I143" s="25">
        <f>SUMIFS(I144:I1201,$B144:$B1201,$B143,$D144:$D1201,$D144,$E144:$E1201,$E144,$F144:$F1201,$F144)</f>
        <v>0</v>
      </c>
    </row>
    <row r="144" spans="1:9" s="21" customFormat="1" ht="35.25" customHeight="1">
      <c r="A144" s="17">
        <v>3</v>
      </c>
      <c r="B144" s="22">
        <v>955</v>
      </c>
      <c r="C144" s="31" t="s">
        <v>12</v>
      </c>
      <c r="D144" s="24" t="s">
        <v>87</v>
      </c>
      <c r="E144" s="24" t="s">
        <v>85</v>
      </c>
      <c r="F144" s="24" t="s">
        <v>105</v>
      </c>
      <c r="G144" s="24" t="s">
        <v>72</v>
      </c>
      <c r="H144" s="30">
        <v>294496.2</v>
      </c>
      <c r="I144" s="30">
        <v>0</v>
      </c>
    </row>
    <row r="145" spans="1:9" s="21" customFormat="1" ht="15.6">
      <c r="A145" s="17">
        <v>3</v>
      </c>
      <c r="B145" s="22">
        <v>955</v>
      </c>
      <c r="C145" s="31" t="s">
        <v>46</v>
      </c>
      <c r="D145" s="24" t="s">
        <v>87</v>
      </c>
      <c r="E145" s="24" t="s">
        <v>85</v>
      </c>
      <c r="F145" s="24" t="s">
        <v>105</v>
      </c>
      <c r="G145" s="24" t="s">
        <v>90</v>
      </c>
      <c r="H145" s="30">
        <v>0</v>
      </c>
      <c r="I145" s="30">
        <v>0</v>
      </c>
    </row>
    <row r="146" spans="1:9" s="21" customFormat="1" ht="46.8">
      <c r="A146" s="17">
        <v>1</v>
      </c>
      <c r="B146" s="22">
        <v>955</v>
      </c>
      <c r="C146" s="31" t="s">
        <v>51</v>
      </c>
      <c r="D146" s="24" t="s">
        <v>77</v>
      </c>
      <c r="E146" s="24" t="s">
        <v>88</v>
      </c>
      <c r="F146" s="24" t="s">
        <v>7</v>
      </c>
      <c r="G146" s="24" t="s">
        <v>70</v>
      </c>
      <c r="H146" s="25">
        <f>SUMIFS(H147:H1205,$B147:$B1205,$B147,$D147:$D1205,$D147,$E147:$E1205,$E147)/2</f>
        <v>2673854.5099999998</v>
      </c>
      <c r="I146" s="25">
        <f>SUMIFS(I147:I1205,$B147:$B1205,$B147,$D147:$D1205,$D147,$E147:$E1205,$E147)/2</f>
        <v>0</v>
      </c>
    </row>
    <row r="147" spans="1:9" s="21" customFormat="1" ht="46.8">
      <c r="A147" s="17">
        <v>2</v>
      </c>
      <c r="B147" s="22">
        <v>955</v>
      </c>
      <c r="C147" s="31" t="s">
        <v>167</v>
      </c>
      <c r="D147" s="24" t="s">
        <v>77</v>
      </c>
      <c r="E147" s="24" t="s">
        <v>88</v>
      </c>
      <c r="F147" s="24" t="s">
        <v>166</v>
      </c>
      <c r="G147" s="24"/>
      <c r="H147" s="25">
        <f>SUMIFS(H148:H1205,$B148:$B1205,$B147,$D148:$D1205,$D148,$E148:$E1205,$E148,$F148:$F1205,$F148)</f>
        <v>2673854.5099999998</v>
      </c>
      <c r="I147" s="25">
        <f>SUMIFS(I148:I1205,$B148:$B1205,$B147,$D148:$D1205,$D148,$E148:$E1205,$E148,$F148:$F1205,$F148)</f>
        <v>0</v>
      </c>
    </row>
    <row r="148" spans="1:9" s="21" customFormat="1" ht="15.6">
      <c r="A148" s="17">
        <v>3</v>
      </c>
      <c r="B148" s="22">
        <v>955</v>
      </c>
      <c r="C148" s="31" t="s">
        <v>46</v>
      </c>
      <c r="D148" s="24" t="s">
        <v>77</v>
      </c>
      <c r="E148" s="24" t="s">
        <v>88</v>
      </c>
      <c r="F148" s="24" t="s">
        <v>166</v>
      </c>
      <c r="G148" s="24" t="s">
        <v>90</v>
      </c>
      <c r="H148" s="30">
        <v>2673854.5099999998</v>
      </c>
      <c r="I148" s="30">
        <v>0</v>
      </c>
    </row>
    <row r="149" spans="1:9" s="21" customFormat="1" ht="78">
      <c r="A149" s="17">
        <v>2</v>
      </c>
      <c r="B149" s="22">
        <v>955</v>
      </c>
      <c r="C149" s="31" t="s">
        <v>193</v>
      </c>
      <c r="D149" s="24" t="s">
        <v>77</v>
      </c>
      <c r="E149" s="24" t="s">
        <v>88</v>
      </c>
      <c r="F149" s="24" t="s">
        <v>106</v>
      </c>
      <c r="G149" s="24" t="s">
        <v>70</v>
      </c>
      <c r="H149" s="25">
        <f>SUMIFS(H150:H1207,$B150:$B1207,$B149,$D150:$D1207,$D150,$E150:$E1207,$E150,$F150:$F1207,$F150)</f>
        <v>0</v>
      </c>
      <c r="I149" s="25">
        <f>SUMIFS(I150:I1207,$B150:$B1207,$B149,$D150:$D1207,$D150,$E150:$E1207,$E150,$F150:$F1207,$F150)</f>
        <v>0</v>
      </c>
    </row>
    <row r="150" spans="1:9" s="21" customFormat="1" ht="31.5" customHeight="1">
      <c r="A150" s="17">
        <v>3</v>
      </c>
      <c r="B150" s="22">
        <v>955</v>
      </c>
      <c r="C150" s="31" t="s">
        <v>12</v>
      </c>
      <c r="D150" s="24" t="s">
        <v>77</v>
      </c>
      <c r="E150" s="24" t="s">
        <v>88</v>
      </c>
      <c r="F150" s="24" t="s">
        <v>106</v>
      </c>
      <c r="G150" s="24" t="s">
        <v>72</v>
      </c>
      <c r="H150" s="30">
        <v>0</v>
      </c>
      <c r="I150" s="30">
        <v>0</v>
      </c>
    </row>
    <row r="151" spans="1:9" s="21" customFormat="1" ht="37.200000000000003" customHeight="1">
      <c r="A151" s="17">
        <v>2</v>
      </c>
      <c r="B151" s="22">
        <v>955</v>
      </c>
      <c r="C151" s="31" t="s">
        <v>35</v>
      </c>
      <c r="D151" s="24" t="s">
        <v>77</v>
      </c>
      <c r="E151" s="24" t="s">
        <v>88</v>
      </c>
      <c r="F151" s="24" t="s">
        <v>109</v>
      </c>
      <c r="G151" s="24"/>
      <c r="H151" s="25">
        <f>SUMIFS(H152:H1210,$B152:$B1210,$B151,$D152:$D1210,$D152,$E152:$E1210,$E152,$F152:$F1210,$F152)</f>
        <v>0</v>
      </c>
      <c r="I151" s="25">
        <f>SUMIFS(I152:I1210,$B152:$B1210,$B151,$D152:$D1210,$D152,$E152:$E1210,$E152,$F152:$F1210,$F152)</f>
        <v>0</v>
      </c>
    </row>
    <row r="152" spans="1:9" s="21" customFormat="1" ht="15.6">
      <c r="A152" s="17">
        <v>3</v>
      </c>
      <c r="B152" s="22">
        <v>955</v>
      </c>
      <c r="C152" s="31" t="s">
        <v>154</v>
      </c>
      <c r="D152" s="24" t="s">
        <v>77</v>
      </c>
      <c r="E152" s="24" t="s">
        <v>88</v>
      </c>
      <c r="F152" s="24" t="s">
        <v>109</v>
      </c>
      <c r="G152" s="24" t="s">
        <v>126</v>
      </c>
      <c r="H152" s="30">
        <v>0</v>
      </c>
      <c r="I152" s="30">
        <v>0</v>
      </c>
    </row>
    <row r="153" spans="1:9" s="21" customFormat="1" ht="36" customHeight="1">
      <c r="A153" s="17">
        <v>1</v>
      </c>
      <c r="B153" s="22">
        <v>955</v>
      </c>
      <c r="C153" s="31" t="s">
        <v>36</v>
      </c>
      <c r="D153" s="24" t="s">
        <v>77</v>
      </c>
      <c r="E153" s="24" t="s">
        <v>75</v>
      </c>
      <c r="F153" s="24"/>
      <c r="G153" s="24"/>
      <c r="H153" s="25">
        <f>SUMIFS(H154:H1210,$B154:$B1210,$B154,$D154:$D1210,$D154,$E154:$E1210,$E154)/2</f>
        <v>1550586.1099999999</v>
      </c>
      <c r="I153" s="25">
        <f>SUMIFS(I154:I1210,$B154:$B1210,$B154,$D154:$D1210,$D154,$E154:$E1210,$E154)/2</f>
        <v>0</v>
      </c>
    </row>
    <row r="154" spans="1:9" s="21" customFormat="1" ht="62.4">
      <c r="A154" s="17">
        <v>2</v>
      </c>
      <c r="B154" s="22">
        <v>955</v>
      </c>
      <c r="C154" s="31" t="s">
        <v>158</v>
      </c>
      <c r="D154" s="24" t="s">
        <v>77</v>
      </c>
      <c r="E154" s="24" t="s">
        <v>75</v>
      </c>
      <c r="F154" s="24" t="s">
        <v>52</v>
      </c>
      <c r="G154" s="24"/>
      <c r="H154" s="25">
        <f>SUMIFS(H155:H1210,$B155:$B1210,$B154,$D155:$D1210,$D155,$E155:$E1210,$E155,$F155:$F1210,$F155)</f>
        <v>757773.91</v>
      </c>
      <c r="I154" s="25">
        <f>SUMIFS(I155:I1210,$B155:$B1210,$B154,$D155:$D1210,$D155,$E155:$E1210,$E155,$F155:$F1210,$F155)</f>
        <v>0</v>
      </c>
    </row>
    <row r="155" spans="1:9" s="21" customFormat="1" ht="15.6">
      <c r="A155" s="17">
        <v>3</v>
      </c>
      <c r="B155" s="22">
        <v>955</v>
      </c>
      <c r="C155" s="31" t="s">
        <v>46</v>
      </c>
      <c r="D155" s="24" t="s">
        <v>77</v>
      </c>
      <c r="E155" s="24" t="s">
        <v>75</v>
      </c>
      <c r="F155" s="24" t="s">
        <v>52</v>
      </c>
      <c r="G155" s="24" t="s">
        <v>90</v>
      </c>
      <c r="H155" s="30">
        <v>757773.91</v>
      </c>
      <c r="I155" s="30">
        <v>0</v>
      </c>
    </row>
    <row r="156" spans="1:9" s="21" customFormat="1" ht="62.4">
      <c r="A156" s="17">
        <v>2</v>
      </c>
      <c r="B156" s="22">
        <v>955</v>
      </c>
      <c r="C156" s="31" t="s">
        <v>194</v>
      </c>
      <c r="D156" s="24" t="s">
        <v>77</v>
      </c>
      <c r="E156" s="24" t="s">
        <v>75</v>
      </c>
      <c r="F156" s="24" t="s">
        <v>152</v>
      </c>
      <c r="G156" s="24"/>
      <c r="H156" s="25">
        <f>SUMIFS(H157:H1212,$B157:$B1212,$B156,$D157:$D1212,$D157,$E157:$E1212,$E157,$F157:$F1212,$F157)</f>
        <v>792812.2</v>
      </c>
      <c r="I156" s="25">
        <f>SUMIFS(I157:I1212,$B157:$B1212,$B156,$D157:$D1212,$D157,$E157:$E1212,$E157,$F157:$F1212,$F157)</f>
        <v>0</v>
      </c>
    </row>
    <row r="157" spans="1:9" s="21" customFormat="1" ht="67.5" customHeight="1">
      <c r="A157" s="17">
        <v>3</v>
      </c>
      <c r="B157" s="22">
        <v>955</v>
      </c>
      <c r="C157" s="31" t="s">
        <v>145</v>
      </c>
      <c r="D157" s="24" t="s">
        <v>77</v>
      </c>
      <c r="E157" s="24" t="s">
        <v>75</v>
      </c>
      <c r="F157" s="24" t="s">
        <v>152</v>
      </c>
      <c r="G157" s="24" t="s">
        <v>93</v>
      </c>
      <c r="H157" s="30">
        <v>792812.2</v>
      </c>
      <c r="I157" s="30">
        <v>0</v>
      </c>
    </row>
    <row r="158" spans="1:9" s="21" customFormat="1" ht="15.6">
      <c r="A158" s="17">
        <v>1</v>
      </c>
      <c r="B158" s="22">
        <v>955</v>
      </c>
      <c r="C158" s="31" t="s">
        <v>53</v>
      </c>
      <c r="D158" s="24" t="s">
        <v>85</v>
      </c>
      <c r="E158" s="24" t="s">
        <v>91</v>
      </c>
      <c r="F158" s="24"/>
      <c r="G158" s="24"/>
      <c r="H158" s="25">
        <f>SUMIFS(H159:H1215,$B159:$B1215,$B159,$D159:$D1215,$D159,$E159:$E1215,$E159)/2</f>
        <v>45549558.689999998</v>
      </c>
      <c r="I158" s="25">
        <f>SUMIFS(I159:I1215,$B159:$B1215,$B159,$D159:$D1215,$D159,$E159:$E1215,$E159)/2</f>
        <v>43002322</v>
      </c>
    </row>
    <row r="159" spans="1:9" s="21" customFormat="1" ht="62.4">
      <c r="A159" s="17">
        <v>2</v>
      </c>
      <c r="B159" s="22">
        <v>955</v>
      </c>
      <c r="C159" s="27" t="s">
        <v>177</v>
      </c>
      <c r="D159" s="24" t="s">
        <v>85</v>
      </c>
      <c r="E159" s="24" t="s">
        <v>91</v>
      </c>
      <c r="F159" s="24" t="s">
        <v>15</v>
      </c>
      <c r="G159" s="24" t="s">
        <v>70</v>
      </c>
      <c r="H159" s="25">
        <f>SUMIFS(H160:H1215,$B160:$B1215,$B159,$D160:$D1215,$D160,$E160:$E1215,$E160,$F160:$F1215,$F160)</f>
        <v>0</v>
      </c>
      <c r="I159" s="25">
        <f>SUMIFS(I160:I1215,$B160:$B1215,$B159,$D160:$D1215,$D160,$E160:$E1215,$E160,$F160:$F1215,$F160)</f>
        <v>0</v>
      </c>
    </row>
    <row r="160" spans="1:9" s="21" customFormat="1" ht="34.5" customHeight="1">
      <c r="A160" s="17">
        <v>3</v>
      </c>
      <c r="B160" s="22">
        <v>955</v>
      </c>
      <c r="C160" s="23" t="s">
        <v>12</v>
      </c>
      <c r="D160" s="24" t="s">
        <v>85</v>
      </c>
      <c r="E160" s="24" t="s">
        <v>91</v>
      </c>
      <c r="F160" s="24" t="s">
        <v>15</v>
      </c>
      <c r="G160" s="24" t="s">
        <v>72</v>
      </c>
      <c r="H160" s="30">
        <v>0</v>
      </c>
      <c r="I160" s="30">
        <v>0</v>
      </c>
    </row>
    <row r="161" spans="1:9" s="21" customFormat="1" ht="62.4">
      <c r="A161" s="17">
        <v>2</v>
      </c>
      <c r="B161" s="22">
        <v>955</v>
      </c>
      <c r="C161" s="32" t="s">
        <v>172</v>
      </c>
      <c r="D161" s="24" t="s">
        <v>85</v>
      </c>
      <c r="E161" s="24" t="s">
        <v>91</v>
      </c>
      <c r="F161" s="24" t="s">
        <v>54</v>
      </c>
      <c r="G161" s="24"/>
      <c r="H161" s="25">
        <f>SUMIFS(H162:H1217,$B162:$B1217,$B161,$D162:$D1217,$D162,$E162:$E1217,$E162,$F162:$F1217,$F162)</f>
        <v>45549558.689999998</v>
      </c>
      <c r="I161" s="25">
        <f>SUMIFS(I162:I1217,$B162:$B1217,$B161,$D162:$D1217,$D162,$E162:$E1217,$E162,$F162:$F1217,$F162)</f>
        <v>43002322</v>
      </c>
    </row>
    <row r="162" spans="1:9" s="21" customFormat="1" ht="25.5" customHeight="1">
      <c r="A162" s="17">
        <v>3</v>
      </c>
      <c r="B162" s="22">
        <v>955</v>
      </c>
      <c r="C162" s="31" t="s">
        <v>23</v>
      </c>
      <c r="D162" s="24" t="s">
        <v>85</v>
      </c>
      <c r="E162" s="24" t="s">
        <v>91</v>
      </c>
      <c r="F162" s="24" t="s">
        <v>54</v>
      </c>
      <c r="G162" s="24" t="s">
        <v>81</v>
      </c>
      <c r="H162" s="30">
        <v>11189486.84</v>
      </c>
      <c r="I162" s="30">
        <v>9285117</v>
      </c>
    </row>
    <row r="163" spans="1:9" s="21" customFormat="1" ht="33" customHeight="1">
      <c r="A163" s="17">
        <v>3</v>
      </c>
      <c r="B163" s="22">
        <v>955</v>
      </c>
      <c r="C163" s="31" t="s">
        <v>12</v>
      </c>
      <c r="D163" s="24" t="s">
        <v>85</v>
      </c>
      <c r="E163" s="24" t="s">
        <v>91</v>
      </c>
      <c r="F163" s="24" t="s">
        <v>54</v>
      </c>
      <c r="G163" s="24" t="s">
        <v>72</v>
      </c>
      <c r="H163" s="30">
        <v>992675.85</v>
      </c>
      <c r="I163" s="30">
        <v>349809</v>
      </c>
    </row>
    <row r="164" spans="1:9" s="21" customFormat="1" ht="15.6">
      <c r="A164" s="17">
        <v>3</v>
      </c>
      <c r="B164" s="22">
        <v>955</v>
      </c>
      <c r="C164" s="31" t="s">
        <v>46</v>
      </c>
      <c r="D164" s="24" t="s">
        <v>85</v>
      </c>
      <c r="E164" s="24" t="s">
        <v>91</v>
      </c>
      <c r="F164" s="24" t="s">
        <v>54</v>
      </c>
      <c r="G164" s="24" t="s">
        <v>90</v>
      </c>
      <c r="H164" s="30">
        <v>0</v>
      </c>
      <c r="I164" s="30">
        <v>0</v>
      </c>
    </row>
    <row r="165" spans="1:9" s="21" customFormat="1" ht="66" customHeight="1">
      <c r="A165" s="17">
        <v>3</v>
      </c>
      <c r="B165" s="22">
        <v>955</v>
      </c>
      <c r="C165" s="31" t="s">
        <v>133</v>
      </c>
      <c r="D165" s="24" t="s">
        <v>85</v>
      </c>
      <c r="E165" s="24" t="s">
        <v>91</v>
      </c>
      <c r="F165" s="24" t="s">
        <v>54</v>
      </c>
      <c r="G165" s="24" t="s">
        <v>92</v>
      </c>
      <c r="H165" s="30">
        <v>33367396</v>
      </c>
      <c r="I165" s="30">
        <v>33367396</v>
      </c>
    </row>
    <row r="166" spans="1:9" s="21" customFormat="1" ht="21" customHeight="1">
      <c r="A166" s="17">
        <v>3</v>
      </c>
      <c r="B166" s="22">
        <v>955</v>
      </c>
      <c r="C166" s="31" t="s">
        <v>13</v>
      </c>
      <c r="D166" s="24" t="s">
        <v>85</v>
      </c>
      <c r="E166" s="24" t="s">
        <v>91</v>
      </c>
      <c r="F166" s="24" t="s">
        <v>54</v>
      </c>
      <c r="G166" s="24" t="s">
        <v>73</v>
      </c>
      <c r="H166" s="30">
        <v>0</v>
      </c>
      <c r="I166" s="30">
        <v>0</v>
      </c>
    </row>
    <row r="167" spans="1:9" s="21" customFormat="1" ht="15.6">
      <c r="A167" s="17">
        <v>1</v>
      </c>
      <c r="B167" s="22">
        <v>955</v>
      </c>
      <c r="C167" s="31" t="s">
        <v>55</v>
      </c>
      <c r="D167" s="24" t="s">
        <v>85</v>
      </c>
      <c r="E167" s="24" t="s">
        <v>82</v>
      </c>
      <c r="F167" s="24" t="s">
        <v>7</v>
      </c>
      <c r="G167" s="24" t="s">
        <v>70</v>
      </c>
      <c r="H167" s="25">
        <f>SUMIFS(H168:H1224,$B168:$B1224,$B168,$D168:$D1224,$D168,$E168:$E1224,$E168)/2</f>
        <v>7129243.4199999999</v>
      </c>
      <c r="I167" s="25">
        <f>SUMIFS(I168:I1224,$B168:$B1224,$B168,$D168:$D1224,$D168,$E168:$E1224,$E168)/2</f>
        <v>0</v>
      </c>
    </row>
    <row r="168" spans="1:9" s="21" customFormat="1" ht="48.75" customHeight="1">
      <c r="A168" s="17">
        <v>2</v>
      </c>
      <c r="B168" s="22">
        <v>955</v>
      </c>
      <c r="C168" s="31" t="s">
        <v>195</v>
      </c>
      <c r="D168" s="24" t="s">
        <v>85</v>
      </c>
      <c r="E168" s="24" t="s">
        <v>82</v>
      </c>
      <c r="F168" s="24" t="s">
        <v>122</v>
      </c>
      <c r="G168" s="24"/>
      <c r="H168" s="25">
        <f>SUMIFS(H169:H1224,$B169:$B1224,$B168,$D169:$D1224,$D169,$E169:$E1224,$E169,$F169:$F1224,$F169)</f>
        <v>7129243.4199999999</v>
      </c>
      <c r="I168" s="25">
        <f>SUMIFS(I169:I1224,$B169:$B1224,$B168,$D169:$D1224,$D169,$E169:$E1224,$E169,$F169:$F1224,$F169)</f>
        <v>0</v>
      </c>
    </row>
    <row r="169" spans="1:9" s="21" customFormat="1" ht="32.25" customHeight="1">
      <c r="A169" s="17">
        <v>3</v>
      </c>
      <c r="B169" s="22">
        <v>955</v>
      </c>
      <c r="C169" s="31" t="s">
        <v>12</v>
      </c>
      <c r="D169" s="24" t="s">
        <v>85</v>
      </c>
      <c r="E169" s="24" t="s">
        <v>82</v>
      </c>
      <c r="F169" s="24" t="s">
        <v>122</v>
      </c>
      <c r="G169" s="24" t="s">
        <v>72</v>
      </c>
      <c r="H169" s="30">
        <v>7129243.4199999999</v>
      </c>
      <c r="I169" s="30">
        <v>0</v>
      </c>
    </row>
    <row r="170" spans="1:9" s="21" customFormat="1" ht="15.6">
      <c r="A170" s="17">
        <v>1</v>
      </c>
      <c r="B170" s="22">
        <v>955</v>
      </c>
      <c r="C170" s="31" t="s">
        <v>129</v>
      </c>
      <c r="D170" s="24" t="s">
        <v>85</v>
      </c>
      <c r="E170" s="24" t="s">
        <v>88</v>
      </c>
      <c r="F170" s="24"/>
      <c r="G170" s="24"/>
      <c r="H170" s="25">
        <f>SUMIFS(H171:H1227,$B171:$B1227,$B171,$D171:$D1227,$D171,$E171:$E1227,$E171)/2</f>
        <v>65009247.619999997</v>
      </c>
      <c r="I170" s="25">
        <f>SUMIFS(I171:I1227,$B171:$B1227,$B171,$D171:$D1227,$D171,$E171:$E1227,$E171)/2</f>
        <v>64124632.539999999</v>
      </c>
    </row>
    <row r="171" spans="1:9" s="21" customFormat="1" ht="62.4">
      <c r="A171" s="17">
        <v>2</v>
      </c>
      <c r="B171" s="22">
        <v>955</v>
      </c>
      <c r="C171" s="31" t="s">
        <v>169</v>
      </c>
      <c r="D171" s="24" t="s">
        <v>85</v>
      </c>
      <c r="E171" s="24" t="s">
        <v>88</v>
      </c>
      <c r="F171" s="24" t="s">
        <v>56</v>
      </c>
      <c r="G171" s="24"/>
      <c r="H171" s="25">
        <f>SUMIFS(H172:H1227,$B172:$B1227,$B171,$D172:$D1227,$D172,$E172:$E1227,$E172,$F172:$F1227,$F172)</f>
        <v>65009247.619999997</v>
      </c>
      <c r="I171" s="25">
        <f>SUMIFS(I172:I1227,$B172:$B1227,$B171,$D172:$D1227,$D172,$E172:$E1227,$E172,$F172:$F1227,$F172)</f>
        <v>64124632.539999999</v>
      </c>
    </row>
    <row r="172" spans="1:9" s="21" customFormat="1" ht="15.6">
      <c r="A172" s="17">
        <v>3</v>
      </c>
      <c r="B172" s="22">
        <v>955</v>
      </c>
      <c r="C172" s="31" t="s">
        <v>46</v>
      </c>
      <c r="D172" s="24" t="s">
        <v>85</v>
      </c>
      <c r="E172" s="24" t="s">
        <v>88</v>
      </c>
      <c r="F172" s="24" t="s">
        <v>56</v>
      </c>
      <c r="G172" s="24" t="s">
        <v>90</v>
      </c>
      <c r="H172" s="30">
        <v>65009247.619999997</v>
      </c>
      <c r="I172" s="30">
        <v>64124632.539999999</v>
      </c>
    </row>
    <row r="173" spans="1:9" s="21" customFormat="1" ht="15.6">
      <c r="A173" s="17">
        <v>1</v>
      </c>
      <c r="B173" s="22">
        <v>955</v>
      </c>
      <c r="C173" s="31" t="s">
        <v>124</v>
      </c>
      <c r="D173" s="24" t="s">
        <v>85</v>
      </c>
      <c r="E173" s="24" t="s">
        <v>83</v>
      </c>
      <c r="F173" s="24" t="s">
        <v>7</v>
      </c>
      <c r="G173" s="24" t="s">
        <v>70</v>
      </c>
      <c r="H173" s="25">
        <f>SUMIFS(H174:H1236,$B174:$B1236,$B174,$D174:$D1236,$D174,$E174:$E1236,$E174)/2</f>
        <v>0</v>
      </c>
      <c r="I173" s="25">
        <f>SUMIFS(I174:I1236,$B174:$B1236,$B174,$D174:$D1236,$D174,$E174:$E1236,$E174)/2</f>
        <v>0</v>
      </c>
    </row>
    <row r="174" spans="1:9" s="21" customFormat="1" ht="66.75" customHeight="1">
      <c r="A174" s="17">
        <v>2</v>
      </c>
      <c r="B174" s="22">
        <v>955</v>
      </c>
      <c r="C174" s="31" t="s">
        <v>159</v>
      </c>
      <c r="D174" s="24" t="s">
        <v>85</v>
      </c>
      <c r="E174" s="24" t="s">
        <v>83</v>
      </c>
      <c r="F174" s="24" t="s">
        <v>49</v>
      </c>
      <c r="G174" s="24"/>
      <c r="H174" s="25">
        <f>SUMIFS(H175:H1236,$B175:$B1236,$B174,$D175:$D1236,$D175,$E175:$E1236,$E175,$F175:$F1236,$F175)</f>
        <v>0</v>
      </c>
      <c r="I174" s="25">
        <f>SUMIFS(I175:I1236,$B175:$B1236,$B174,$D175:$D1236,$D175,$E175:$E1236,$E175,$F175:$F1236,$F175)</f>
        <v>0</v>
      </c>
    </row>
    <row r="175" spans="1:9" s="21" customFormat="1" ht="15.6">
      <c r="A175" s="17">
        <v>3</v>
      </c>
      <c r="B175" s="22">
        <v>955</v>
      </c>
      <c r="C175" s="31" t="s">
        <v>46</v>
      </c>
      <c r="D175" s="24" t="s">
        <v>85</v>
      </c>
      <c r="E175" s="24" t="s">
        <v>83</v>
      </c>
      <c r="F175" s="24" t="s">
        <v>49</v>
      </c>
      <c r="G175" s="24" t="s">
        <v>90</v>
      </c>
      <c r="H175" s="30">
        <v>0</v>
      </c>
      <c r="I175" s="30">
        <v>0</v>
      </c>
    </row>
    <row r="176" spans="1:9" s="21" customFormat="1" ht="23.25" customHeight="1">
      <c r="A176" s="17">
        <v>1</v>
      </c>
      <c r="B176" s="22">
        <v>955</v>
      </c>
      <c r="C176" s="31" t="s">
        <v>37</v>
      </c>
      <c r="D176" s="24" t="s">
        <v>85</v>
      </c>
      <c r="E176" s="24" t="s">
        <v>86</v>
      </c>
      <c r="F176" s="24"/>
      <c r="G176" s="24"/>
      <c r="H176" s="25">
        <f>SUMIFS(H177:H1239,$B177:$B1239,$B177,$D177:$D1239,$D177,$E177:$E1239,$E177)/2</f>
        <v>31233621.850000001</v>
      </c>
      <c r="I176" s="25">
        <f>SUMIFS(I177:I1239,$B177:$B1239,$B177,$D177:$D1239,$D177,$E177:$E1239,$E177)/2</f>
        <v>0</v>
      </c>
    </row>
    <row r="177" spans="1:9" s="21" customFormat="1" ht="47.25" customHeight="1">
      <c r="A177" s="17">
        <v>2</v>
      </c>
      <c r="B177" s="22">
        <v>955</v>
      </c>
      <c r="C177" s="31" t="s">
        <v>196</v>
      </c>
      <c r="D177" s="24" t="s">
        <v>85</v>
      </c>
      <c r="E177" s="24" t="s">
        <v>86</v>
      </c>
      <c r="F177" s="24" t="s">
        <v>57</v>
      </c>
      <c r="G177" s="24"/>
      <c r="H177" s="25">
        <f>SUMIFS(H178:H1239,$B178:$B1239,$B177,$D178:$D1239,$D178,$E178:$E1239,$E178,$F178:$F1239,$F178)</f>
        <v>8866200</v>
      </c>
      <c r="I177" s="25">
        <f>SUMIFS(I178:I1239,$B178:$B1239,$B177,$D178:$D1239,$D178,$E178:$E1239,$E178,$F178:$F1239,$F178)</f>
        <v>0</v>
      </c>
    </row>
    <row r="178" spans="1:9" s="21" customFormat="1" ht="64.5" customHeight="1">
      <c r="A178" s="17">
        <v>3</v>
      </c>
      <c r="B178" s="22">
        <v>955</v>
      </c>
      <c r="C178" s="31" t="s">
        <v>145</v>
      </c>
      <c r="D178" s="24" t="s">
        <v>85</v>
      </c>
      <c r="E178" s="24" t="s">
        <v>86</v>
      </c>
      <c r="F178" s="24" t="s">
        <v>57</v>
      </c>
      <c r="G178" s="24" t="s">
        <v>93</v>
      </c>
      <c r="H178" s="30">
        <v>8866200</v>
      </c>
      <c r="I178" s="30">
        <v>0</v>
      </c>
    </row>
    <row r="179" spans="1:9" s="21" customFormat="1" ht="82.2" customHeight="1">
      <c r="A179" s="17">
        <v>2</v>
      </c>
      <c r="B179" s="22">
        <v>955</v>
      </c>
      <c r="C179" s="36" t="s">
        <v>197</v>
      </c>
      <c r="D179" s="24" t="s">
        <v>85</v>
      </c>
      <c r="E179" s="24" t="s">
        <v>86</v>
      </c>
      <c r="F179" s="24" t="s">
        <v>48</v>
      </c>
      <c r="G179" s="24" t="s">
        <v>70</v>
      </c>
      <c r="H179" s="25">
        <f>SUMIFS(H180:H1239,$B180:$B1239,$B179,$D180:$D1239,$D180,$E180:$E1239,$E180,$F180:$F1239,$F180)</f>
        <v>22318421.850000001</v>
      </c>
      <c r="I179" s="25">
        <f>SUMIFS(I180:I1239,$B180:$B1239,$B179,$D180:$D1239,$D180,$E180:$E1239,$E180,$F180:$F1239,$F180)</f>
        <v>0</v>
      </c>
    </row>
    <row r="180" spans="1:9" s="21" customFormat="1" ht="15.6">
      <c r="A180" s="17">
        <v>3</v>
      </c>
      <c r="B180" s="22">
        <v>955</v>
      </c>
      <c r="C180" s="31" t="s">
        <v>46</v>
      </c>
      <c r="D180" s="24" t="s">
        <v>85</v>
      </c>
      <c r="E180" s="24" t="s">
        <v>86</v>
      </c>
      <c r="F180" s="24" t="s">
        <v>48</v>
      </c>
      <c r="G180" s="24" t="s">
        <v>90</v>
      </c>
      <c r="H180" s="30">
        <v>22318421.850000001</v>
      </c>
      <c r="I180" s="30">
        <v>0</v>
      </c>
    </row>
    <row r="181" spans="1:9" s="21" customFormat="1" ht="63.75" customHeight="1">
      <c r="A181" s="17">
        <v>2</v>
      </c>
      <c r="B181" s="22">
        <v>955</v>
      </c>
      <c r="C181" s="31" t="s">
        <v>159</v>
      </c>
      <c r="D181" s="24" t="s">
        <v>85</v>
      </c>
      <c r="E181" s="24" t="s">
        <v>86</v>
      </c>
      <c r="F181" s="24" t="s">
        <v>49</v>
      </c>
      <c r="G181" s="24"/>
      <c r="H181" s="25">
        <f>SUMIFS(H182:H1234,$B182:$B1234,$B181,$D182:$D1234,$D182,$E182:$E1234,$E182,$F182:$F1234,$F182)</f>
        <v>49000</v>
      </c>
      <c r="I181" s="25">
        <f>SUMIFS(I182:I1234,$B182:$B1234,$B181,$D182:$D1234,$D182,$E182:$E1234,$E182,$F182:$F1234,$F182)</f>
        <v>0</v>
      </c>
    </row>
    <row r="182" spans="1:9" s="21" customFormat="1" ht="15.6">
      <c r="A182" s="17">
        <v>3</v>
      </c>
      <c r="B182" s="22">
        <v>955</v>
      </c>
      <c r="C182" s="31" t="s">
        <v>46</v>
      </c>
      <c r="D182" s="24" t="s">
        <v>85</v>
      </c>
      <c r="E182" s="24" t="s">
        <v>86</v>
      </c>
      <c r="F182" s="24" t="s">
        <v>49</v>
      </c>
      <c r="G182" s="24" t="s">
        <v>90</v>
      </c>
      <c r="H182" s="30">
        <v>49000</v>
      </c>
      <c r="I182" s="30">
        <v>0</v>
      </c>
    </row>
    <row r="183" spans="1:9" s="21" customFormat="1" ht="36" customHeight="1">
      <c r="A183" s="17">
        <v>2</v>
      </c>
      <c r="B183" s="22">
        <v>955</v>
      </c>
      <c r="C183" s="31" t="s">
        <v>35</v>
      </c>
      <c r="D183" s="24" t="s">
        <v>85</v>
      </c>
      <c r="E183" s="24" t="s">
        <v>86</v>
      </c>
      <c r="F183" s="24" t="s">
        <v>109</v>
      </c>
      <c r="G183" s="24"/>
      <c r="H183" s="25">
        <f>SUMIFS(H184:H1241,$B184:$B1241,$B183,$D184:$D1241,$D184,$E184:$E1241,$E184,$F184:$F1241,$F184)</f>
        <v>0</v>
      </c>
      <c r="I183" s="25">
        <f>SUMIFS(I184:I1241,$B184:$B1241,$B183,$D184:$D1241,$D184,$E184:$E1241,$E184,$F184:$F1241,$F184)</f>
        <v>0</v>
      </c>
    </row>
    <row r="184" spans="1:9" s="21" customFormat="1" ht="35.25" customHeight="1">
      <c r="A184" s="17">
        <v>3</v>
      </c>
      <c r="B184" s="22">
        <v>955</v>
      </c>
      <c r="C184" s="31" t="s">
        <v>12</v>
      </c>
      <c r="D184" s="24" t="s">
        <v>85</v>
      </c>
      <c r="E184" s="24" t="s">
        <v>86</v>
      </c>
      <c r="F184" s="24" t="s">
        <v>109</v>
      </c>
      <c r="G184" s="24" t="s">
        <v>72</v>
      </c>
      <c r="H184" s="30">
        <v>0</v>
      </c>
      <c r="I184" s="30">
        <v>0</v>
      </c>
    </row>
    <row r="185" spans="1:9" s="21" customFormat="1" ht="15.6">
      <c r="A185" s="17">
        <v>1</v>
      </c>
      <c r="B185" s="22">
        <v>955</v>
      </c>
      <c r="C185" s="31" t="s">
        <v>58</v>
      </c>
      <c r="D185" s="24" t="s">
        <v>91</v>
      </c>
      <c r="E185" s="24" t="s">
        <v>68</v>
      </c>
      <c r="F185" s="24"/>
      <c r="G185" s="24"/>
      <c r="H185" s="25">
        <f>SUMIFS(H186:H1244,$B186:$B1244,#REF!,$D186:$D1244,#REF!,$E186:$E1244,#REF!)/2</f>
        <v>0</v>
      </c>
      <c r="I185" s="25">
        <f>SUMIFS(I186:I1244,$B186:$B1244,#REF!,$D186:$D1244,#REF!,$E186:$E1244,#REF!)/2</f>
        <v>0</v>
      </c>
    </row>
    <row r="186" spans="1:9" s="21" customFormat="1" ht="66.599999999999994" customHeight="1">
      <c r="A186" s="17">
        <v>2</v>
      </c>
      <c r="B186" s="22">
        <v>955</v>
      </c>
      <c r="C186" s="31" t="s">
        <v>159</v>
      </c>
      <c r="D186" s="24" t="s">
        <v>91</v>
      </c>
      <c r="E186" s="24" t="s">
        <v>68</v>
      </c>
      <c r="F186" s="24" t="s">
        <v>49</v>
      </c>
      <c r="G186" s="24" t="s">
        <v>70</v>
      </c>
      <c r="H186" s="25">
        <f>SUMIFS(H187:H1246,$B187:$B1246,$B186,$D187:$D1246,$D187,$E187:$E1246,$E187,$F187:$F1246,$F187)</f>
        <v>0</v>
      </c>
      <c r="I186" s="25">
        <f>SUMIFS(I187:I1246,$B187:$B1246,$B186,$D187:$D1246,$D187,$E187:$E1246,$E187,$F187:$F1246,$F187)</f>
        <v>0</v>
      </c>
    </row>
    <row r="187" spans="1:9" s="21" customFormat="1" ht="15.6">
      <c r="A187" s="17">
        <v>3</v>
      </c>
      <c r="B187" s="22">
        <v>955</v>
      </c>
      <c r="C187" s="31" t="s">
        <v>46</v>
      </c>
      <c r="D187" s="24" t="s">
        <v>91</v>
      </c>
      <c r="E187" s="24" t="s">
        <v>68</v>
      </c>
      <c r="F187" s="24" t="s">
        <v>49</v>
      </c>
      <c r="G187" s="24" t="s">
        <v>90</v>
      </c>
      <c r="H187" s="30">
        <v>0</v>
      </c>
      <c r="I187" s="30">
        <v>0</v>
      </c>
    </row>
    <row r="188" spans="1:9" s="21" customFormat="1" ht="15.6">
      <c r="A188" s="17">
        <v>1</v>
      </c>
      <c r="B188" s="22">
        <v>955</v>
      </c>
      <c r="C188" s="31" t="s">
        <v>113</v>
      </c>
      <c r="D188" s="24" t="s">
        <v>91</v>
      </c>
      <c r="E188" s="24" t="s">
        <v>87</v>
      </c>
      <c r="F188" s="24" t="s">
        <v>7</v>
      </c>
      <c r="G188" s="24" t="s">
        <v>70</v>
      </c>
      <c r="H188" s="25">
        <f>SUMIFS(H189:H1249,$B189:$B1249,$B189,$D189:$D1249,$D189,$E189:$E1249,$E189)/2</f>
        <v>250029504.66999996</v>
      </c>
      <c r="I188" s="25">
        <f>SUMIFS(I189:I1249,$B189:$B1249,$B189,$D189:$D1249,$D189,$E189:$E1249,$E189)/2</f>
        <v>238512728.73000002</v>
      </c>
    </row>
    <row r="189" spans="1:9" s="21" customFormat="1" ht="46.8">
      <c r="A189" s="17">
        <v>2</v>
      </c>
      <c r="B189" s="22">
        <v>955</v>
      </c>
      <c r="C189" s="31" t="s">
        <v>198</v>
      </c>
      <c r="D189" s="24" t="s">
        <v>91</v>
      </c>
      <c r="E189" s="24" t="s">
        <v>87</v>
      </c>
      <c r="F189" s="24" t="s">
        <v>59</v>
      </c>
      <c r="G189" s="24" t="s">
        <v>70</v>
      </c>
      <c r="H189" s="25">
        <f>SUMIFS(H190:H1249,$B190:$B1249,$B189,$D190:$D1249,$D190,$E190:$E1249,$E190,$F190:$F1249,$F190)</f>
        <v>2788066.59</v>
      </c>
      <c r="I189" s="25">
        <f>SUMIFS(I190:I1249,$B190:$B1249,$B189,$D190:$D1249,$D190,$E190:$E1249,$E190,$F190:$F1249,$F190)</f>
        <v>0</v>
      </c>
    </row>
    <row r="190" spans="1:9" s="21" customFormat="1" ht="112.2" customHeight="1">
      <c r="A190" s="17">
        <v>3</v>
      </c>
      <c r="B190" s="22">
        <v>955</v>
      </c>
      <c r="C190" s="31" t="s">
        <v>114</v>
      </c>
      <c r="D190" s="24" t="s">
        <v>91</v>
      </c>
      <c r="E190" s="24" t="s">
        <v>87</v>
      </c>
      <c r="F190" s="24" t="s">
        <v>59</v>
      </c>
      <c r="G190" s="24" t="s">
        <v>112</v>
      </c>
      <c r="H190" s="30">
        <v>0</v>
      </c>
      <c r="I190" s="30">
        <v>0</v>
      </c>
    </row>
    <row r="191" spans="1:9" s="21" customFormat="1" ht="24.6" customHeight="1">
      <c r="A191" s="17">
        <v>3</v>
      </c>
      <c r="B191" s="22">
        <v>955</v>
      </c>
      <c r="C191" s="31" t="s">
        <v>46</v>
      </c>
      <c r="D191" s="24" t="s">
        <v>91</v>
      </c>
      <c r="E191" s="24" t="s">
        <v>87</v>
      </c>
      <c r="F191" s="24" t="s">
        <v>59</v>
      </c>
      <c r="G191" s="24" t="s">
        <v>90</v>
      </c>
      <c r="H191" s="30">
        <v>2788066.59</v>
      </c>
      <c r="I191" s="30">
        <v>0</v>
      </c>
    </row>
    <row r="192" spans="1:9" s="21" customFormat="1" ht="84.6" customHeight="1">
      <c r="A192" s="17">
        <v>2</v>
      </c>
      <c r="B192" s="22">
        <v>955</v>
      </c>
      <c r="C192" s="31" t="s">
        <v>160</v>
      </c>
      <c r="D192" s="24" t="s">
        <v>91</v>
      </c>
      <c r="E192" s="24" t="s">
        <v>87</v>
      </c>
      <c r="F192" s="24" t="s">
        <v>45</v>
      </c>
      <c r="G192" s="24" t="s">
        <v>70</v>
      </c>
      <c r="H192" s="25">
        <f>SUMIFS(H193:H1253,$B193:$B1253,$B192,$D193:$D1253,$D193,$E193:$E1253,$E193,$F193:$F1253,$F193)</f>
        <v>5050504.59</v>
      </c>
      <c r="I192" s="25">
        <f>SUMIFS(I193:I1253,$B193:$B1253,$B192,$D193:$D1253,$D193,$E193:$E1253,$E193,$F193:$F1253,$F193)</f>
        <v>4999999.54</v>
      </c>
    </row>
    <row r="193" spans="1:9" s="21" customFormat="1" ht="69" customHeight="1">
      <c r="A193" s="17">
        <v>3</v>
      </c>
      <c r="B193" s="22">
        <v>955</v>
      </c>
      <c r="C193" s="31" t="s">
        <v>133</v>
      </c>
      <c r="D193" s="24" t="s">
        <v>91</v>
      </c>
      <c r="E193" s="24" t="s">
        <v>87</v>
      </c>
      <c r="F193" s="24" t="s">
        <v>45</v>
      </c>
      <c r="G193" s="24" t="s">
        <v>92</v>
      </c>
      <c r="H193" s="30">
        <v>5050504.59</v>
      </c>
      <c r="I193" s="30">
        <v>4999999.54</v>
      </c>
    </row>
    <row r="194" spans="1:9" s="21" customFormat="1" ht="55.2" customHeight="1">
      <c r="A194" s="17">
        <v>2</v>
      </c>
      <c r="B194" s="22">
        <v>955</v>
      </c>
      <c r="C194" s="31" t="s">
        <v>211</v>
      </c>
      <c r="D194" s="24" t="s">
        <v>91</v>
      </c>
      <c r="E194" s="24" t="s">
        <v>87</v>
      </c>
      <c r="F194" s="24" t="s">
        <v>210</v>
      </c>
      <c r="G194" s="24" t="s">
        <v>70</v>
      </c>
      <c r="H194" s="25">
        <f>SUMIFS(H195:H1252,$B195:$B1252,$B194,$D195:$D1252,$D195,$E195:$E1252,$E195,$F195:$F1252,$F195)</f>
        <v>242190933.48999998</v>
      </c>
      <c r="I194" s="25">
        <f>SUMIFS(I195:I1252,$B195:$B1252,$B194,$D195:$D1252,$D195,$E195:$E1252,$E195,$F195:$F1252,$F195)</f>
        <v>233512729.19000003</v>
      </c>
    </row>
    <row r="195" spans="1:9" s="21" customFormat="1" ht="112.2" customHeight="1">
      <c r="A195" s="17">
        <v>3</v>
      </c>
      <c r="B195" s="22">
        <v>955</v>
      </c>
      <c r="C195" s="31" t="s">
        <v>114</v>
      </c>
      <c r="D195" s="24" t="s">
        <v>91</v>
      </c>
      <c r="E195" s="24" t="s">
        <v>87</v>
      </c>
      <c r="F195" s="24" t="s">
        <v>210</v>
      </c>
      <c r="G195" s="24" t="s">
        <v>112</v>
      </c>
      <c r="H195" s="30">
        <v>230939827.97999999</v>
      </c>
      <c r="I195" s="30">
        <v>226085196.58000001</v>
      </c>
    </row>
    <row r="196" spans="1:9" s="21" customFormat="1" ht="18" customHeight="1">
      <c r="A196" s="17">
        <v>3</v>
      </c>
      <c r="B196" s="22">
        <v>955</v>
      </c>
      <c r="C196" s="31" t="s">
        <v>46</v>
      </c>
      <c r="D196" s="24" t="s">
        <v>91</v>
      </c>
      <c r="E196" s="24" t="s">
        <v>87</v>
      </c>
      <c r="F196" s="24" t="s">
        <v>210</v>
      </c>
      <c r="G196" s="24" t="s">
        <v>90</v>
      </c>
      <c r="H196" s="30">
        <v>11251105.51</v>
      </c>
      <c r="I196" s="30">
        <v>7427532.6100000003</v>
      </c>
    </row>
    <row r="197" spans="1:9" s="21" customFormat="1" ht="68.400000000000006" customHeight="1">
      <c r="A197" s="17">
        <v>3</v>
      </c>
      <c r="B197" s="22">
        <v>955</v>
      </c>
      <c r="C197" s="31" t="s">
        <v>133</v>
      </c>
      <c r="D197" s="24" t="s">
        <v>91</v>
      </c>
      <c r="E197" s="24" t="s">
        <v>87</v>
      </c>
      <c r="F197" s="24" t="s">
        <v>210</v>
      </c>
      <c r="G197" s="24" t="s">
        <v>92</v>
      </c>
      <c r="H197" s="30">
        <v>0</v>
      </c>
      <c r="I197" s="30">
        <v>0</v>
      </c>
    </row>
    <row r="198" spans="1:9" s="21" customFormat="1" ht="63.75" customHeight="1">
      <c r="A198" s="17">
        <v>2</v>
      </c>
      <c r="B198" s="22">
        <v>955</v>
      </c>
      <c r="C198" s="31" t="s">
        <v>159</v>
      </c>
      <c r="D198" s="24" t="s">
        <v>91</v>
      </c>
      <c r="E198" s="24" t="s">
        <v>87</v>
      </c>
      <c r="F198" s="24" t="s">
        <v>49</v>
      </c>
      <c r="G198" s="24" t="s">
        <v>70</v>
      </c>
      <c r="H198" s="25">
        <f>SUMIFS(H199:H1254,$B199:$B1254,$B198,$D199:$D1254,$D199,$E199:$E1254,$E199,$F199:$F1254,$F199)</f>
        <v>0</v>
      </c>
      <c r="I198" s="25">
        <f>SUMIFS(I199:I1254,$B199:$B1254,$B198,$D199:$D1254,$D199,$E199:$E1254,$E199,$F199:$F1254,$F199)</f>
        <v>0</v>
      </c>
    </row>
    <row r="199" spans="1:9" s="21" customFormat="1" ht="18" customHeight="1">
      <c r="A199" s="17">
        <v>3</v>
      </c>
      <c r="B199" s="22">
        <v>955</v>
      </c>
      <c r="C199" s="31" t="s">
        <v>46</v>
      </c>
      <c r="D199" s="24" t="s">
        <v>91</v>
      </c>
      <c r="E199" s="24" t="s">
        <v>87</v>
      </c>
      <c r="F199" s="24" t="s">
        <v>49</v>
      </c>
      <c r="G199" s="24" t="s">
        <v>90</v>
      </c>
      <c r="H199" s="30">
        <v>0</v>
      </c>
      <c r="I199" s="30">
        <v>0</v>
      </c>
    </row>
    <row r="200" spans="1:9" s="21" customFormat="1" ht="15.6">
      <c r="A200" s="17">
        <v>1</v>
      </c>
      <c r="B200" s="22">
        <v>955</v>
      </c>
      <c r="C200" s="31" t="s">
        <v>117</v>
      </c>
      <c r="D200" s="24" t="s">
        <v>91</v>
      </c>
      <c r="E200" s="24" t="s">
        <v>77</v>
      </c>
      <c r="F200" s="24" t="s">
        <v>7</v>
      </c>
      <c r="G200" s="24" t="s">
        <v>70</v>
      </c>
      <c r="H200" s="25">
        <f>SUMIFS(H201:H1257,$B201:$B1257,$B201,$D201:$D1257,$D201,$E201:$E1257,$E201)/2</f>
        <v>42663439.399999999</v>
      </c>
      <c r="I200" s="25">
        <f>SUMIFS(I201:I1257,$B201:$B1257,$B201,$D201:$D1257,$D201,$E201:$E1257,$E201)/2</f>
        <v>39780242.600000001</v>
      </c>
    </row>
    <row r="201" spans="1:9" s="21" customFormat="1" ht="52.95" customHeight="1">
      <c r="A201" s="17">
        <v>2</v>
      </c>
      <c r="B201" s="22">
        <v>955</v>
      </c>
      <c r="C201" s="31" t="s">
        <v>198</v>
      </c>
      <c r="D201" s="24" t="s">
        <v>91</v>
      </c>
      <c r="E201" s="24" t="s">
        <v>77</v>
      </c>
      <c r="F201" s="24" t="s">
        <v>59</v>
      </c>
      <c r="G201" s="24" t="s">
        <v>70</v>
      </c>
      <c r="H201" s="25">
        <f>SUMIFS(H202:H1257,$B202:$B1257,$B201,$D202:$D1257,$D202,$E202:$E1257,$E202,$F202:$F1257,$F202)</f>
        <v>0</v>
      </c>
      <c r="I201" s="25">
        <f>SUMIFS(I202:I1257,$B202:$B1257,$B201,$D202:$D1257,$D202,$E202:$E1257,$E202,$F202:$F1257,$F202)</f>
        <v>0</v>
      </c>
    </row>
    <row r="202" spans="1:9" s="21" customFormat="1" ht="15.6">
      <c r="A202" s="17">
        <v>3</v>
      </c>
      <c r="B202" s="22">
        <v>955</v>
      </c>
      <c r="C202" s="31" t="s">
        <v>46</v>
      </c>
      <c r="D202" s="24" t="s">
        <v>91</v>
      </c>
      <c r="E202" s="24" t="s">
        <v>77</v>
      </c>
      <c r="F202" s="24" t="s">
        <v>59</v>
      </c>
      <c r="G202" s="24" t="s">
        <v>90</v>
      </c>
      <c r="H202" s="30">
        <v>0</v>
      </c>
      <c r="I202" s="30">
        <v>0</v>
      </c>
    </row>
    <row r="203" spans="1:9" s="21" customFormat="1" ht="54" customHeight="1">
      <c r="A203" s="17">
        <v>2</v>
      </c>
      <c r="B203" s="22">
        <v>955</v>
      </c>
      <c r="C203" s="31" t="s">
        <v>206</v>
      </c>
      <c r="D203" s="24" t="s">
        <v>91</v>
      </c>
      <c r="E203" s="24" t="s">
        <v>77</v>
      </c>
      <c r="F203" s="24" t="s">
        <v>116</v>
      </c>
      <c r="G203" s="24" t="s">
        <v>70</v>
      </c>
      <c r="H203" s="25">
        <f>SUMIFS(H204:H1259,$B204:$B1259,$B203,$D204:$D1259,$D204,$E204:$E1259,$E204,$F204:$F1259,$F204)</f>
        <v>42663439.399999999</v>
      </c>
      <c r="I203" s="25">
        <f>SUMIFS(I204:I1259,$B204:$B1259,$B203,$D204:$D1259,$D204,$E204:$E1259,$E204,$F204:$F1259,$F204)</f>
        <v>39780242.600000001</v>
      </c>
    </row>
    <row r="204" spans="1:9" s="21" customFormat="1" ht="15.6">
      <c r="A204" s="17">
        <v>3</v>
      </c>
      <c r="B204" s="22">
        <v>955</v>
      </c>
      <c r="C204" s="31" t="s">
        <v>46</v>
      </c>
      <c r="D204" s="24" t="s">
        <v>91</v>
      </c>
      <c r="E204" s="24" t="s">
        <v>77</v>
      </c>
      <c r="F204" s="24" t="s">
        <v>116</v>
      </c>
      <c r="G204" s="24" t="s">
        <v>90</v>
      </c>
      <c r="H204" s="30">
        <v>42663439.399999999</v>
      </c>
      <c r="I204" s="30">
        <v>39780242.600000001</v>
      </c>
    </row>
    <row r="205" spans="1:9" s="21" customFormat="1" ht="43.5" customHeight="1">
      <c r="A205" s="17">
        <v>2</v>
      </c>
      <c r="B205" s="22">
        <v>955</v>
      </c>
      <c r="C205" s="31" t="s">
        <v>199</v>
      </c>
      <c r="D205" s="24" t="s">
        <v>91</v>
      </c>
      <c r="E205" s="24" t="s">
        <v>77</v>
      </c>
      <c r="F205" s="24" t="s">
        <v>173</v>
      </c>
      <c r="G205" s="24" t="s">
        <v>70</v>
      </c>
      <c r="H205" s="25">
        <f>SUMIFS(H206:H1262,$B206:$B1262,$B205,$D206:$D1262,$D206,$E206:$E1262,$E206,$F206:$F1262,$F206)</f>
        <v>0</v>
      </c>
      <c r="I205" s="25">
        <f>SUMIFS(I206:I1262,$B206:$B1262,$B205,$D206:$D1262,$D206,$E206:$E1262,$E206,$F206:$F1262,$F206)</f>
        <v>0</v>
      </c>
    </row>
    <row r="206" spans="1:9" s="21" customFormat="1" ht="15.6">
      <c r="A206" s="17">
        <v>3</v>
      </c>
      <c r="B206" s="22">
        <v>955</v>
      </c>
      <c r="C206" s="31" t="s">
        <v>46</v>
      </c>
      <c r="D206" s="24" t="s">
        <v>91</v>
      </c>
      <c r="E206" s="24" t="s">
        <v>77</v>
      </c>
      <c r="F206" s="24" t="s">
        <v>173</v>
      </c>
      <c r="G206" s="24" t="s">
        <v>90</v>
      </c>
      <c r="H206" s="30">
        <v>0</v>
      </c>
      <c r="I206" s="30">
        <v>0</v>
      </c>
    </row>
    <row r="207" spans="1:9" s="21" customFormat="1" ht="46.5" customHeight="1">
      <c r="A207" s="17">
        <v>2</v>
      </c>
      <c r="B207" s="22">
        <v>955</v>
      </c>
      <c r="C207" s="31" t="s">
        <v>186</v>
      </c>
      <c r="D207" s="24" t="s">
        <v>91</v>
      </c>
      <c r="E207" s="24" t="s">
        <v>77</v>
      </c>
      <c r="F207" s="24" t="s">
        <v>151</v>
      </c>
      <c r="G207" s="24" t="s">
        <v>70</v>
      </c>
      <c r="H207" s="25">
        <f>SUMIFS(H208:H1261,$B208:$B1261,$B207,$D208:$D1261,$D208,$E208:$E1261,$E208,$F208:$F1261,$F208)</f>
        <v>0</v>
      </c>
      <c r="I207" s="25">
        <f>SUMIFS(I208:I1261,$B208:$B1261,$B207,$D208:$D1261,$D208,$E208:$E1261,$E208,$F208:$F1261,$F208)</f>
        <v>0</v>
      </c>
    </row>
    <row r="208" spans="1:9" s="21" customFormat="1" ht="15.6">
      <c r="A208" s="17">
        <v>3</v>
      </c>
      <c r="B208" s="22">
        <v>955</v>
      </c>
      <c r="C208" s="31" t="s">
        <v>46</v>
      </c>
      <c r="D208" s="24" t="s">
        <v>91</v>
      </c>
      <c r="E208" s="24" t="s">
        <v>77</v>
      </c>
      <c r="F208" s="24" t="s">
        <v>151</v>
      </c>
      <c r="G208" s="24" t="s">
        <v>90</v>
      </c>
      <c r="H208" s="30">
        <v>0</v>
      </c>
      <c r="I208" s="30">
        <v>0</v>
      </c>
    </row>
    <row r="209" spans="1:9" s="21" customFormat="1" ht="31.2">
      <c r="A209" s="17">
        <v>1</v>
      </c>
      <c r="B209" s="22">
        <v>955</v>
      </c>
      <c r="C209" s="31" t="s">
        <v>170</v>
      </c>
      <c r="D209" s="24" t="s">
        <v>91</v>
      </c>
      <c r="E209" s="24" t="s">
        <v>91</v>
      </c>
      <c r="F209" s="24" t="s">
        <v>70</v>
      </c>
      <c r="G209" s="24" t="s">
        <v>70</v>
      </c>
      <c r="H209" s="25">
        <f>SUMIFS(H210:H1261,$B210:$B1261,$B210,$D210:$D1261,$D210,$E210:$E1261,$E210)/2</f>
        <v>185937336.37</v>
      </c>
      <c r="I209" s="25">
        <f>SUMIFS(I210:I1261,$B210:$B1261,$B210,$D210:$D1261,$D210,$E210:$E1261,$E210)/2</f>
        <v>0</v>
      </c>
    </row>
    <row r="210" spans="1:9" s="21" customFormat="1" ht="46.8">
      <c r="A210" s="17">
        <v>2</v>
      </c>
      <c r="B210" s="22">
        <v>955</v>
      </c>
      <c r="C210" s="31" t="s">
        <v>167</v>
      </c>
      <c r="D210" s="24" t="s">
        <v>91</v>
      </c>
      <c r="E210" s="24" t="s">
        <v>91</v>
      </c>
      <c r="F210" s="24" t="s">
        <v>166</v>
      </c>
      <c r="G210" s="24"/>
      <c r="H210" s="25">
        <f>SUMIFS(H211:H1261,$B211:$B1261,$B210,$D211:$D1261,$D211,$E211:$E1261,$E211,$F211:$F1261,$F211)</f>
        <v>185937336.37</v>
      </c>
      <c r="I210" s="25">
        <f>SUMIFS(I211:I1261,$B211:$B1261,$B210,$D211:$D1261,$D211,$E211:$E1261,$E211,$F211:$F1261,$F211)</f>
        <v>0</v>
      </c>
    </row>
    <row r="211" spans="1:9" s="21" customFormat="1" ht="15.6">
      <c r="A211" s="17">
        <v>3</v>
      </c>
      <c r="B211" s="22">
        <v>955</v>
      </c>
      <c r="C211" s="31" t="s">
        <v>46</v>
      </c>
      <c r="D211" s="24" t="s">
        <v>91</v>
      </c>
      <c r="E211" s="24" t="s">
        <v>91</v>
      </c>
      <c r="F211" s="24" t="s">
        <v>166</v>
      </c>
      <c r="G211" s="24" t="s">
        <v>90</v>
      </c>
      <c r="H211" s="30">
        <v>185937336.37</v>
      </c>
      <c r="I211" s="30">
        <v>0</v>
      </c>
    </row>
    <row r="212" spans="1:9" s="21" customFormat="1" ht="31.2">
      <c r="A212" s="17">
        <v>1</v>
      </c>
      <c r="B212" s="22">
        <v>955</v>
      </c>
      <c r="C212" s="31" t="s">
        <v>60</v>
      </c>
      <c r="D212" s="24" t="s">
        <v>69</v>
      </c>
      <c r="E212" s="24" t="s">
        <v>91</v>
      </c>
      <c r="F212" s="24" t="s">
        <v>70</v>
      </c>
      <c r="G212" s="24" t="s">
        <v>70</v>
      </c>
      <c r="H212" s="25">
        <f>SUMIFS(H213:H1264,$B213:$B1264,$B213,$D213:$D1264,$D213,$E213:$E1264,$E213)/2</f>
        <v>96233922.090000004</v>
      </c>
      <c r="I212" s="25">
        <f>SUMIFS(I213:I1264,$B213:$B1264,$B213,$D213:$D1264,$D213,$E213:$E1264,$E213)/2</f>
        <v>24033246.949999999</v>
      </c>
    </row>
    <row r="213" spans="1:9" s="21" customFormat="1" ht="46.8">
      <c r="A213" s="17">
        <v>2</v>
      </c>
      <c r="B213" s="22">
        <v>955</v>
      </c>
      <c r="C213" s="31" t="s">
        <v>200</v>
      </c>
      <c r="D213" s="24" t="s">
        <v>69</v>
      </c>
      <c r="E213" s="24" t="s">
        <v>91</v>
      </c>
      <c r="F213" s="24" t="s">
        <v>155</v>
      </c>
      <c r="G213" s="24"/>
      <c r="H213" s="25">
        <f>SUMIFS(H214:H1264,$B214:$B1264,$B213,$D214:$D1264,$D214,$E214:$E1264,$E214,$F214:$F1264,$F214)</f>
        <v>96233922.090000004</v>
      </c>
      <c r="I213" s="25">
        <f>SUMIFS(I214:I1264,$B214:$B1264,$B213,$D214:$D1264,$D214,$E214:$E1264,$E214,$F214:$F1264,$F214)</f>
        <v>24033246.949999999</v>
      </c>
    </row>
    <row r="214" spans="1:9" s="21" customFormat="1" ht="15.6">
      <c r="A214" s="17">
        <v>3</v>
      </c>
      <c r="B214" s="22">
        <v>955</v>
      </c>
      <c r="C214" s="31" t="s">
        <v>46</v>
      </c>
      <c r="D214" s="24" t="s">
        <v>69</v>
      </c>
      <c r="E214" s="24" t="s">
        <v>91</v>
      </c>
      <c r="F214" s="24" t="s">
        <v>155</v>
      </c>
      <c r="G214" s="24" t="s">
        <v>90</v>
      </c>
      <c r="H214" s="30">
        <v>96233922.090000004</v>
      </c>
      <c r="I214" s="30">
        <v>24033246.949999999</v>
      </c>
    </row>
    <row r="215" spans="1:9" s="21" customFormat="1" ht="15.6">
      <c r="A215" s="17">
        <v>1</v>
      </c>
      <c r="B215" s="22">
        <v>955</v>
      </c>
      <c r="C215" s="31" t="s">
        <v>38</v>
      </c>
      <c r="D215" s="24" t="s">
        <v>80</v>
      </c>
      <c r="E215" s="24" t="s">
        <v>87</v>
      </c>
      <c r="F215" s="24"/>
      <c r="G215" s="24"/>
      <c r="H215" s="25">
        <f>SUMIFS(H216:H1267,$B216:$B1267,$B216,$D216:$D1267,$D216,$E216:$E1267,$E216)/2</f>
        <v>131381218.44000001</v>
      </c>
      <c r="I215" s="25">
        <f>SUMIFS(I216:I1267,$B216:$B1267,$B216,$D216:$D1267,$D216,$E216:$E1267,$E216)/2</f>
        <v>81229375.150000006</v>
      </c>
    </row>
    <row r="216" spans="1:9" s="21" customFormat="1" ht="61.2" customHeight="1">
      <c r="A216" s="17">
        <v>2</v>
      </c>
      <c r="B216" s="22">
        <v>955</v>
      </c>
      <c r="C216" s="31" t="s">
        <v>174</v>
      </c>
      <c r="D216" s="24" t="s">
        <v>80</v>
      </c>
      <c r="E216" s="24" t="s">
        <v>87</v>
      </c>
      <c r="F216" s="24" t="s">
        <v>125</v>
      </c>
      <c r="G216" s="24"/>
      <c r="H216" s="25">
        <f>SUMIFS(H217:H1267,$B217:$B1267,$B216,$D217:$D1267,$D217,$E217:$E1267,$E217,$F217:$F1267,$F217)</f>
        <v>0</v>
      </c>
      <c r="I216" s="25">
        <f>SUMIFS(I217:I1267,$B217:$B1267,$B216,$D217:$D1267,$D217,$E217:$E1267,$E217,$F217:$F1267,$F217)</f>
        <v>0</v>
      </c>
    </row>
    <row r="217" spans="1:9" s="21" customFormat="1" ht="15.6">
      <c r="A217" s="17">
        <v>3</v>
      </c>
      <c r="B217" s="22">
        <v>955</v>
      </c>
      <c r="C217" s="31" t="s">
        <v>46</v>
      </c>
      <c r="D217" s="24" t="s">
        <v>80</v>
      </c>
      <c r="E217" s="24" t="s">
        <v>87</v>
      </c>
      <c r="F217" s="24" t="s">
        <v>125</v>
      </c>
      <c r="G217" s="24" t="s">
        <v>90</v>
      </c>
      <c r="H217" s="30">
        <v>0</v>
      </c>
      <c r="I217" s="30">
        <v>0</v>
      </c>
    </row>
    <row r="218" spans="1:9" s="21" customFormat="1" ht="62.4">
      <c r="A218" s="17">
        <v>2</v>
      </c>
      <c r="B218" s="22">
        <v>955</v>
      </c>
      <c r="C218" s="35" t="s">
        <v>189</v>
      </c>
      <c r="D218" s="24" t="s">
        <v>80</v>
      </c>
      <c r="E218" s="24" t="s">
        <v>87</v>
      </c>
      <c r="F218" s="24" t="s">
        <v>39</v>
      </c>
      <c r="G218" s="24"/>
      <c r="H218" s="25">
        <f>SUMIFS(H219:H1271,$B219:$B1271,$B218,$D219:$D1271,$D219,$E219:$E1271,$E219,$F219:$F1271,$F219)</f>
        <v>120189040.11</v>
      </c>
      <c r="I218" s="25">
        <f>SUMIFS(I219:I1271,$B219:$B1271,$B218,$D219:$D1271,$D219,$E219:$E1271,$E219,$F219:$F1271,$F219)</f>
        <v>81229375.150000006</v>
      </c>
    </row>
    <row r="219" spans="1:9" s="21" customFormat="1" ht="15.6">
      <c r="A219" s="17">
        <v>3</v>
      </c>
      <c r="B219" s="22">
        <v>955</v>
      </c>
      <c r="C219" s="31" t="s">
        <v>46</v>
      </c>
      <c r="D219" s="24" t="s">
        <v>80</v>
      </c>
      <c r="E219" s="24" t="s">
        <v>87</v>
      </c>
      <c r="F219" s="24" t="s">
        <v>39</v>
      </c>
      <c r="G219" s="24" t="s">
        <v>90</v>
      </c>
      <c r="H219" s="30">
        <v>120189040.11</v>
      </c>
      <c r="I219" s="30">
        <v>81229375.150000006</v>
      </c>
    </row>
    <row r="220" spans="1:9" s="21" customFormat="1" ht="47.25" customHeight="1">
      <c r="A220" s="17">
        <v>2</v>
      </c>
      <c r="B220" s="22">
        <v>955</v>
      </c>
      <c r="C220" s="31" t="s">
        <v>198</v>
      </c>
      <c r="D220" s="24" t="s">
        <v>80</v>
      </c>
      <c r="E220" s="24" t="s">
        <v>87</v>
      </c>
      <c r="F220" s="24" t="s">
        <v>59</v>
      </c>
      <c r="G220" s="24" t="s">
        <v>70</v>
      </c>
      <c r="H220" s="25">
        <f>SUMIFS(H221:H1273,$B221:$B1273,$B220,$D221:$D1273,$D221,$E221:$E1273,$E221,$F221:$F1273,$F221)</f>
        <v>0</v>
      </c>
      <c r="I220" s="25">
        <f>SUMIFS(I221:I1273,$B221:$B1273,$B220,$D221:$D1273,$D221,$E221:$E1273,$E221,$F221:$F1273,$F221)</f>
        <v>0</v>
      </c>
    </row>
    <row r="221" spans="1:9" s="21" customFormat="1" ht="15.6">
      <c r="A221" s="17">
        <v>3</v>
      </c>
      <c r="B221" s="22">
        <v>955</v>
      </c>
      <c r="C221" s="31" t="s">
        <v>46</v>
      </c>
      <c r="D221" s="24" t="s">
        <v>80</v>
      </c>
      <c r="E221" s="24" t="s">
        <v>87</v>
      </c>
      <c r="F221" s="24" t="s">
        <v>59</v>
      </c>
      <c r="G221" s="24" t="s">
        <v>90</v>
      </c>
      <c r="H221" s="30">
        <v>0</v>
      </c>
      <c r="I221" s="30">
        <v>0</v>
      </c>
    </row>
    <row r="222" spans="1:9" s="21" customFormat="1" ht="85.2" customHeight="1">
      <c r="A222" s="17">
        <v>2</v>
      </c>
      <c r="B222" s="22">
        <v>955</v>
      </c>
      <c r="C222" s="31" t="s">
        <v>160</v>
      </c>
      <c r="D222" s="24" t="s">
        <v>80</v>
      </c>
      <c r="E222" s="24" t="s">
        <v>87</v>
      </c>
      <c r="F222" s="24" t="s">
        <v>45</v>
      </c>
      <c r="G222" s="24"/>
      <c r="H222" s="25">
        <f>SUMIFS(H223:H1275,$B223:$B1275,$B222,$D223:$D1275,$D223,$E223:$E1275,$E223,$F223:$F1275,$F223)</f>
        <v>500000</v>
      </c>
      <c r="I222" s="25">
        <f>SUMIFS(I223:I1275,$B223:$B1275,$B222,$D223:$D1275,$D223,$E223:$E1275,$E223,$F223:$F1275,$F223)</f>
        <v>0</v>
      </c>
    </row>
    <row r="223" spans="1:9" s="21" customFormat="1" ht="15.6">
      <c r="A223" s="17">
        <v>3</v>
      </c>
      <c r="B223" s="22">
        <v>955</v>
      </c>
      <c r="C223" s="31" t="s">
        <v>46</v>
      </c>
      <c r="D223" s="24" t="s">
        <v>80</v>
      </c>
      <c r="E223" s="24" t="s">
        <v>87</v>
      </c>
      <c r="F223" s="24" t="s">
        <v>45</v>
      </c>
      <c r="G223" s="24" t="s">
        <v>90</v>
      </c>
      <c r="H223" s="30">
        <v>500000</v>
      </c>
      <c r="I223" s="30">
        <v>0</v>
      </c>
    </row>
    <row r="224" spans="1:9" s="21" customFormat="1" ht="46.8">
      <c r="A224" s="17">
        <v>2</v>
      </c>
      <c r="B224" s="22">
        <v>955</v>
      </c>
      <c r="C224" s="31" t="s">
        <v>186</v>
      </c>
      <c r="D224" s="24" t="s">
        <v>80</v>
      </c>
      <c r="E224" s="24" t="s">
        <v>87</v>
      </c>
      <c r="F224" s="24" t="s">
        <v>151</v>
      </c>
      <c r="G224" s="24"/>
      <c r="H224" s="25">
        <f>SUMIFS(H225:H1277,$B225:$B1277,$B224,$D225:$D1277,$D225,$E225:$E1277,$E225,$F225:$F1277,$F225)</f>
        <v>7692178.3300000001</v>
      </c>
      <c r="I224" s="25">
        <f>SUMIFS(I225:I1277,$B225:$B1277,$B224,$D225:$D1277,$D225,$E225:$E1277,$E225,$F225:$F1277,$F225)</f>
        <v>0</v>
      </c>
    </row>
    <row r="225" spans="1:9" s="21" customFormat="1" ht="15.6">
      <c r="A225" s="17">
        <v>3</v>
      </c>
      <c r="B225" s="22">
        <v>955</v>
      </c>
      <c r="C225" s="31" t="s">
        <v>46</v>
      </c>
      <c r="D225" s="24" t="s">
        <v>80</v>
      </c>
      <c r="E225" s="24" t="s">
        <v>87</v>
      </c>
      <c r="F225" s="24" t="s">
        <v>151</v>
      </c>
      <c r="G225" s="24" t="s">
        <v>90</v>
      </c>
      <c r="H225" s="30">
        <v>7692178.3300000001</v>
      </c>
      <c r="I225" s="30">
        <v>0</v>
      </c>
    </row>
    <row r="226" spans="1:9" s="21" customFormat="1" ht="39" customHeight="1">
      <c r="A226" s="17">
        <v>2</v>
      </c>
      <c r="B226" s="22">
        <v>955</v>
      </c>
      <c r="C226" s="31" t="s">
        <v>35</v>
      </c>
      <c r="D226" s="24" t="s">
        <v>80</v>
      </c>
      <c r="E226" s="24" t="s">
        <v>87</v>
      </c>
      <c r="F226" s="24" t="s">
        <v>109</v>
      </c>
      <c r="G226" s="24" t="s">
        <v>70</v>
      </c>
      <c r="H226" s="25">
        <f>SUMIFS(H227:H1278,$B227:$B1278,$B226,$D227:$D1278,$D227,$E227:$E1278,$E227,$F227:$F1278,$F227)</f>
        <v>3000000</v>
      </c>
      <c r="I226" s="25">
        <f>SUMIFS(I227:I1278,$B227:$B1278,$B226,$D227:$D1278,$D227,$E227:$E1278,$E227,$F227:$F1278,$F227)</f>
        <v>0</v>
      </c>
    </row>
    <row r="227" spans="1:9" s="21" customFormat="1" ht="15.6">
      <c r="A227" s="17">
        <v>3</v>
      </c>
      <c r="B227" s="22">
        <v>955</v>
      </c>
      <c r="C227" s="31" t="s">
        <v>46</v>
      </c>
      <c r="D227" s="24" t="s">
        <v>80</v>
      </c>
      <c r="E227" s="24" t="s">
        <v>87</v>
      </c>
      <c r="F227" s="24" t="s">
        <v>109</v>
      </c>
      <c r="G227" s="24" t="s">
        <v>90</v>
      </c>
      <c r="H227" s="30">
        <v>3000000</v>
      </c>
      <c r="I227" s="30">
        <v>0</v>
      </c>
    </row>
    <row r="228" spans="1:9" s="21" customFormat="1" ht="15.6">
      <c r="A228" s="17">
        <v>1</v>
      </c>
      <c r="B228" s="22">
        <v>955</v>
      </c>
      <c r="C228" s="31" t="s">
        <v>62</v>
      </c>
      <c r="D228" s="24" t="s">
        <v>80</v>
      </c>
      <c r="E228" s="24" t="s">
        <v>77</v>
      </c>
      <c r="F228" s="24"/>
      <c r="G228" s="24"/>
      <c r="H228" s="25">
        <f>SUMIFS(H229:H1280,$B229:$B1280,$B229,$D229:$D1280,$D229,$E229:$E1280,$E229)/2</f>
        <v>16524172.289999999</v>
      </c>
      <c r="I228" s="25">
        <f>SUMIFS(I229:I1280,$B229:$B1280,$B229,$D229:$D1280,$D229,$E229:$E1280,$E229)/2</f>
        <v>0</v>
      </c>
    </row>
    <row r="229" spans="1:9" s="21" customFormat="1" ht="49.95" customHeight="1">
      <c r="A229" s="17">
        <v>2</v>
      </c>
      <c r="B229" s="22">
        <v>955</v>
      </c>
      <c r="C229" s="31" t="s">
        <v>161</v>
      </c>
      <c r="D229" s="24" t="s">
        <v>80</v>
      </c>
      <c r="E229" s="24" t="s">
        <v>77</v>
      </c>
      <c r="F229" s="24" t="s">
        <v>110</v>
      </c>
      <c r="G229" s="24"/>
      <c r="H229" s="25">
        <f>SUMIFS(H230:H1280,$B230:$B1280,$B229,$D230:$D1280,$D230,$E230:$E1280,$E230,$F230:$F1280,$F230)</f>
        <v>16524172.289999999</v>
      </c>
      <c r="I229" s="25">
        <f>SUMIFS(I230:I1280,$B230:$B1280,$B229,$D230:$D1280,$D230,$E230:$E1280,$E230,$F230:$F1280,$F230)</f>
        <v>0</v>
      </c>
    </row>
    <row r="230" spans="1:9" s="21" customFormat="1" ht="15.6">
      <c r="A230" s="17">
        <v>3</v>
      </c>
      <c r="B230" s="22">
        <v>955</v>
      </c>
      <c r="C230" s="31" t="s">
        <v>46</v>
      </c>
      <c r="D230" s="24" t="s">
        <v>80</v>
      </c>
      <c r="E230" s="24" t="s">
        <v>77</v>
      </c>
      <c r="F230" s="24" t="s">
        <v>110</v>
      </c>
      <c r="G230" s="24" t="s">
        <v>90</v>
      </c>
      <c r="H230" s="30">
        <v>16524172.289999999</v>
      </c>
      <c r="I230" s="30">
        <v>0</v>
      </c>
    </row>
    <row r="231" spans="1:9" s="21" customFormat="1" ht="117.75" customHeight="1">
      <c r="A231" s="17">
        <v>3</v>
      </c>
      <c r="B231" s="22">
        <v>955</v>
      </c>
      <c r="C231" s="31" t="s">
        <v>114</v>
      </c>
      <c r="D231" s="24" t="s">
        <v>80</v>
      </c>
      <c r="E231" s="24" t="s">
        <v>77</v>
      </c>
      <c r="F231" s="24" t="s">
        <v>110</v>
      </c>
      <c r="G231" s="24" t="s">
        <v>112</v>
      </c>
      <c r="H231" s="30">
        <v>0</v>
      </c>
      <c r="I231" s="30">
        <v>0</v>
      </c>
    </row>
    <row r="232" spans="1:9" s="21" customFormat="1" ht="15.6">
      <c r="A232" s="17">
        <v>1</v>
      </c>
      <c r="B232" s="22">
        <v>955</v>
      </c>
      <c r="C232" s="31" t="s">
        <v>130</v>
      </c>
      <c r="D232" s="24" t="s">
        <v>80</v>
      </c>
      <c r="E232" s="24" t="s">
        <v>80</v>
      </c>
      <c r="F232" s="24"/>
      <c r="G232" s="24"/>
      <c r="H232" s="25">
        <f>SUMIFS(H233:H1284,$B233:$B1284,$B233,$D233:$D1284,$D233,$E233:$E1284,$E233)/2</f>
        <v>11902684.5</v>
      </c>
      <c r="I232" s="25">
        <f>SUMIFS(I233:I1284,$B233:$B1284,$B233,$D233:$D1284,$D233,$E233:$E1284,$E233)/2</f>
        <v>3799267.2199999997</v>
      </c>
    </row>
    <row r="233" spans="1:9" s="21" customFormat="1" ht="31.2">
      <c r="A233" s="17">
        <v>2</v>
      </c>
      <c r="B233" s="22">
        <v>955</v>
      </c>
      <c r="C233" s="31" t="s">
        <v>175</v>
      </c>
      <c r="D233" s="24" t="s">
        <v>80</v>
      </c>
      <c r="E233" s="24" t="s">
        <v>80</v>
      </c>
      <c r="F233" s="24" t="s">
        <v>22</v>
      </c>
      <c r="G233" s="24"/>
      <c r="H233" s="25">
        <f>SUMIFS(H234:H1284,$B234:$B1284,$B233,$D234:$D1284,$D234,$E234:$E1284,$E234,$F234:$F1284,$F234)</f>
        <v>8891406.5</v>
      </c>
      <c r="I233" s="25">
        <f>SUMIFS(I234:I1284,$B234:$B1284,$B233,$D234:$D1284,$D234,$E234:$E1284,$E234,$F234:$F1284,$F234)</f>
        <v>787989.22</v>
      </c>
    </row>
    <row r="234" spans="1:9" s="21" customFormat="1" ht="15.6">
      <c r="A234" s="17">
        <v>3</v>
      </c>
      <c r="B234" s="22">
        <v>955</v>
      </c>
      <c r="C234" s="31" t="s">
        <v>46</v>
      </c>
      <c r="D234" s="24" t="s">
        <v>80</v>
      </c>
      <c r="E234" s="24" t="s">
        <v>80</v>
      </c>
      <c r="F234" s="24" t="s">
        <v>22</v>
      </c>
      <c r="G234" s="24" t="s">
        <v>90</v>
      </c>
      <c r="H234" s="30">
        <v>8891406.5</v>
      </c>
      <c r="I234" s="30">
        <v>787989.22</v>
      </c>
    </row>
    <row r="235" spans="1:9" s="21" customFormat="1" ht="31.2">
      <c r="A235" s="17">
        <v>2</v>
      </c>
      <c r="B235" s="22">
        <v>955</v>
      </c>
      <c r="C235" s="31" t="s">
        <v>61</v>
      </c>
      <c r="D235" s="24" t="s">
        <v>80</v>
      </c>
      <c r="E235" s="24" t="s">
        <v>80</v>
      </c>
      <c r="F235" s="24" t="s">
        <v>111</v>
      </c>
      <c r="G235" s="24"/>
      <c r="H235" s="25">
        <f>SUMIFS(H236:H1288,$B236:$B1288,$B235,$D236:$D1288,$D236,$E236:$E1288,$E236,$F236:$F1288,$F236)</f>
        <v>3011278</v>
      </c>
      <c r="I235" s="25">
        <f>SUMIFS(I236:I1288,$B236:$B1288,$B235,$D236:$D1288,$D236,$E236:$E1288,$E236,$F236:$F1288,$F236)</f>
        <v>3011278</v>
      </c>
    </row>
    <row r="236" spans="1:9" s="21" customFormat="1" ht="35.25" customHeight="1">
      <c r="A236" s="17">
        <v>3</v>
      </c>
      <c r="B236" s="22">
        <v>955</v>
      </c>
      <c r="C236" s="31" t="s">
        <v>12</v>
      </c>
      <c r="D236" s="24" t="s">
        <v>80</v>
      </c>
      <c r="E236" s="24" t="s">
        <v>80</v>
      </c>
      <c r="F236" s="24" t="s">
        <v>111</v>
      </c>
      <c r="G236" s="24" t="s">
        <v>72</v>
      </c>
      <c r="H236" s="30">
        <v>3011278</v>
      </c>
      <c r="I236" s="30">
        <v>3011278</v>
      </c>
    </row>
    <row r="237" spans="1:9" s="21" customFormat="1" ht="15.6">
      <c r="A237" s="17">
        <v>1</v>
      </c>
      <c r="B237" s="22">
        <v>955</v>
      </c>
      <c r="C237" s="31" t="s">
        <v>24</v>
      </c>
      <c r="D237" s="24" t="s">
        <v>82</v>
      </c>
      <c r="E237" s="24" t="s">
        <v>68</v>
      </c>
      <c r="F237" s="24" t="s">
        <v>7</v>
      </c>
      <c r="G237" s="24" t="s">
        <v>70</v>
      </c>
      <c r="H237" s="25">
        <f>SUMIFS(H238:H1291,$B238:$B1291,$B238,$D238:$D1291,$D238,$E238:$E1291,$E238)/2</f>
        <v>65637850.670000002</v>
      </c>
      <c r="I237" s="25">
        <f>SUMIFS(I238:I1291,$B238:$B1291,$B238,$D238:$D1291,$D238,$E238:$E1291,$E238)/2</f>
        <v>0</v>
      </c>
    </row>
    <row r="238" spans="1:9" s="21" customFormat="1" ht="32.25" customHeight="1">
      <c r="A238" s="17">
        <v>2</v>
      </c>
      <c r="B238" s="22">
        <v>955</v>
      </c>
      <c r="C238" s="31" t="s">
        <v>164</v>
      </c>
      <c r="D238" s="24" t="s">
        <v>82</v>
      </c>
      <c r="E238" s="24" t="s">
        <v>68</v>
      </c>
      <c r="F238" s="24" t="s">
        <v>25</v>
      </c>
      <c r="G238" s="24"/>
      <c r="H238" s="25">
        <f>SUMIFS(H239:H1291,$B239:$B1291,$B238,$D239:$D1291,$D239,$E239:$E1291,$E239,$F239:$F1291,$F239)</f>
        <v>53628472.140000001</v>
      </c>
      <c r="I238" s="25">
        <f>SUMIFS(I239:I1291,$B239:$B1291,$B238,$D239:$D1291,$D239,$E239:$E1291,$E239,$F239:$F1291,$F239)</f>
        <v>0</v>
      </c>
    </row>
    <row r="239" spans="1:9" s="21" customFormat="1" ht="15.6">
      <c r="A239" s="17">
        <v>3</v>
      </c>
      <c r="B239" s="22">
        <v>955</v>
      </c>
      <c r="C239" s="31" t="s">
        <v>46</v>
      </c>
      <c r="D239" s="24" t="s">
        <v>82</v>
      </c>
      <c r="E239" s="24" t="s">
        <v>68</v>
      </c>
      <c r="F239" s="24" t="s">
        <v>25</v>
      </c>
      <c r="G239" s="24" t="s">
        <v>90</v>
      </c>
      <c r="H239" s="30">
        <v>53628472.140000001</v>
      </c>
      <c r="I239" s="30">
        <v>0</v>
      </c>
    </row>
    <row r="240" spans="1:9" s="21" customFormat="1" ht="46.8">
      <c r="A240" s="17">
        <v>2</v>
      </c>
      <c r="B240" s="22">
        <v>955</v>
      </c>
      <c r="C240" s="31" t="s">
        <v>165</v>
      </c>
      <c r="D240" s="24" t="s">
        <v>82</v>
      </c>
      <c r="E240" s="24" t="s">
        <v>68</v>
      </c>
      <c r="F240" s="24" t="s">
        <v>26</v>
      </c>
      <c r="G240" s="24"/>
      <c r="H240" s="25">
        <f>SUMIFS(H241:H1293,$B241:$B1293,$B240,$D241:$D1293,$D241,$E241:$E1293,$E241,$F241:$F1293,$F241)</f>
        <v>11974378.529999999</v>
      </c>
      <c r="I240" s="25">
        <f>SUMIFS(I241:I1293,$B241:$B1293,$B240,$D241:$D1293,$D241,$E241:$E1293,$E241,$F241:$F1293,$F241)</f>
        <v>0</v>
      </c>
    </row>
    <row r="241" spans="1:9" s="21" customFormat="1" ht="15.6">
      <c r="A241" s="17">
        <v>3</v>
      </c>
      <c r="B241" s="22">
        <v>955</v>
      </c>
      <c r="C241" s="31" t="s">
        <v>46</v>
      </c>
      <c r="D241" s="24" t="s">
        <v>82</v>
      </c>
      <c r="E241" s="24" t="s">
        <v>68</v>
      </c>
      <c r="F241" s="24" t="s">
        <v>26</v>
      </c>
      <c r="G241" s="24" t="s">
        <v>90</v>
      </c>
      <c r="H241" s="30">
        <v>11974378.529999999</v>
      </c>
      <c r="I241" s="30">
        <v>0</v>
      </c>
    </row>
    <row r="242" spans="1:9" s="21" customFormat="1" ht="54.6" customHeight="1">
      <c r="A242" s="17">
        <v>2</v>
      </c>
      <c r="B242" s="22">
        <v>955</v>
      </c>
      <c r="C242" s="31" t="s">
        <v>195</v>
      </c>
      <c r="D242" s="24" t="s">
        <v>82</v>
      </c>
      <c r="E242" s="24" t="s">
        <v>68</v>
      </c>
      <c r="F242" s="24" t="s">
        <v>122</v>
      </c>
      <c r="G242" s="24"/>
      <c r="H242" s="25">
        <f>SUMIFS(H243:H1299,$B243:$B1299,$B242,$D243:$D1299,$D243,$E243:$E1299,$E243,$F243:$F1299,$F243)</f>
        <v>15000</v>
      </c>
      <c r="I242" s="25">
        <f>SUMIFS(I243:I1299,$B243:$B1299,$B242,$D243:$D1299,$D243,$E243:$E1299,$E243,$F243:$F1299,$F243)</f>
        <v>0</v>
      </c>
    </row>
    <row r="243" spans="1:9" s="21" customFormat="1" ht="15.6">
      <c r="A243" s="17">
        <v>3</v>
      </c>
      <c r="B243" s="22">
        <v>955</v>
      </c>
      <c r="C243" s="31" t="s">
        <v>46</v>
      </c>
      <c r="D243" s="24" t="s">
        <v>82</v>
      </c>
      <c r="E243" s="24" t="s">
        <v>68</v>
      </c>
      <c r="F243" s="24" t="s">
        <v>122</v>
      </c>
      <c r="G243" s="24" t="s">
        <v>90</v>
      </c>
      <c r="H243" s="30">
        <v>15000</v>
      </c>
      <c r="I243" s="30">
        <v>0</v>
      </c>
    </row>
    <row r="244" spans="1:9" s="21" customFormat="1" ht="49.95" customHeight="1">
      <c r="A244" s="17">
        <v>2</v>
      </c>
      <c r="B244" s="22">
        <v>955</v>
      </c>
      <c r="C244" s="31" t="s">
        <v>188</v>
      </c>
      <c r="D244" s="24" t="s">
        <v>82</v>
      </c>
      <c r="E244" s="24" t="s">
        <v>68</v>
      </c>
      <c r="F244" s="24" t="s">
        <v>153</v>
      </c>
      <c r="G244" s="24"/>
      <c r="H244" s="25">
        <f>SUMIFS(H245:H1299,$B245:$B1299,$B244,$D245:$D1299,$D245,$E245:$E1299,$E245,$F245:$F1299,$F245)</f>
        <v>20000</v>
      </c>
      <c r="I244" s="25">
        <f>SUMIFS(I245:I1299,$B245:$B1299,$B244,$D245:$D1299,$D245,$E245:$E1299,$E245,$F245:$F1299,$F245)</f>
        <v>0</v>
      </c>
    </row>
    <row r="245" spans="1:9" s="21" customFormat="1" ht="15.6">
      <c r="A245" s="17">
        <v>3</v>
      </c>
      <c r="B245" s="22">
        <v>955</v>
      </c>
      <c r="C245" s="31" t="s">
        <v>46</v>
      </c>
      <c r="D245" s="24" t="s">
        <v>82</v>
      </c>
      <c r="E245" s="24" t="s">
        <v>68</v>
      </c>
      <c r="F245" s="24" t="s">
        <v>153</v>
      </c>
      <c r="G245" s="24" t="s">
        <v>90</v>
      </c>
      <c r="H245" s="30">
        <v>20000</v>
      </c>
      <c r="I245" s="30">
        <v>0</v>
      </c>
    </row>
    <row r="246" spans="1:9" s="21" customFormat="1" ht="15.6">
      <c r="A246" s="17">
        <v>1</v>
      </c>
      <c r="B246" s="22">
        <v>955</v>
      </c>
      <c r="C246" s="37" t="s">
        <v>134</v>
      </c>
      <c r="D246" s="24" t="s">
        <v>83</v>
      </c>
      <c r="E246" s="24" t="s">
        <v>68</v>
      </c>
      <c r="F246" s="24" t="s">
        <v>7</v>
      </c>
      <c r="G246" s="24" t="s">
        <v>70</v>
      </c>
      <c r="H246" s="25">
        <f>SUMIFS(H247:H1305,$B247:$B1305,$B247,$D247:$D1305,$D247,$E247:$E1305,$E247)/2</f>
        <v>2755063</v>
      </c>
      <c r="I246" s="25">
        <f>SUMIFS(I247:I1305,$B247:$B1305,$B247,$D247:$D1305,$D247,$E247:$E1305,$E247)/2</f>
        <v>0</v>
      </c>
    </row>
    <row r="247" spans="1:9" s="21" customFormat="1" ht="34.5" customHeight="1">
      <c r="A247" s="17">
        <v>2</v>
      </c>
      <c r="B247" s="22">
        <v>955</v>
      </c>
      <c r="C247" s="32" t="s">
        <v>32</v>
      </c>
      <c r="D247" s="24" t="s">
        <v>83</v>
      </c>
      <c r="E247" s="24" t="s">
        <v>68</v>
      </c>
      <c r="F247" s="38" t="s">
        <v>115</v>
      </c>
      <c r="G247" s="24"/>
      <c r="H247" s="25">
        <f>SUMIFS(H248:H1305,$B248:$B1305,$B247,$D248:$D1305,$D248,$E248:$E1305,$E248,$F248:$F1305,$F248)</f>
        <v>2755063</v>
      </c>
      <c r="I247" s="25">
        <f>SUMIFS(I248:I1305,$B248:$B1305,$B247,$D248:$D1305,$D248,$E248:$E1305,$E248,$F248:$F1305,$F248)</f>
        <v>0</v>
      </c>
    </row>
    <row r="248" spans="1:9" s="21" customFormat="1" ht="37.950000000000003" customHeight="1">
      <c r="A248" s="17">
        <v>3</v>
      </c>
      <c r="B248" s="22">
        <v>955</v>
      </c>
      <c r="C248" s="31" t="s">
        <v>179</v>
      </c>
      <c r="D248" s="24" t="s">
        <v>83</v>
      </c>
      <c r="E248" s="24" t="s">
        <v>68</v>
      </c>
      <c r="F248" s="24" t="s">
        <v>115</v>
      </c>
      <c r="G248" s="24" t="s">
        <v>178</v>
      </c>
      <c r="H248" s="30">
        <v>2755063</v>
      </c>
      <c r="I248" s="30">
        <v>0</v>
      </c>
    </row>
    <row r="249" spans="1:9" s="21" customFormat="1" ht="15.6">
      <c r="A249" s="17">
        <v>1</v>
      </c>
      <c r="B249" s="22">
        <v>955</v>
      </c>
      <c r="C249" s="31" t="s">
        <v>63</v>
      </c>
      <c r="D249" s="24" t="s">
        <v>83</v>
      </c>
      <c r="E249" s="24" t="s">
        <v>77</v>
      </c>
      <c r="F249" s="24" t="s">
        <v>7</v>
      </c>
      <c r="G249" s="24" t="s">
        <v>70</v>
      </c>
      <c r="H249" s="25">
        <f>SUMIFS(H250:H1308,$B250:$B1308,$B250,$D250:$D1308,$D250,$E250:$E1308,$E250)/2</f>
        <v>475718.84000000008</v>
      </c>
      <c r="I249" s="25">
        <f>SUMIFS(I250:I1308,$B250:$B1308,$B250,$D250:$D1308,$D250,$E250:$E1308,$E250)/2</f>
        <v>0</v>
      </c>
    </row>
    <row r="250" spans="1:9" s="21" customFormat="1" ht="46.8">
      <c r="A250" s="17">
        <v>2</v>
      </c>
      <c r="B250" s="22">
        <v>955</v>
      </c>
      <c r="C250" s="31" t="s">
        <v>198</v>
      </c>
      <c r="D250" s="24" t="s">
        <v>83</v>
      </c>
      <c r="E250" s="24" t="s">
        <v>77</v>
      </c>
      <c r="F250" s="24" t="s">
        <v>59</v>
      </c>
      <c r="G250" s="24"/>
      <c r="H250" s="25">
        <f>SUMIFS(H251:H1308,$B251:$B1308,$B250,$D251:$D1308,$D251,$E251:$E1308,$E251,$F251:$F1308,$F251)</f>
        <v>0</v>
      </c>
      <c r="I250" s="25">
        <f>SUMIFS(I251:I1308,$B251:$B1308,$B250,$D251:$D1308,$D251,$E251:$E1308,$E251,$F251:$F1308,$F251)</f>
        <v>0</v>
      </c>
    </row>
    <row r="251" spans="1:9" s="21" customFormat="1" ht="39.6" customHeight="1">
      <c r="A251" s="17">
        <v>3</v>
      </c>
      <c r="B251" s="22">
        <v>955</v>
      </c>
      <c r="C251" s="31" t="s">
        <v>21</v>
      </c>
      <c r="D251" s="24" t="s">
        <v>83</v>
      </c>
      <c r="E251" s="24" t="s">
        <v>77</v>
      </c>
      <c r="F251" s="24" t="s">
        <v>59</v>
      </c>
      <c r="G251" s="24" t="s">
        <v>79</v>
      </c>
      <c r="H251" s="30">
        <v>0</v>
      </c>
      <c r="I251" s="30">
        <v>0</v>
      </c>
    </row>
    <row r="252" spans="1:9" s="21" customFormat="1" ht="46.8">
      <c r="A252" s="17">
        <v>2</v>
      </c>
      <c r="B252" s="22">
        <v>955</v>
      </c>
      <c r="C252" s="31" t="s">
        <v>201</v>
      </c>
      <c r="D252" s="24" t="s">
        <v>83</v>
      </c>
      <c r="E252" s="24" t="s">
        <v>77</v>
      </c>
      <c r="F252" s="24" t="s">
        <v>121</v>
      </c>
      <c r="G252" s="24"/>
      <c r="H252" s="25">
        <f>SUMIFS(H253:H1310,$B253:$B1310,$B252,$D253:$D1310,$D253,$E253:$E1310,$E253,$F253:$F1310,$F253)</f>
        <v>0</v>
      </c>
      <c r="I252" s="25">
        <f>SUMIFS(I253:I1310,$B253:$B1310,$B252,$D253:$D1310,$D253,$E253:$E1310,$E253,$F253:$F1310,$F253)</f>
        <v>0</v>
      </c>
    </row>
    <row r="253" spans="1:9" s="21" customFormat="1" ht="37.950000000000003" customHeight="1">
      <c r="A253" s="17">
        <v>3</v>
      </c>
      <c r="B253" s="22">
        <v>955</v>
      </c>
      <c r="C253" s="31" t="s">
        <v>21</v>
      </c>
      <c r="D253" s="24" t="s">
        <v>83</v>
      </c>
      <c r="E253" s="24" t="s">
        <v>77</v>
      </c>
      <c r="F253" s="24" t="s">
        <v>121</v>
      </c>
      <c r="G253" s="24" t="s">
        <v>79</v>
      </c>
      <c r="H253" s="30">
        <v>0</v>
      </c>
      <c r="I253" s="30">
        <v>0</v>
      </c>
    </row>
    <row r="254" spans="1:9" s="21" customFormat="1" ht="15.6">
      <c r="A254" s="17">
        <v>3</v>
      </c>
      <c r="B254" s="22">
        <v>955</v>
      </c>
      <c r="C254" s="31" t="s">
        <v>46</v>
      </c>
      <c r="D254" s="24" t="s">
        <v>83</v>
      </c>
      <c r="E254" s="24" t="s">
        <v>77</v>
      </c>
      <c r="F254" s="24" t="s">
        <v>121</v>
      </c>
      <c r="G254" s="24" t="s">
        <v>90</v>
      </c>
      <c r="H254" s="30">
        <v>0</v>
      </c>
      <c r="I254" s="30">
        <v>0</v>
      </c>
    </row>
    <row r="255" spans="1:9" s="21" customFormat="1" ht="51.6" customHeight="1">
      <c r="A255" s="17">
        <v>2</v>
      </c>
      <c r="B255" s="22">
        <v>955</v>
      </c>
      <c r="C255" s="31" t="s">
        <v>188</v>
      </c>
      <c r="D255" s="24" t="s">
        <v>83</v>
      </c>
      <c r="E255" s="24" t="s">
        <v>77</v>
      </c>
      <c r="F255" s="24" t="s">
        <v>153</v>
      </c>
      <c r="G255" s="24"/>
      <c r="H255" s="25">
        <f>SUMIFS(H256:H1313,$B256:$B1313,$B255,$D256:$D1313,$D256,$E256:$E1313,$E256,$F256:$F1313,$F256)</f>
        <v>79281</v>
      </c>
      <c r="I255" s="25">
        <f>SUMIFS(I256:I1313,$B256:$B1313,$B255,$D256:$D1313,$D256,$E256:$E1313,$E256,$F256:$F1313,$F256)</f>
        <v>0</v>
      </c>
    </row>
    <row r="256" spans="1:9" s="21" customFormat="1" ht="37.950000000000003" customHeight="1">
      <c r="A256" s="17">
        <v>3</v>
      </c>
      <c r="B256" s="22">
        <v>955</v>
      </c>
      <c r="C256" s="31" t="s">
        <v>21</v>
      </c>
      <c r="D256" s="24" t="s">
        <v>83</v>
      </c>
      <c r="E256" s="24" t="s">
        <v>77</v>
      </c>
      <c r="F256" s="24" t="s">
        <v>153</v>
      </c>
      <c r="G256" s="24" t="s">
        <v>79</v>
      </c>
      <c r="H256" s="30">
        <v>79281</v>
      </c>
      <c r="I256" s="30">
        <v>0</v>
      </c>
    </row>
    <row r="257" spans="1:9" s="21" customFormat="1" ht="37.5" customHeight="1">
      <c r="A257" s="17">
        <v>2</v>
      </c>
      <c r="B257" s="22">
        <v>955</v>
      </c>
      <c r="C257" s="31" t="s">
        <v>35</v>
      </c>
      <c r="D257" s="24" t="s">
        <v>83</v>
      </c>
      <c r="E257" s="24" t="s">
        <v>77</v>
      </c>
      <c r="F257" s="24" t="s">
        <v>109</v>
      </c>
      <c r="G257" s="24"/>
      <c r="H257" s="25">
        <f>SUMIFS(H258:H1316,$B258:$B1316,$B257,$D258:$D1316,$D258,$E258:$E1316,$E258,$F258:$F1316,$F258)</f>
        <v>396437.84</v>
      </c>
      <c r="I257" s="25">
        <f>SUMIFS(I258:I1316,$B258:$B1316,$B257,$D258:$D1316,$D258,$E258:$E1316,$E258,$F258:$F1316,$F258)</f>
        <v>0</v>
      </c>
    </row>
    <row r="258" spans="1:9" s="21" customFormat="1" ht="21.75" customHeight="1">
      <c r="A258" s="17">
        <v>3</v>
      </c>
      <c r="B258" s="22">
        <v>955</v>
      </c>
      <c r="C258" s="31" t="s">
        <v>154</v>
      </c>
      <c r="D258" s="24" t="s">
        <v>83</v>
      </c>
      <c r="E258" s="24" t="s">
        <v>77</v>
      </c>
      <c r="F258" s="24" t="s">
        <v>109</v>
      </c>
      <c r="G258" s="24" t="s">
        <v>126</v>
      </c>
      <c r="H258" s="30">
        <v>396437.84</v>
      </c>
      <c r="I258" s="30">
        <v>0</v>
      </c>
    </row>
    <row r="259" spans="1:9" s="21" customFormat="1" ht="40.5" customHeight="1">
      <c r="A259" s="17">
        <v>1</v>
      </c>
      <c r="B259" s="22">
        <v>955</v>
      </c>
      <c r="C259" s="31" t="s">
        <v>36</v>
      </c>
      <c r="D259" s="24" t="s">
        <v>83</v>
      </c>
      <c r="E259" s="24" t="s">
        <v>85</v>
      </c>
      <c r="F259" s="24"/>
      <c r="G259" s="24"/>
      <c r="H259" s="25">
        <f>SUMIFS(H260:H1318,$B260:$B1318,$B260,$D260:$D1318,$D260,$E260:$E1318,$E260)/2</f>
        <v>7365909.5200000005</v>
      </c>
      <c r="I259" s="25">
        <f>SUMIFS(I260:I1318,$B260:$B1318,$B260,$D260:$D1318,$D260,$E260:$E1318,$E260)/2</f>
        <v>4919065.3100000005</v>
      </c>
    </row>
    <row r="260" spans="1:9" s="21" customFormat="1" ht="31.2">
      <c r="A260" s="17">
        <v>2</v>
      </c>
      <c r="B260" s="22">
        <v>955</v>
      </c>
      <c r="C260" s="31" t="s">
        <v>202</v>
      </c>
      <c r="D260" s="24" t="s">
        <v>83</v>
      </c>
      <c r="E260" s="24" t="s">
        <v>85</v>
      </c>
      <c r="F260" s="24" t="s">
        <v>64</v>
      </c>
      <c r="G260" s="24"/>
      <c r="H260" s="25">
        <f>SUMIFS(H261:H1318,$B261:$B1318,$B260,$D261:$D1318,$D261,$E261:$E1318,$E261,$F261:$F1318,$F261)</f>
        <v>6889831.2000000002</v>
      </c>
      <c r="I260" s="25">
        <f>SUMIFS(I261:I1318,$B261:$B1318,$B260,$D261:$D1318,$D261,$E261:$E1318,$E261,$F261:$F1318,$F261)</f>
        <v>4442986.99</v>
      </c>
    </row>
    <row r="261" spans="1:9" s="21" customFormat="1" ht="37.200000000000003" customHeight="1">
      <c r="A261" s="17">
        <v>3</v>
      </c>
      <c r="B261" s="22">
        <v>955</v>
      </c>
      <c r="C261" s="31" t="s">
        <v>21</v>
      </c>
      <c r="D261" s="24" t="s">
        <v>83</v>
      </c>
      <c r="E261" s="24" t="s">
        <v>85</v>
      </c>
      <c r="F261" s="24" t="s">
        <v>64</v>
      </c>
      <c r="G261" s="24" t="s">
        <v>79</v>
      </c>
      <c r="H261" s="30">
        <v>6889831.2000000002</v>
      </c>
      <c r="I261" s="30">
        <v>4442986.99</v>
      </c>
    </row>
    <row r="262" spans="1:9" s="21" customFormat="1" ht="62.4">
      <c r="A262" s="17">
        <v>2</v>
      </c>
      <c r="B262" s="22">
        <v>955</v>
      </c>
      <c r="C262" s="31" t="s">
        <v>187</v>
      </c>
      <c r="D262" s="24" t="s">
        <v>83</v>
      </c>
      <c r="E262" s="24" t="s">
        <v>85</v>
      </c>
      <c r="F262" s="24" t="s">
        <v>10</v>
      </c>
      <c r="G262" s="24"/>
      <c r="H262" s="25">
        <f>SUMIFS(H263:H1325,$B263:$B1325,$B262,$D263:$D1325,$D263,$E263:$E1325,$E263,$F263:$F1325,$F263)</f>
        <v>476078.32</v>
      </c>
      <c r="I262" s="25">
        <f>SUMIFS(I263:I1325,$B263:$B1325,$B262,$D263:$D1325,$D263,$E263:$E1325,$E263,$F263:$F1325,$F263)</f>
        <v>476078.32</v>
      </c>
    </row>
    <row r="263" spans="1:9" s="21" customFormat="1" ht="39" customHeight="1">
      <c r="A263" s="17">
        <v>3</v>
      </c>
      <c r="B263" s="22">
        <v>955</v>
      </c>
      <c r="C263" s="31" t="s">
        <v>12</v>
      </c>
      <c r="D263" s="24" t="s">
        <v>83</v>
      </c>
      <c r="E263" s="24" t="s">
        <v>85</v>
      </c>
      <c r="F263" s="24" t="s">
        <v>10</v>
      </c>
      <c r="G263" s="24" t="s">
        <v>72</v>
      </c>
      <c r="H263" s="30">
        <v>0</v>
      </c>
      <c r="I263" s="30">
        <v>0</v>
      </c>
    </row>
    <row r="264" spans="1:9" s="21" customFormat="1" ht="33.6" customHeight="1">
      <c r="A264" s="17">
        <v>3</v>
      </c>
      <c r="B264" s="22">
        <v>955</v>
      </c>
      <c r="C264" s="31" t="s">
        <v>21</v>
      </c>
      <c r="D264" s="24" t="s">
        <v>83</v>
      </c>
      <c r="E264" s="24" t="s">
        <v>85</v>
      </c>
      <c r="F264" s="24" t="s">
        <v>10</v>
      </c>
      <c r="G264" s="24" t="s">
        <v>79</v>
      </c>
      <c r="H264" s="30">
        <v>476078.32</v>
      </c>
      <c r="I264" s="30">
        <v>476078.32</v>
      </c>
    </row>
    <row r="265" spans="1:9" s="21" customFormat="1" ht="18.75" customHeight="1">
      <c r="A265" s="17">
        <v>1</v>
      </c>
      <c r="B265" s="22">
        <v>955</v>
      </c>
      <c r="C265" s="31" t="s">
        <v>27</v>
      </c>
      <c r="D265" s="24" t="s">
        <v>83</v>
      </c>
      <c r="E265" s="24" t="s">
        <v>69</v>
      </c>
      <c r="F265" s="24"/>
      <c r="G265" s="24"/>
      <c r="H265" s="25">
        <f>SUMIFS(H266:H1321,$B266:$B1321,$B266,$D266:$D1321,$D266,$E266:$E1321,$E266)/2</f>
        <v>2396321.14</v>
      </c>
      <c r="I265" s="25">
        <f>SUMIFS(I266:I1321,$B266:$B1321,$B266,$D266:$D1321,$D266,$E266:$E1321,$E266)/2</f>
        <v>956100</v>
      </c>
    </row>
    <row r="266" spans="1:9" s="21" customFormat="1" ht="62.4">
      <c r="A266" s="17">
        <v>2</v>
      </c>
      <c r="B266" s="22">
        <v>955</v>
      </c>
      <c r="C266" s="31" t="s">
        <v>203</v>
      </c>
      <c r="D266" s="24" t="s">
        <v>83</v>
      </c>
      <c r="E266" s="24" t="s">
        <v>69</v>
      </c>
      <c r="F266" s="24" t="s">
        <v>28</v>
      </c>
      <c r="G266" s="24"/>
      <c r="H266" s="25">
        <f>SUMIFS(H267:H1321,$B267:$B1321,$B266,$D267:$D1321,$D267,$E267:$E1321,$E267,$F267:$F1321,$F267)</f>
        <v>550078.85</v>
      </c>
      <c r="I266" s="25">
        <f>SUMIFS(I267:I1321,$B267:$B1321,$B266,$D267:$D1321,$D267,$E267:$E1321,$E267,$F267:$F1321,$F267)</f>
        <v>0</v>
      </c>
    </row>
    <row r="267" spans="1:9" s="21" customFormat="1" ht="15.6">
      <c r="A267" s="17">
        <v>3</v>
      </c>
      <c r="B267" s="22">
        <v>955</v>
      </c>
      <c r="C267" s="31" t="s">
        <v>46</v>
      </c>
      <c r="D267" s="24" t="s">
        <v>83</v>
      </c>
      <c r="E267" s="24" t="s">
        <v>69</v>
      </c>
      <c r="F267" s="24" t="s">
        <v>28</v>
      </c>
      <c r="G267" s="24" t="s">
        <v>90</v>
      </c>
      <c r="H267" s="30">
        <v>550078.85</v>
      </c>
      <c r="I267" s="30">
        <v>0</v>
      </c>
    </row>
    <row r="268" spans="1:9" s="21" customFormat="1" ht="83.25" customHeight="1">
      <c r="A268" s="17">
        <v>2</v>
      </c>
      <c r="B268" s="22">
        <v>955</v>
      </c>
      <c r="C268" s="31" t="s">
        <v>168</v>
      </c>
      <c r="D268" s="24" t="s">
        <v>83</v>
      </c>
      <c r="E268" s="24" t="s">
        <v>69</v>
      </c>
      <c r="F268" s="24" t="s">
        <v>29</v>
      </c>
      <c r="G268" s="24"/>
      <c r="H268" s="25">
        <f>SUMIFS(H269:H1323,$B269:$B1323,$B268,$D269:$D1323,$D269,$E269:$E1323,$E269,$F269:$F1323,$F269)</f>
        <v>384000</v>
      </c>
      <c r="I268" s="25">
        <f>SUMIFS(I269:I1323,$B269:$B1323,$B268,$D269:$D1323,$D269,$E269:$E1323,$E269,$F269:$F1323,$F269)</f>
        <v>0</v>
      </c>
    </row>
    <row r="269" spans="1:9" s="21" customFormat="1" ht="65.400000000000006" customHeight="1">
      <c r="A269" s="17">
        <v>3</v>
      </c>
      <c r="B269" s="22">
        <v>955</v>
      </c>
      <c r="C269" s="31" t="s">
        <v>145</v>
      </c>
      <c r="D269" s="24" t="s">
        <v>83</v>
      </c>
      <c r="E269" s="24" t="s">
        <v>69</v>
      </c>
      <c r="F269" s="24" t="s">
        <v>29</v>
      </c>
      <c r="G269" s="24" t="s">
        <v>93</v>
      </c>
      <c r="H269" s="30">
        <v>384000</v>
      </c>
      <c r="I269" s="30">
        <v>0</v>
      </c>
    </row>
    <row r="270" spans="1:9" s="21" customFormat="1" ht="62.4">
      <c r="A270" s="17">
        <v>2</v>
      </c>
      <c r="B270" s="22">
        <v>955</v>
      </c>
      <c r="C270" s="31" t="s">
        <v>204</v>
      </c>
      <c r="D270" s="24" t="s">
        <v>83</v>
      </c>
      <c r="E270" s="24" t="s">
        <v>69</v>
      </c>
      <c r="F270" s="24" t="s">
        <v>33</v>
      </c>
      <c r="G270" s="24"/>
      <c r="H270" s="25">
        <f>SUMIFS(H271:H1325,$B271:$B1325,$B270,$D271:$D1325,$D271,$E271:$E1325,$E271,$F271:$F1325,$F271)</f>
        <v>1462242.29</v>
      </c>
      <c r="I270" s="25">
        <f>SUMIFS(I271:I1325,$B271:$B1325,$B270,$D271:$D1325,$D271,$E271:$E1325,$E271,$F271:$F1325,$F271)</f>
        <v>956100</v>
      </c>
    </row>
    <row r="271" spans="1:9" s="21" customFormat="1" ht="33.6" customHeight="1">
      <c r="A271" s="17">
        <v>3</v>
      </c>
      <c r="B271" s="22">
        <v>955</v>
      </c>
      <c r="C271" s="31" t="s">
        <v>11</v>
      </c>
      <c r="D271" s="24" t="s">
        <v>83</v>
      </c>
      <c r="E271" s="24" t="s">
        <v>69</v>
      </c>
      <c r="F271" s="24" t="s">
        <v>33</v>
      </c>
      <c r="G271" s="24" t="s">
        <v>71</v>
      </c>
      <c r="H271" s="30">
        <v>1368342.29</v>
      </c>
      <c r="I271" s="30">
        <v>862200</v>
      </c>
    </row>
    <row r="272" spans="1:9" s="21" customFormat="1" ht="33" customHeight="1">
      <c r="A272" s="17">
        <v>3</v>
      </c>
      <c r="B272" s="22">
        <v>955</v>
      </c>
      <c r="C272" s="31" t="s">
        <v>12</v>
      </c>
      <c r="D272" s="24" t="s">
        <v>83</v>
      </c>
      <c r="E272" s="24" t="s">
        <v>69</v>
      </c>
      <c r="F272" s="24" t="s">
        <v>33</v>
      </c>
      <c r="G272" s="24" t="s">
        <v>72</v>
      </c>
      <c r="H272" s="30">
        <v>93900</v>
      </c>
      <c r="I272" s="30">
        <v>93900</v>
      </c>
    </row>
    <row r="273" spans="1:9" s="21" customFormat="1" ht="46.8">
      <c r="A273" s="17">
        <v>2</v>
      </c>
      <c r="B273" s="22">
        <v>955</v>
      </c>
      <c r="C273" s="31" t="s">
        <v>186</v>
      </c>
      <c r="D273" s="24" t="s">
        <v>83</v>
      </c>
      <c r="E273" s="24" t="s">
        <v>69</v>
      </c>
      <c r="F273" s="24" t="s">
        <v>151</v>
      </c>
      <c r="G273" s="24"/>
      <c r="H273" s="25">
        <f>SUMIFS(H274:H1328,$B274:$B1328,$B273,$D274:$D1328,$D274,$E274:$E1328,$E274,$F274:$F1328,$F274)</f>
        <v>0</v>
      </c>
      <c r="I273" s="25">
        <f>SUMIFS(I274:I1328,$B274:$B1328,$B273,$D274:$D1328,$D274,$E274:$E1328,$E274,$F274:$F1328,$F274)</f>
        <v>0</v>
      </c>
    </row>
    <row r="274" spans="1:9" s="21" customFormat="1" ht="15.6">
      <c r="A274" s="17">
        <v>3</v>
      </c>
      <c r="B274" s="22">
        <v>955</v>
      </c>
      <c r="C274" s="31" t="s">
        <v>46</v>
      </c>
      <c r="D274" s="24" t="s">
        <v>83</v>
      </c>
      <c r="E274" s="24" t="s">
        <v>69</v>
      </c>
      <c r="F274" s="24" t="s">
        <v>151</v>
      </c>
      <c r="G274" s="24" t="s">
        <v>90</v>
      </c>
      <c r="H274" s="30">
        <v>0</v>
      </c>
      <c r="I274" s="30">
        <v>0</v>
      </c>
    </row>
    <row r="275" spans="1:9" s="21" customFormat="1" ht="15.6">
      <c r="A275" s="17">
        <v>1</v>
      </c>
      <c r="B275" s="22">
        <v>955</v>
      </c>
      <c r="C275" s="31" t="s">
        <v>30</v>
      </c>
      <c r="D275" s="24" t="s">
        <v>84</v>
      </c>
      <c r="E275" s="24" t="s">
        <v>68</v>
      </c>
      <c r="F275" s="24" t="s">
        <v>7</v>
      </c>
      <c r="G275" s="24" t="s">
        <v>70</v>
      </c>
      <c r="H275" s="25">
        <f>SUMIFS(H276:H1331,$B276:$B1331,$B276,$D276:$D1331,$D276,$E276:$E1331,$E276)/2</f>
        <v>4581986.66</v>
      </c>
      <c r="I275" s="25">
        <f>SUMIFS(I276:I1331,$B276:$B1331,$B276,$D276:$D1331,$D276,$E276:$E1331,$E276)/2</f>
        <v>0</v>
      </c>
    </row>
    <row r="276" spans="1:9" s="21" customFormat="1" ht="35.4" customHeight="1">
      <c r="A276" s="17">
        <v>2</v>
      </c>
      <c r="B276" s="22">
        <v>955</v>
      </c>
      <c r="C276" s="31" t="s">
        <v>171</v>
      </c>
      <c r="D276" s="24" t="s">
        <v>84</v>
      </c>
      <c r="E276" s="24" t="s">
        <v>68</v>
      </c>
      <c r="F276" s="24" t="s">
        <v>31</v>
      </c>
      <c r="G276" s="24"/>
      <c r="H276" s="25">
        <f>SUMIFS(H277:H1331,$B277:$B1331,$B276,$D277:$D1331,$D277,$E277:$E1331,$E277,$F277:$F1331,$F277)</f>
        <v>4581986.66</v>
      </c>
      <c r="I276" s="25">
        <f>SUMIFS(I277:I1331,$B277:$B1331,$B276,$D277:$D1331,$D277,$E277:$E1331,$E277,$F277:$F1331,$F277)</f>
        <v>0</v>
      </c>
    </row>
    <row r="277" spans="1:9" s="21" customFormat="1" ht="15.6">
      <c r="A277" s="17">
        <v>3</v>
      </c>
      <c r="B277" s="22">
        <v>955</v>
      </c>
      <c r="C277" s="31" t="s">
        <v>46</v>
      </c>
      <c r="D277" s="24" t="s">
        <v>84</v>
      </c>
      <c r="E277" s="24" t="s">
        <v>68</v>
      </c>
      <c r="F277" s="24" t="s">
        <v>31</v>
      </c>
      <c r="G277" s="24" t="s">
        <v>90</v>
      </c>
      <c r="H277" s="30">
        <v>4581986.66</v>
      </c>
      <c r="I277" s="30">
        <v>0</v>
      </c>
    </row>
    <row r="278" spans="1:9" s="21" customFormat="1" ht="46.8">
      <c r="A278" s="17">
        <v>2</v>
      </c>
      <c r="B278" s="22">
        <v>955</v>
      </c>
      <c r="C278" s="31" t="s">
        <v>167</v>
      </c>
      <c r="D278" s="24" t="s">
        <v>84</v>
      </c>
      <c r="E278" s="24" t="s">
        <v>68</v>
      </c>
      <c r="F278" s="24" t="s">
        <v>166</v>
      </c>
      <c r="G278" s="24"/>
      <c r="H278" s="25">
        <f>SUMIFS(H279:H1333,$B279:$B1333,$B278,$D279:$D1333,$D279,$E279:$E1333,$E279,$F279:$F1333,$F279)</f>
        <v>0</v>
      </c>
      <c r="I278" s="25">
        <f>SUMIFS(I279:I1333,$B279:$B1333,$B278,$D279:$D1333,$D279,$E279:$E1333,$E279,$F279:$F1333,$F279)</f>
        <v>0</v>
      </c>
    </row>
    <row r="279" spans="1:9" s="21" customFormat="1" ht="15.6">
      <c r="A279" s="17">
        <v>3</v>
      </c>
      <c r="B279" s="22">
        <v>955</v>
      </c>
      <c r="C279" s="31" t="s">
        <v>46</v>
      </c>
      <c r="D279" s="24" t="s">
        <v>84</v>
      </c>
      <c r="E279" s="24" t="s">
        <v>68</v>
      </c>
      <c r="F279" s="24" t="s">
        <v>166</v>
      </c>
      <c r="G279" s="24" t="s">
        <v>90</v>
      </c>
      <c r="H279" s="30">
        <v>0</v>
      </c>
      <c r="I279" s="30">
        <v>0</v>
      </c>
    </row>
    <row r="280" spans="1:9" s="21" customFormat="1" ht="46.8">
      <c r="A280" s="17">
        <v>2</v>
      </c>
      <c r="B280" s="22">
        <v>955</v>
      </c>
      <c r="C280" s="31" t="s">
        <v>198</v>
      </c>
      <c r="D280" s="24" t="s">
        <v>84</v>
      </c>
      <c r="E280" s="24" t="s">
        <v>68</v>
      </c>
      <c r="F280" s="24" t="s">
        <v>59</v>
      </c>
      <c r="G280" s="24"/>
      <c r="H280" s="25">
        <f>SUMIFS(H281:H1335,$B281:$B1335,$B280,$D281:$D1335,$D281,$E281:$E1335,$E281,$F281:$F1335,$F281)</f>
        <v>0</v>
      </c>
      <c r="I280" s="25">
        <f>SUMIFS(I281:I1335,$B281:$B1335,$B280,$D281:$D1335,$D281,$E281:$E1335,$E281,$F281:$F1335,$F281)</f>
        <v>0</v>
      </c>
    </row>
    <row r="281" spans="1:9" s="21" customFormat="1" ht="116.25" customHeight="1">
      <c r="A281" s="17">
        <v>3</v>
      </c>
      <c r="B281" s="22">
        <v>955</v>
      </c>
      <c r="C281" s="31" t="s">
        <v>114</v>
      </c>
      <c r="D281" s="24" t="s">
        <v>84</v>
      </c>
      <c r="E281" s="24" t="s">
        <v>68</v>
      </c>
      <c r="F281" s="24" t="s">
        <v>59</v>
      </c>
      <c r="G281" s="24" t="s">
        <v>112</v>
      </c>
      <c r="H281" s="30">
        <v>0</v>
      </c>
      <c r="I281" s="30">
        <v>0</v>
      </c>
    </row>
    <row r="282" spans="1:9" s="21" customFormat="1" ht="46.8">
      <c r="A282" s="17">
        <v>2</v>
      </c>
      <c r="B282" s="22">
        <v>955</v>
      </c>
      <c r="C282" s="31" t="s">
        <v>205</v>
      </c>
      <c r="D282" s="24" t="s">
        <v>84</v>
      </c>
      <c r="E282" s="24" t="s">
        <v>68</v>
      </c>
      <c r="F282" s="24" t="s">
        <v>144</v>
      </c>
      <c r="G282" s="24"/>
      <c r="H282" s="25">
        <f>SUMIFS(H283:H1337,$B283:$B1337,$B282,$D283:$D1337,$D283,$E283:$E1337,$E283,$F283:$F1337,$F283)</f>
        <v>0</v>
      </c>
      <c r="I282" s="25">
        <f>SUMIFS(I283:I1337,$B283:$B1337,$B282,$D283:$D1337,$D283,$E283:$E1337,$E283,$F283:$F1337,$F283)</f>
        <v>0</v>
      </c>
    </row>
    <row r="283" spans="1:9" s="21" customFormat="1" ht="15.6">
      <c r="A283" s="17">
        <v>3</v>
      </c>
      <c r="B283" s="22">
        <v>955</v>
      </c>
      <c r="C283" s="31" t="s">
        <v>46</v>
      </c>
      <c r="D283" s="24" t="s">
        <v>84</v>
      </c>
      <c r="E283" s="24" t="s">
        <v>68</v>
      </c>
      <c r="F283" s="24" t="s">
        <v>144</v>
      </c>
      <c r="G283" s="24" t="s">
        <v>90</v>
      </c>
      <c r="H283" s="30">
        <v>0</v>
      </c>
      <c r="I283" s="30">
        <v>0</v>
      </c>
    </row>
    <row r="284" spans="1:9" s="21" customFormat="1" ht="15.6">
      <c r="A284" s="17">
        <v>1</v>
      </c>
      <c r="B284" s="22">
        <v>955</v>
      </c>
      <c r="C284" s="31" t="s">
        <v>65</v>
      </c>
      <c r="D284" s="24" t="s">
        <v>86</v>
      </c>
      <c r="E284" s="24" t="s">
        <v>87</v>
      </c>
      <c r="F284" s="24" t="s">
        <v>7</v>
      </c>
      <c r="G284" s="24" t="s">
        <v>70</v>
      </c>
      <c r="H284" s="25">
        <f>SUMIFS(H285:H1340,$B285:$B1340,$B285,$D285:$D1340,$D285,$E285:$E1340,$E285)/2</f>
        <v>7161002.6400000006</v>
      </c>
      <c r="I284" s="25">
        <f>SUMIFS(I285:I1340,$B285:$B1340,$B285,$D285:$D1340,$D285,$E285:$E1340,$E285)/2</f>
        <v>0</v>
      </c>
    </row>
    <row r="285" spans="1:9" s="21" customFormat="1" ht="46.8">
      <c r="A285" s="17">
        <v>2</v>
      </c>
      <c r="B285" s="22">
        <v>955</v>
      </c>
      <c r="C285" s="36" t="s">
        <v>162</v>
      </c>
      <c r="D285" s="24" t="s">
        <v>86</v>
      </c>
      <c r="E285" s="24" t="s">
        <v>87</v>
      </c>
      <c r="F285" s="24" t="s">
        <v>66</v>
      </c>
      <c r="G285" s="24"/>
      <c r="H285" s="25">
        <f>SUMIFS(H286:H1340,$B286:$B1340,$B285,$D286:$D1340,$D286,$E286:$E1340,$E286,$F286:$F1340,$F286)</f>
        <v>5312084.43</v>
      </c>
      <c r="I285" s="25">
        <f>SUMIFS(I286:I1340,$B286:$B1340,$B285,$D286:$D1340,$D286,$E286:$E1340,$E286,$F286:$F1340,$F286)</f>
        <v>0</v>
      </c>
    </row>
    <row r="286" spans="1:9" s="21" customFormat="1" ht="15.6">
      <c r="A286" s="17">
        <v>3</v>
      </c>
      <c r="B286" s="22">
        <v>955</v>
      </c>
      <c r="C286" s="31" t="s">
        <v>46</v>
      </c>
      <c r="D286" s="24" t="s">
        <v>86</v>
      </c>
      <c r="E286" s="24" t="s">
        <v>87</v>
      </c>
      <c r="F286" s="24" t="s">
        <v>66</v>
      </c>
      <c r="G286" s="24" t="s">
        <v>90</v>
      </c>
      <c r="H286" s="30">
        <v>5312084.43</v>
      </c>
      <c r="I286" s="30">
        <v>0</v>
      </c>
    </row>
    <row r="287" spans="1:9" s="21" customFormat="1" ht="93.6">
      <c r="A287" s="17">
        <v>2</v>
      </c>
      <c r="B287" s="22">
        <v>955</v>
      </c>
      <c r="C287" s="36" t="s">
        <v>163</v>
      </c>
      <c r="D287" s="24" t="s">
        <v>86</v>
      </c>
      <c r="E287" s="24" t="s">
        <v>87</v>
      </c>
      <c r="F287" s="24" t="s">
        <v>123</v>
      </c>
      <c r="G287" s="24" t="s">
        <v>70</v>
      </c>
      <c r="H287" s="25">
        <f>SUMIFS(H288:H1342,$B288:$B1342,$B287,$D288:$D1342,$D288,$E288:$E1342,$E288,$F288:$F1342,$F288)</f>
        <v>1818918.21</v>
      </c>
      <c r="I287" s="25">
        <f>SUMIFS(I288:I1342,$B288:$B1342,$B287,$D288:$D1342,$D288,$E288:$E1342,$E288,$F288:$F1342,$F288)</f>
        <v>0</v>
      </c>
    </row>
    <row r="288" spans="1:9" s="21" customFormat="1" ht="15.6">
      <c r="A288" s="17">
        <v>3</v>
      </c>
      <c r="B288" s="22">
        <v>955</v>
      </c>
      <c r="C288" s="31" t="s">
        <v>46</v>
      </c>
      <c r="D288" s="24" t="s">
        <v>86</v>
      </c>
      <c r="E288" s="24" t="s">
        <v>87</v>
      </c>
      <c r="F288" s="24" t="s">
        <v>123</v>
      </c>
      <c r="G288" s="24" t="s">
        <v>90</v>
      </c>
      <c r="H288" s="30">
        <v>1818918.21</v>
      </c>
      <c r="I288" s="30">
        <v>0</v>
      </c>
    </row>
    <row r="289" spans="1:9" s="21" customFormat="1" ht="51.75" customHeight="1">
      <c r="A289" s="17">
        <v>2</v>
      </c>
      <c r="B289" s="22">
        <v>955</v>
      </c>
      <c r="C289" s="31" t="s">
        <v>195</v>
      </c>
      <c r="D289" s="24" t="s">
        <v>86</v>
      </c>
      <c r="E289" s="24" t="s">
        <v>87</v>
      </c>
      <c r="F289" s="24" t="s">
        <v>122</v>
      </c>
      <c r="G289" s="24"/>
      <c r="H289" s="25">
        <f>SUMIFS(H290:H1344,$B290:$B1344,$B289,$D290:$D1344,$D290,$E290:$E1344,$E290,$F290:$F1344,$F290)</f>
        <v>30000</v>
      </c>
      <c r="I289" s="25">
        <f>SUMIFS(I290:I1344,$B290:$B1344,$B289,$D290:$D1344,$D290,$E290:$E1344,$E290,$F290:$F1344,$F290)</f>
        <v>0</v>
      </c>
    </row>
    <row r="290" spans="1:9" s="21" customFormat="1" ht="15.6">
      <c r="A290" s="17">
        <v>3</v>
      </c>
      <c r="B290" s="22">
        <v>955</v>
      </c>
      <c r="C290" s="31" t="s">
        <v>46</v>
      </c>
      <c r="D290" s="24" t="s">
        <v>86</v>
      </c>
      <c r="E290" s="24" t="s">
        <v>87</v>
      </c>
      <c r="F290" s="24" t="s">
        <v>122</v>
      </c>
      <c r="G290" s="24" t="s">
        <v>90</v>
      </c>
      <c r="H290" s="30">
        <v>30000</v>
      </c>
      <c r="I290" s="30">
        <v>0</v>
      </c>
    </row>
    <row r="291" spans="1:9" s="21" customFormat="1" ht="15.6">
      <c r="A291" s="17"/>
      <c r="B291" s="19"/>
      <c r="C291" s="19" t="s">
        <v>67</v>
      </c>
      <c r="D291" s="33"/>
      <c r="E291" s="33"/>
      <c r="F291" s="33" t="s">
        <v>7</v>
      </c>
      <c r="G291" s="33"/>
      <c r="H291" s="20">
        <f>SUMIF($A13:$A291,$A13,H13:H291)</f>
        <v>1290700766.21</v>
      </c>
      <c r="I291" s="20">
        <f>SUMIF($A13:$A291,$A13,I13:I291)</f>
        <v>571553856.43000007</v>
      </c>
    </row>
    <row r="295" spans="1:9">
      <c r="H295" s="39"/>
    </row>
  </sheetData>
  <autoFilter ref="A5:G291"/>
  <mergeCells count="13">
    <mergeCell ref="G1:I1"/>
    <mergeCell ref="H5:I8"/>
    <mergeCell ref="H9:H12"/>
    <mergeCell ref="I9:I12"/>
    <mergeCell ref="B3:I3"/>
    <mergeCell ref="B5:B12"/>
    <mergeCell ref="C5:C12"/>
    <mergeCell ref="D5:D12"/>
    <mergeCell ref="E5:E12"/>
    <mergeCell ref="F5:F12"/>
    <mergeCell ref="G5:G12"/>
    <mergeCell ref="B2:E2"/>
    <mergeCell ref="F2:I2"/>
  </mergeCells>
  <pageMargins left="0.31496062992125984" right="0.31496062992125984" top="0.31496062992125984" bottom="0.31496062992125984" header="0" footer="0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52" t="s">
        <v>103</v>
      </c>
      <c r="C3" s="52" t="s">
        <v>101</v>
      </c>
      <c r="D3" s="55" t="s">
        <v>95</v>
      </c>
      <c r="E3" s="55"/>
      <c r="F3" s="55" t="s">
        <v>96</v>
      </c>
      <c r="G3" s="55"/>
    </row>
    <row r="4" spans="2:7">
      <c r="B4" s="53"/>
      <c r="C4" s="53"/>
      <c r="D4" s="55"/>
      <c r="E4" s="55"/>
      <c r="F4" s="55"/>
      <c r="G4" s="55"/>
    </row>
    <row r="5" spans="2:7" ht="0.75" customHeight="1">
      <c r="B5" s="53"/>
      <c r="C5" s="53"/>
      <c r="D5" s="55"/>
      <c r="E5" s="55"/>
      <c r="F5" s="55"/>
      <c r="G5" s="55"/>
    </row>
    <row r="6" spans="2:7" ht="15" hidden="1" customHeight="1">
      <c r="B6" s="53"/>
      <c r="C6" s="53"/>
      <c r="D6" s="55"/>
      <c r="E6" s="55"/>
      <c r="F6" s="55"/>
      <c r="G6" s="55"/>
    </row>
    <row r="7" spans="2:7">
      <c r="B7" s="53"/>
      <c r="C7" s="53"/>
      <c r="D7" s="55" t="s">
        <v>6</v>
      </c>
      <c r="E7" s="55" t="s">
        <v>94</v>
      </c>
      <c r="F7" s="55" t="s">
        <v>6</v>
      </c>
      <c r="G7" s="55" t="s">
        <v>94</v>
      </c>
    </row>
    <row r="8" spans="2:7">
      <c r="B8" s="53"/>
      <c r="C8" s="53"/>
      <c r="D8" s="55"/>
      <c r="E8" s="55"/>
      <c r="F8" s="55"/>
      <c r="G8" s="55"/>
    </row>
    <row r="9" spans="2:7">
      <c r="B9" s="53"/>
      <c r="C9" s="53"/>
      <c r="D9" s="55"/>
      <c r="E9" s="55"/>
      <c r="F9" s="55"/>
      <c r="G9" s="55"/>
    </row>
    <row r="10" spans="2:7" ht="2.25" customHeight="1">
      <c r="B10" s="54"/>
      <c r="C10" s="54"/>
      <c r="D10" s="55"/>
      <c r="E10" s="55"/>
      <c r="F10" s="55"/>
      <c r="G10" s="55"/>
    </row>
    <row r="11" spans="2:7">
      <c r="B11" s="1">
        <v>0</v>
      </c>
      <c r="C11" s="1" t="s">
        <v>98</v>
      </c>
      <c r="D11" s="4" t="e">
        <f>SUMIF('Приложение №4'!$A$13:$A1057,0,'Приложение №4'!#REF!)</f>
        <v>#REF!</v>
      </c>
      <c r="E11" s="4" t="e">
        <f>SUMIF('Приложение №4'!$A$13:$A1057,0,'Приложение №4'!#REF!)</f>
        <v>#REF!</v>
      </c>
      <c r="F11" s="4" t="e">
        <f>SUMIF('Приложение №4'!$A$13:$A1057,0,'Приложение №4'!#REF!)</f>
        <v>#REF!</v>
      </c>
      <c r="G11" s="4" t="e">
        <f>SUMIF('Приложение №4'!$A$13:$A1057,0,'Приложение №4'!#REF!)</f>
        <v>#REF!</v>
      </c>
    </row>
    <row r="12" spans="2:7">
      <c r="B12" s="2">
        <v>1</v>
      </c>
      <c r="C12" s="2" t="s">
        <v>99</v>
      </c>
      <c r="D12" s="6" t="e">
        <f>SUMIF('Приложение №4'!$A$13:$A1058,1,'Приложение №4'!#REF!)</f>
        <v>#REF!</v>
      </c>
      <c r="E12" s="6" t="e">
        <f>SUMIF('Приложение №4'!$A$13:$A1058,1,'Приложение №4'!#REF!)</f>
        <v>#REF!</v>
      </c>
      <c r="F12" s="6" t="e">
        <f>SUMIF('Приложение №4'!$A$13:$A1058,1,'Приложение №4'!#REF!)</f>
        <v>#REF!</v>
      </c>
      <c r="G12" s="6" t="e">
        <f>SUMIF('Приложение №4'!$A$13:$A1058,1,'Приложение №4'!#REF!)</f>
        <v>#REF!</v>
      </c>
    </row>
    <row r="13" spans="2:7">
      <c r="B13" s="3">
        <v>2</v>
      </c>
      <c r="C13" s="3" t="s">
        <v>102</v>
      </c>
      <c r="D13" s="7" t="e">
        <f>SUMIF('Приложение №4'!$A$13:$A1059,2,'Приложение №4'!#REF!)</f>
        <v>#REF!</v>
      </c>
      <c r="E13" s="7" t="e">
        <f>SUMIF('Приложение №4'!$A$13:$A1059,2,'Приложение №4'!#REF!)</f>
        <v>#REF!</v>
      </c>
      <c r="F13" s="7" t="e">
        <f>SUMIF('Приложение №4'!$A$13:$A1059,2,'Приложение №4'!#REF!)</f>
        <v>#REF!</v>
      </c>
      <c r="G13" s="7" t="e">
        <f>SUMIF('Приложение №4'!$A$13:$A1059,2,'Приложение №4'!#REF!)</f>
        <v>#REF!</v>
      </c>
    </row>
    <row r="14" spans="2:7" s="12" customFormat="1" ht="78" customHeight="1">
      <c r="B14" s="10" t="s">
        <v>104</v>
      </c>
      <c r="C14" s="10" t="s">
        <v>100</v>
      </c>
      <c r="D14" s="11" t="e">
        <f>SUMIF('Приложение №4'!$A$13:$A1060,3,'Приложение №4'!#REF!)</f>
        <v>#REF!</v>
      </c>
      <c r="E14" s="11" t="e">
        <f>SUMIF('Приложение №4'!$A$13:$A1060,3,'Приложение №4'!#REF!)</f>
        <v>#REF!</v>
      </c>
      <c r="F14" s="11" t="e">
        <f>SUMIF('Приложение №4'!$A$13:$A1060,3,'Приложение №4'!#REF!)</f>
        <v>#REF!</v>
      </c>
      <c r="G14" s="11" t="e">
        <f>SUMIF('Приложение №4'!$A$13:$A1060,3,'Приложение №4'!#REF!)</f>
        <v>#REF!</v>
      </c>
    </row>
    <row r="15" spans="2:7">
      <c r="B15" s="8">
        <v>0</v>
      </c>
      <c r="C15" s="8" t="s">
        <v>98</v>
      </c>
      <c r="D15" s="9" t="e">
        <f>D14-D11</f>
        <v>#REF!</v>
      </c>
      <c r="E15" s="9" t="e">
        <f t="shared" ref="E15" si="0">E14-E11</f>
        <v>#REF!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99</v>
      </c>
      <c r="D16" s="9" t="e">
        <f>D14-D12</f>
        <v>#REF!</v>
      </c>
      <c r="E16" s="9" t="e">
        <f t="shared" ref="E16" si="2">E14-E12</f>
        <v>#REF!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102</v>
      </c>
      <c r="D17" s="9" t="e">
        <f>D14-D13</f>
        <v>#REF!</v>
      </c>
      <c r="E17" s="9" t="e">
        <f t="shared" ref="E17" si="4">E14-E13</f>
        <v>#REF!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2026-03-02T08:06:19Z</cp:lastPrinted>
  <dcterms:created xsi:type="dcterms:W3CDTF">2017-09-27T09:31:38Z</dcterms:created>
  <dcterms:modified xsi:type="dcterms:W3CDTF">2026-03-16T04:59:45Z</dcterms:modified>
</cp:coreProperties>
</file>