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9020" windowHeight="10128"/>
  </bookViews>
  <sheets>
    <sheet name="Приложение №6" sheetId="1" r:id="rId1"/>
    <sheet name="КС" sheetId="2" r:id="rId2"/>
  </sheets>
  <definedNames>
    <definedName name="_xlnm._FilterDatabase" localSheetId="0" hidden="1">'Приложение №6'!$A$6:$H$247</definedName>
  </definedNames>
  <calcPr calcId="125725"/>
</workbook>
</file>

<file path=xl/calcChain.xml><?xml version="1.0" encoding="utf-8"?>
<calcChain xmlns="http://schemas.openxmlformats.org/spreadsheetml/2006/main">
  <c r="L243" i="1"/>
  <c r="L242" s="1"/>
  <c r="K243"/>
  <c r="K242" s="1"/>
  <c r="L240"/>
  <c r="L239" s="1"/>
  <c r="K240"/>
  <c r="K239" s="1"/>
  <c r="L236"/>
  <c r="L235" s="1"/>
  <c r="L234" s="1"/>
  <c r="K236"/>
  <c r="K235" s="1"/>
  <c r="K234" s="1"/>
  <c r="L232"/>
  <c r="K232"/>
  <c r="L230"/>
  <c r="K230"/>
  <c r="L228"/>
  <c r="K228"/>
  <c r="L224"/>
  <c r="K224"/>
  <c r="L222"/>
  <c r="K222"/>
  <c r="L221"/>
  <c r="L220" s="1"/>
  <c r="L218"/>
  <c r="K218"/>
  <c r="L215"/>
  <c r="K215"/>
  <c r="L211"/>
  <c r="K211"/>
  <c r="L209"/>
  <c r="K209"/>
  <c r="L206"/>
  <c r="K206"/>
  <c r="L203"/>
  <c r="K203"/>
  <c r="L200"/>
  <c r="K200"/>
  <c r="L198"/>
  <c r="K198"/>
  <c r="K197" s="1"/>
  <c r="L195"/>
  <c r="K195"/>
  <c r="L193"/>
  <c r="K193"/>
  <c r="L190"/>
  <c r="K190"/>
  <c r="L188"/>
  <c r="K188"/>
  <c r="L185"/>
  <c r="L184" s="1"/>
  <c r="K185"/>
  <c r="K184" s="1"/>
  <c r="L181"/>
  <c r="K181"/>
  <c r="L179"/>
  <c r="K179"/>
  <c r="L177"/>
  <c r="K177"/>
  <c r="L175"/>
  <c r="K175"/>
  <c r="L171"/>
  <c r="K171"/>
  <c r="L169"/>
  <c r="K169"/>
  <c r="K168" s="1"/>
  <c r="L166"/>
  <c r="L165" s="1"/>
  <c r="K166"/>
  <c r="K165" s="1"/>
  <c r="L162"/>
  <c r="K162"/>
  <c r="L160"/>
  <c r="K160"/>
  <c r="L158"/>
  <c r="K158"/>
  <c r="L156"/>
  <c r="K156"/>
  <c r="L153"/>
  <c r="K153"/>
  <c r="L150"/>
  <c r="K150"/>
  <c r="L146"/>
  <c r="L145" s="1"/>
  <c r="L144" s="1"/>
  <c r="K146"/>
  <c r="K145" s="1"/>
  <c r="K144" s="1"/>
  <c r="L142"/>
  <c r="L141" s="1"/>
  <c r="K142"/>
  <c r="K141" s="1"/>
  <c r="L139"/>
  <c r="K139"/>
  <c r="L137"/>
  <c r="K137"/>
  <c r="L135"/>
  <c r="K135"/>
  <c r="L133"/>
  <c r="K133"/>
  <c r="L129"/>
  <c r="K129"/>
  <c r="L126"/>
  <c r="K126"/>
  <c r="L124"/>
  <c r="K124"/>
  <c r="L121"/>
  <c r="K121"/>
  <c r="L118"/>
  <c r="K118"/>
  <c r="L116"/>
  <c r="K116"/>
  <c r="L113"/>
  <c r="K113"/>
  <c r="L109"/>
  <c r="K109"/>
  <c r="L106"/>
  <c r="K106"/>
  <c r="L104"/>
  <c r="K104"/>
  <c r="L102"/>
  <c r="K102"/>
  <c r="L99"/>
  <c r="L98" s="1"/>
  <c r="K99"/>
  <c r="K98" s="1"/>
  <c r="L96"/>
  <c r="L95" s="1"/>
  <c r="K96"/>
  <c r="K95" s="1"/>
  <c r="L93"/>
  <c r="L92" s="1"/>
  <c r="K93"/>
  <c r="K92" s="1"/>
  <c r="L86"/>
  <c r="K86"/>
  <c r="L84"/>
  <c r="K84"/>
  <c r="L80"/>
  <c r="K80"/>
  <c r="L78"/>
  <c r="K78"/>
  <c r="L75"/>
  <c r="K75"/>
  <c r="L73"/>
  <c r="K73"/>
  <c r="L71"/>
  <c r="K71"/>
  <c r="L67"/>
  <c r="L66" s="1"/>
  <c r="L65" s="1"/>
  <c r="K67"/>
  <c r="K66" s="1"/>
  <c r="K65" s="1"/>
  <c r="L62"/>
  <c r="K62"/>
  <c r="L59"/>
  <c r="K59"/>
  <c r="L56"/>
  <c r="K56"/>
  <c r="L54"/>
  <c r="K54"/>
  <c r="L52"/>
  <c r="K52"/>
  <c r="L49"/>
  <c r="L48" s="1"/>
  <c r="K49"/>
  <c r="K48" s="1"/>
  <c r="L46"/>
  <c r="L45" s="1"/>
  <c r="K46"/>
  <c r="K45" s="1"/>
  <c r="L41"/>
  <c r="K41"/>
  <c r="L39"/>
  <c r="K39"/>
  <c r="L37"/>
  <c r="K37"/>
  <c r="L34"/>
  <c r="L33" s="1"/>
  <c r="K34"/>
  <c r="K33" s="1"/>
  <c r="L28"/>
  <c r="K28"/>
  <c r="L26"/>
  <c r="K26"/>
  <c r="L24"/>
  <c r="K24"/>
  <c r="L20"/>
  <c r="L19" s="1"/>
  <c r="K20"/>
  <c r="K19" s="1"/>
  <c r="L16"/>
  <c r="L15" s="1"/>
  <c r="K16"/>
  <c r="K15" s="1"/>
  <c r="H243"/>
  <c r="H242" s="1"/>
  <c r="G243"/>
  <c r="G242" s="1"/>
  <c r="H240"/>
  <c r="H239" s="1"/>
  <c r="G240"/>
  <c r="G239" s="1"/>
  <c r="H236"/>
  <c r="H235" s="1"/>
  <c r="H234" s="1"/>
  <c r="G236"/>
  <c r="G235" s="1"/>
  <c r="G234" s="1"/>
  <c r="H232"/>
  <c r="G232"/>
  <c r="H230"/>
  <c r="G230"/>
  <c r="H228"/>
  <c r="G228"/>
  <c r="H224"/>
  <c r="G224"/>
  <c r="H222"/>
  <c r="G222"/>
  <c r="H218"/>
  <c r="G218"/>
  <c r="H215"/>
  <c r="G215"/>
  <c r="H211"/>
  <c r="G211"/>
  <c r="H209"/>
  <c r="G209"/>
  <c r="H206"/>
  <c r="G206"/>
  <c r="H203"/>
  <c r="G203"/>
  <c r="H200"/>
  <c r="G200"/>
  <c r="H198"/>
  <c r="G198"/>
  <c r="H195"/>
  <c r="G195"/>
  <c r="H193"/>
  <c r="G193"/>
  <c r="H190"/>
  <c r="G190"/>
  <c r="H188"/>
  <c r="G188"/>
  <c r="H185"/>
  <c r="H184" s="1"/>
  <c r="G185"/>
  <c r="G184" s="1"/>
  <c r="H181"/>
  <c r="G181"/>
  <c r="H179"/>
  <c r="G179"/>
  <c r="H177"/>
  <c r="G177"/>
  <c r="H175"/>
  <c r="G175"/>
  <c r="H171"/>
  <c r="G171"/>
  <c r="H169"/>
  <c r="G169"/>
  <c r="H166"/>
  <c r="H165" s="1"/>
  <c r="G166"/>
  <c r="G165" s="1"/>
  <c r="H162"/>
  <c r="G162"/>
  <c r="H160"/>
  <c r="G160"/>
  <c r="H158"/>
  <c r="G158"/>
  <c r="H156"/>
  <c r="G156"/>
  <c r="H153"/>
  <c r="G153"/>
  <c r="H150"/>
  <c r="G150"/>
  <c r="H146"/>
  <c r="H145" s="1"/>
  <c r="H144" s="1"/>
  <c r="G146"/>
  <c r="G145" s="1"/>
  <c r="G144" s="1"/>
  <c r="H142"/>
  <c r="H141" s="1"/>
  <c r="G142"/>
  <c r="G141" s="1"/>
  <c r="H139"/>
  <c r="G139"/>
  <c r="H137"/>
  <c r="G137"/>
  <c r="H135"/>
  <c r="G135"/>
  <c r="H133"/>
  <c r="G133"/>
  <c r="H129"/>
  <c r="G129"/>
  <c r="H126"/>
  <c r="G126"/>
  <c r="H124"/>
  <c r="G124"/>
  <c r="H121"/>
  <c r="G121"/>
  <c r="H118"/>
  <c r="G118"/>
  <c r="H116"/>
  <c r="G116"/>
  <c r="H113"/>
  <c r="G113"/>
  <c r="H109"/>
  <c r="G109"/>
  <c r="H106"/>
  <c r="G106"/>
  <c r="H104"/>
  <c r="G104"/>
  <c r="H102"/>
  <c r="G102"/>
  <c r="H99"/>
  <c r="H98" s="1"/>
  <c r="G99"/>
  <c r="G98" s="1"/>
  <c r="H96"/>
  <c r="H95" s="1"/>
  <c r="G96"/>
  <c r="G95" s="1"/>
  <c r="H93"/>
  <c r="H92" s="1"/>
  <c r="G93"/>
  <c r="G92" s="1"/>
  <c r="H86"/>
  <c r="G86"/>
  <c r="H84"/>
  <c r="G84"/>
  <c r="H80"/>
  <c r="G80"/>
  <c r="H78"/>
  <c r="G78"/>
  <c r="H75"/>
  <c r="G75"/>
  <c r="H73"/>
  <c r="G73"/>
  <c r="H71"/>
  <c r="G71"/>
  <c r="H67"/>
  <c r="H66" s="1"/>
  <c r="H65" s="1"/>
  <c r="G67"/>
  <c r="G66" s="1"/>
  <c r="G65" s="1"/>
  <c r="H62"/>
  <c r="G62"/>
  <c r="H59"/>
  <c r="G59"/>
  <c r="H56"/>
  <c r="G56"/>
  <c r="H54"/>
  <c r="G54"/>
  <c r="H52"/>
  <c r="G52"/>
  <c r="H49"/>
  <c r="H48" s="1"/>
  <c r="G49"/>
  <c r="G48" s="1"/>
  <c r="H46"/>
  <c r="H45" s="1"/>
  <c r="G46"/>
  <c r="G45" s="1"/>
  <c r="H41"/>
  <c r="G41"/>
  <c r="H39"/>
  <c r="G39"/>
  <c r="H37"/>
  <c r="G37"/>
  <c r="H34"/>
  <c r="H33" s="1"/>
  <c r="G34"/>
  <c r="G33" s="1"/>
  <c r="H28"/>
  <c r="G28"/>
  <c r="H26"/>
  <c r="G26"/>
  <c r="H24"/>
  <c r="G24"/>
  <c r="H20"/>
  <c r="H19" s="1"/>
  <c r="G20"/>
  <c r="G19" s="1"/>
  <c r="H16"/>
  <c r="H15" s="1"/>
  <c r="G16"/>
  <c r="G15" s="1"/>
  <c r="N243"/>
  <c r="N242" s="1"/>
  <c r="M243"/>
  <c r="M242" s="1"/>
  <c r="N240"/>
  <c r="N239" s="1"/>
  <c r="M240"/>
  <c r="M239" s="1"/>
  <c r="N236"/>
  <c r="N235" s="1"/>
  <c r="N234" s="1"/>
  <c r="M236"/>
  <c r="M235" s="1"/>
  <c r="M234" s="1"/>
  <c r="N232"/>
  <c r="M232"/>
  <c r="N230"/>
  <c r="M230"/>
  <c r="N228"/>
  <c r="M228"/>
  <c r="N224"/>
  <c r="M224"/>
  <c r="N222"/>
  <c r="M222"/>
  <c r="N218"/>
  <c r="M218"/>
  <c r="N215"/>
  <c r="M215"/>
  <c r="N211"/>
  <c r="M211"/>
  <c r="N209"/>
  <c r="M209"/>
  <c r="N206"/>
  <c r="M206"/>
  <c r="N203"/>
  <c r="M203"/>
  <c r="N200"/>
  <c r="M200"/>
  <c r="N198"/>
  <c r="M198"/>
  <c r="N195"/>
  <c r="M195"/>
  <c r="N193"/>
  <c r="M193"/>
  <c r="N190"/>
  <c r="M190"/>
  <c r="N188"/>
  <c r="M188"/>
  <c r="N185"/>
  <c r="N184" s="1"/>
  <c r="M185"/>
  <c r="M184" s="1"/>
  <c r="N181"/>
  <c r="M181"/>
  <c r="N179"/>
  <c r="M179"/>
  <c r="N177"/>
  <c r="M177"/>
  <c r="N175"/>
  <c r="M175"/>
  <c r="N171"/>
  <c r="M171"/>
  <c r="N169"/>
  <c r="M169"/>
  <c r="N166"/>
  <c r="N165" s="1"/>
  <c r="M166"/>
  <c r="M165" s="1"/>
  <c r="N162"/>
  <c r="M162"/>
  <c r="N160"/>
  <c r="M160"/>
  <c r="N158"/>
  <c r="M158"/>
  <c r="N156"/>
  <c r="M156"/>
  <c r="N153"/>
  <c r="M153"/>
  <c r="N150"/>
  <c r="M150"/>
  <c r="N146"/>
  <c r="N145" s="1"/>
  <c r="N144" s="1"/>
  <c r="M146"/>
  <c r="M145" s="1"/>
  <c r="M144" s="1"/>
  <c r="N142"/>
  <c r="N141" s="1"/>
  <c r="M142"/>
  <c r="M141" s="1"/>
  <c r="N139"/>
  <c r="M139"/>
  <c r="N137"/>
  <c r="M137"/>
  <c r="N135"/>
  <c r="M135"/>
  <c r="N133"/>
  <c r="M133"/>
  <c r="N129"/>
  <c r="M129"/>
  <c r="N126"/>
  <c r="M126"/>
  <c r="N124"/>
  <c r="M124"/>
  <c r="N121"/>
  <c r="M121"/>
  <c r="N118"/>
  <c r="M118"/>
  <c r="N116"/>
  <c r="M116"/>
  <c r="N113"/>
  <c r="M113"/>
  <c r="N109"/>
  <c r="M109"/>
  <c r="N106"/>
  <c r="M106"/>
  <c r="N104"/>
  <c r="M104"/>
  <c r="N102"/>
  <c r="M102"/>
  <c r="N99"/>
  <c r="N98" s="1"/>
  <c r="M99"/>
  <c r="M98" s="1"/>
  <c r="N96"/>
  <c r="N95" s="1"/>
  <c r="M96"/>
  <c r="M95" s="1"/>
  <c r="N93"/>
  <c r="N92" s="1"/>
  <c r="M93"/>
  <c r="M92" s="1"/>
  <c r="N86"/>
  <c r="M86"/>
  <c r="N84"/>
  <c r="M84"/>
  <c r="N80"/>
  <c r="M80"/>
  <c r="N78"/>
  <c r="M78"/>
  <c r="N75"/>
  <c r="M75"/>
  <c r="N73"/>
  <c r="M73"/>
  <c r="N71"/>
  <c r="M71"/>
  <c r="N67"/>
  <c r="N66" s="1"/>
  <c r="N65" s="1"/>
  <c r="M67"/>
  <c r="M66" s="1"/>
  <c r="M65" s="1"/>
  <c r="N62"/>
  <c r="M62"/>
  <c r="N59"/>
  <c r="M59"/>
  <c r="N56"/>
  <c r="M56"/>
  <c r="N54"/>
  <c r="M54"/>
  <c r="N52"/>
  <c r="M52"/>
  <c r="N49"/>
  <c r="N48" s="1"/>
  <c r="M49"/>
  <c r="M48" s="1"/>
  <c r="N46"/>
  <c r="N45" s="1"/>
  <c r="M46"/>
  <c r="M45" s="1"/>
  <c r="N41"/>
  <c r="M41"/>
  <c r="N39"/>
  <c r="M39"/>
  <c r="N37"/>
  <c r="M37"/>
  <c r="N34"/>
  <c r="N33" s="1"/>
  <c r="M34"/>
  <c r="M33" s="1"/>
  <c r="N28"/>
  <c r="M28"/>
  <c r="N26"/>
  <c r="M26"/>
  <c r="N24"/>
  <c r="M24"/>
  <c r="N20"/>
  <c r="N19" s="1"/>
  <c r="M20"/>
  <c r="M19" s="1"/>
  <c r="N16"/>
  <c r="N15" s="1"/>
  <c r="M16"/>
  <c r="M15" s="1"/>
  <c r="J243"/>
  <c r="J242" s="1"/>
  <c r="I243"/>
  <c r="I242" s="1"/>
  <c r="J240"/>
  <c r="J239" s="1"/>
  <c r="I240"/>
  <c r="I239" s="1"/>
  <c r="J236"/>
  <c r="J235" s="1"/>
  <c r="J234" s="1"/>
  <c r="I236"/>
  <c r="I235" s="1"/>
  <c r="I234" s="1"/>
  <c r="J232"/>
  <c r="I232"/>
  <c r="J230"/>
  <c r="I230"/>
  <c r="J228"/>
  <c r="I228"/>
  <c r="J224"/>
  <c r="I224"/>
  <c r="J222"/>
  <c r="I222"/>
  <c r="J218"/>
  <c r="I218"/>
  <c r="J215"/>
  <c r="I215"/>
  <c r="J211"/>
  <c r="I211"/>
  <c r="J209"/>
  <c r="I209"/>
  <c r="J206"/>
  <c r="I206"/>
  <c r="J203"/>
  <c r="I203"/>
  <c r="J200"/>
  <c r="I200"/>
  <c r="J198"/>
  <c r="I198"/>
  <c r="J195"/>
  <c r="I195"/>
  <c r="J193"/>
  <c r="I193"/>
  <c r="J190"/>
  <c r="I190"/>
  <c r="J188"/>
  <c r="I188"/>
  <c r="J185"/>
  <c r="J184" s="1"/>
  <c r="I185"/>
  <c r="I184" s="1"/>
  <c r="J181"/>
  <c r="I181"/>
  <c r="J179"/>
  <c r="I179"/>
  <c r="J177"/>
  <c r="I177"/>
  <c r="J175"/>
  <c r="I175"/>
  <c r="J171"/>
  <c r="I171"/>
  <c r="J169"/>
  <c r="I169"/>
  <c r="J166"/>
  <c r="J165" s="1"/>
  <c r="I166"/>
  <c r="I165" s="1"/>
  <c r="J162"/>
  <c r="I162"/>
  <c r="J160"/>
  <c r="I160"/>
  <c r="J158"/>
  <c r="I158"/>
  <c r="J156"/>
  <c r="I156"/>
  <c r="J153"/>
  <c r="I153"/>
  <c r="J150"/>
  <c r="I150"/>
  <c r="J146"/>
  <c r="J145" s="1"/>
  <c r="J144" s="1"/>
  <c r="I146"/>
  <c r="I145" s="1"/>
  <c r="I144" s="1"/>
  <c r="J142"/>
  <c r="J141" s="1"/>
  <c r="I142"/>
  <c r="I141" s="1"/>
  <c r="J139"/>
  <c r="I139"/>
  <c r="J137"/>
  <c r="I137"/>
  <c r="J135"/>
  <c r="I135"/>
  <c r="J133"/>
  <c r="I133"/>
  <c r="J129"/>
  <c r="I129"/>
  <c r="J126"/>
  <c r="I126"/>
  <c r="J124"/>
  <c r="I124"/>
  <c r="J121"/>
  <c r="I121"/>
  <c r="J118"/>
  <c r="I118"/>
  <c r="J116"/>
  <c r="I116"/>
  <c r="J113"/>
  <c r="I113"/>
  <c r="J109"/>
  <c r="I109"/>
  <c r="J106"/>
  <c r="I106"/>
  <c r="J104"/>
  <c r="I104"/>
  <c r="J102"/>
  <c r="I102"/>
  <c r="J99"/>
  <c r="J98" s="1"/>
  <c r="I99"/>
  <c r="I98" s="1"/>
  <c r="J96"/>
  <c r="J95" s="1"/>
  <c r="I96"/>
  <c r="I95" s="1"/>
  <c r="J93"/>
  <c r="J92" s="1"/>
  <c r="I93"/>
  <c r="I92" s="1"/>
  <c r="J86"/>
  <c r="I86"/>
  <c r="J84"/>
  <c r="I84"/>
  <c r="J80"/>
  <c r="I80"/>
  <c r="J78"/>
  <c r="I78"/>
  <c r="J75"/>
  <c r="I75"/>
  <c r="J73"/>
  <c r="I73"/>
  <c r="J71"/>
  <c r="I71"/>
  <c r="J67"/>
  <c r="J66" s="1"/>
  <c r="J65" s="1"/>
  <c r="I67"/>
  <c r="I66" s="1"/>
  <c r="I65" s="1"/>
  <c r="J62"/>
  <c r="I62"/>
  <c r="J59"/>
  <c r="I59"/>
  <c r="J56"/>
  <c r="I56"/>
  <c r="J54"/>
  <c r="I54"/>
  <c r="J52"/>
  <c r="I52"/>
  <c r="J49"/>
  <c r="J48" s="1"/>
  <c r="I49"/>
  <c r="I48" s="1"/>
  <c r="J46"/>
  <c r="J45" s="1"/>
  <c r="I46"/>
  <c r="I45" s="1"/>
  <c r="J41"/>
  <c r="I41"/>
  <c r="J39"/>
  <c r="I39"/>
  <c r="J37"/>
  <c r="I37"/>
  <c r="J34"/>
  <c r="J33" s="1"/>
  <c r="I34"/>
  <c r="I33" s="1"/>
  <c r="J28"/>
  <c r="I28"/>
  <c r="J26"/>
  <c r="I26"/>
  <c r="J24"/>
  <c r="I24"/>
  <c r="J20"/>
  <c r="J19" s="1"/>
  <c r="I20"/>
  <c r="I19" s="1"/>
  <c r="J16"/>
  <c r="J15" s="1"/>
  <c r="I16"/>
  <c r="I15" s="1"/>
  <c r="H197" l="1"/>
  <c r="G112"/>
  <c r="L123"/>
  <c r="L23"/>
  <c r="L70"/>
  <c r="G197"/>
  <c r="L77"/>
  <c r="K51"/>
  <c r="K77"/>
  <c r="G221"/>
  <c r="G220" s="1"/>
  <c r="H123"/>
  <c r="K112"/>
  <c r="H132"/>
  <c r="K83"/>
  <c r="L227"/>
  <c r="L226" s="1"/>
  <c r="G83"/>
  <c r="G168"/>
  <c r="L168"/>
  <c r="L174"/>
  <c r="L173" s="1"/>
  <c r="H83"/>
  <c r="K149"/>
  <c r="K148" s="1"/>
  <c r="H227"/>
  <c r="H226" s="1"/>
  <c r="G238"/>
  <c r="G227"/>
  <c r="G226" s="1"/>
  <c r="N77"/>
  <c r="H23"/>
  <c r="H36"/>
  <c r="G70"/>
  <c r="G77"/>
  <c r="H112"/>
  <c r="L36"/>
  <c r="G23"/>
  <c r="G123"/>
  <c r="L83"/>
  <c r="H174"/>
  <c r="H173" s="1"/>
  <c r="K132"/>
  <c r="H149"/>
  <c r="G187"/>
  <c r="H205"/>
  <c r="K23"/>
  <c r="K101"/>
  <c r="L132"/>
  <c r="L149"/>
  <c r="L197"/>
  <c r="K221"/>
  <c r="K220" s="1"/>
  <c r="H51"/>
  <c r="H70"/>
  <c r="L51"/>
  <c r="K187"/>
  <c r="L205"/>
  <c r="H77"/>
  <c r="G149"/>
  <c r="H168"/>
  <c r="G205"/>
  <c r="H221"/>
  <c r="H220" s="1"/>
  <c r="L187"/>
  <c r="K227"/>
  <c r="K226" s="1"/>
  <c r="G51"/>
  <c r="H101"/>
  <c r="G174"/>
  <c r="G173" s="1"/>
  <c r="G132"/>
  <c r="N168"/>
  <c r="N205"/>
  <c r="G36"/>
  <c r="G101"/>
  <c r="H187"/>
  <c r="K36"/>
  <c r="K70"/>
  <c r="L101"/>
  <c r="L112"/>
  <c r="K123"/>
  <c r="K174"/>
  <c r="K173" s="1"/>
  <c r="K205"/>
  <c r="L238"/>
  <c r="K238"/>
  <c r="H238"/>
  <c r="M168"/>
  <c r="N187"/>
  <c r="N197"/>
  <c r="N123"/>
  <c r="M221"/>
  <c r="M220" s="1"/>
  <c r="N132"/>
  <c r="N174"/>
  <c r="N173" s="1"/>
  <c r="N227"/>
  <c r="N226" s="1"/>
  <c r="N51"/>
  <c r="N149"/>
  <c r="N83"/>
  <c r="N23"/>
  <c r="N36"/>
  <c r="N112"/>
  <c r="N101"/>
  <c r="N70"/>
  <c r="N221"/>
  <c r="N220" s="1"/>
  <c r="J168"/>
  <c r="J101"/>
  <c r="J77"/>
  <c r="J23"/>
  <c r="J238"/>
  <c r="J227"/>
  <c r="J226" s="1"/>
  <c r="J83"/>
  <c r="J123"/>
  <c r="J197"/>
  <c r="J205"/>
  <c r="J221"/>
  <c r="J220" s="1"/>
  <c r="J70"/>
  <c r="J132"/>
  <c r="M77"/>
  <c r="M83"/>
  <c r="M101"/>
  <c r="M123"/>
  <c r="M23"/>
  <c r="M70"/>
  <c r="M187"/>
  <c r="M227"/>
  <c r="M226" s="1"/>
  <c r="M197"/>
  <c r="M174"/>
  <c r="M173" s="1"/>
  <c r="M205"/>
  <c r="M51"/>
  <c r="M149"/>
  <c r="M112"/>
  <c r="M36"/>
  <c r="M132"/>
  <c r="I168"/>
  <c r="I197"/>
  <c r="I83"/>
  <c r="I23"/>
  <c r="I149"/>
  <c r="I51"/>
  <c r="I187"/>
  <c r="I221"/>
  <c r="I220" s="1"/>
  <c r="I101"/>
  <c r="J51"/>
  <c r="I227"/>
  <c r="I226" s="1"/>
  <c r="I70"/>
  <c r="J112"/>
  <c r="I123"/>
  <c r="I174"/>
  <c r="I173" s="1"/>
  <c r="J187"/>
  <c r="I36"/>
  <c r="J36"/>
  <c r="I77"/>
  <c r="I112"/>
  <c r="J174"/>
  <c r="J173" s="1"/>
  <c r="I205"/>
  <c r="I132"/>
  <c r="J149"/>
  <c r="M238"/>
  <c r="N238"/>
  <c r="I238"/>
  <c r="H82" l="1"/>
  <c r="K82"/>
  <c r="N69"/>
  <c r="L148"/>
  <c r="L111"/>
  <c r="H111"/>
  <c r="L69"/>
  <c r="L82"/>
  <c r="H14"/>
  <c r="M69"/>
  <c r="G82"/>
  <c r="G111"/>
  <c r="H183"/>
  <c r="K69"/>
  <c r="G148"/>
  <c r="H148"/>
  <c r="G183"/>
  <c r="H69"/>
  <c r="G69"/>
  <c r="L183"/>
  <c r="L14"/>
  <c r="K14"/>
  <c r="K111"/>
  <c r="K183"/>
  <c r="G14"/>
  <c r="N148"/>
  <c r="N183"/>
  <c r="I148"/>
  <c r="N82"/>
  <c r="N14"/>
  <c r="N111"/>
  <c r="M148"/>
  <c r="J111"/>
  <c r="I111"/>
  <c r="J183"/>
  <c r="J14"/>
  <c r="J148"/>
  <c r="J69"/>
  <c r="J82"/>
  <c r="M82"/>
  <c r="M14"/>
  <c r="M183"/>
  <c r="M111"/>
  <c r="I82"/>
  <c r="I183"/>
  <c r="I14"/>
  <c r="I69"/>
  <c r="H245" l="1"/>
  <c r="H247" s="1"/>
  <c r="G245"/>
  <c r="G247" s="1"/>
  <c r="K245"/>
  <c r="K247" s="1"/>
  <c r="L245"/>
  <c r="L247" s="1"/>
  <c r="N245"/>
  <c r="N247" s="1"/>
  <c r="J245"/>
  <c r="J247" s="1"/>
  <c r="I245"/>
  <c r="I247" s="1"/>
  <c r="M245"/>
  <c r="M247" s="1"/>
  <c r="G14" i="2" l="1"/>
  <c r="F14"/>
  <c r="D14" l="1"/>
  <c r="E14"/>
  <c r="D13" l="1"/>
  <c r="D17" s="1"/>
  <c r="F13" l="1"/>
  <c r="F17" s="1"/>
  <c r="G13"/>
  <c r="G17" s="1"/>
  <c r="E13"/>
  <c r="E17" s="1"/>
  <c r="E12"/>
  <c r="E16" s="1"/>
  <c r="G12" l="1"/>
  <c r="G16" s="1"/>
  <c r="G11"/>
  <c r="G15" s="1"/>
  <c r="F12"/>
  <c r="F16" s="1"/>
  <c r="F11"/>
  <c r="F15" s="1"/>
  <c r="D12"/>
  <c r="D16" s="1"/>
  <c r="D11"/>
  <c r="D15" s="1"/>
  <c r="E11"/>
  <c r="E15" s="1"/>
</calcChain>
</file>

<file path=xl/sharedStrings.xml><?xml version="1.0" encoding="utf-8"?>
<sst xmlns="http://schemas.openxmlformats.org/spreadsheetml/2006/main" count="1091" uniqueCount="225">
  <si>
    <t>Наименование главного распорядителя средств  бюджета, раздела, подраздела, целевой статьи, вида расходов классификации расходов  бюджета</t>
  </si>
  <si>
    <t>Рз</t>
  </si>
  <si>
    <t>ПР</t>
  </si>
  <si>
    <t>ЦСР</t>
  </si>
  <si>
    <t>ВР</t>
  </si>
  <si>
    <t>Всего</t>
  </si>
  <si>
    <t xml:space="preserve">  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</si>
  <si>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</si>
  <si>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Непрограммные  направления расходов в сфере установленных функций органов государственной власти субъектов Российской Федерации  и органов местного самоуправления</t>
  </si>
  <si>
    <t>31 0 00 00000</t>
  </si>
  <si>
    <t xml:space="preserve">Расходы на выплаты персоналу государственных (муниципальных) органов </t>
  </si>
  <si>
    <t>Иные закупки товаров, работ и услуг для обеспечения государственных (муниципальных) нужд</t>
  </si>
  <si>
    <t>Уплата налогов, сборов и иных платежей</t>
  </si>
  <si>
    <t>Другие общегосударственные вопросы</t>
  </si>
  <si>
    <t>11 0 00 00000</t>
  </si>
  <si>
    <t>Дотации  на выравнивание бюджетной обеспеченности  субъектов Российской Федерации и муниципальных образований</t>
  </si>
  <si>
    <t>Непрограммные направления расходов в области межбюджетных трансфертов</t>
  </si>
  <si>
    <t>34 0 00 00000</t>
  </si>
  <si>
    <t xml:space="preserve">Дотации </t>
  </si>
  <si>
    <t>Иные межбюджетные трансферты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</si>
  <si>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</si>
  <si>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Социальные выплаты гражданам, кроме публичных нормативных социальных выплат</t>
  </si>
  <si>
    <t>03 0 00 00000</t>
  </si>
  <si>
    <t>Расходы на выплаты персоналу казённых учреждений</t>
  </si>
  <si>
    <t>Культура</t>
  </si>
  <si>
    <t>04 0 00 00000</t>
  </si>
  <si>
    <t>05 0 00 00000</t>
  </si>
  <si>
    <t>Другие вопросы в области социальной политики</t>
  </si>
  <si>
    <t>07 0 00 00000</t>
  </si>
  <si>
    <t>30 0 00 00000</t>
  </si>
  <si>
    <t xml:space="preserve">Физическая культура </t>
  </si>
  <si>
    <t>06 0 00 00000</t>
  </si>
  <si>
    <t>Непрограммные направления расходов местного бюджета в области социальной политики</t>
  </si>
  <si>
    <t>32 0 00 00000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</si>
  <si>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</si>
  <si>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Непрограммные  направления расходов местного бюджета в области общегосударственных вопросов</t>
  </si>
  <si>
    <t>Другие вопросы в области национальной безопасности и правоохранительной деятельности</t>
  </si>
  <si>
    <t>12 0 00 00000</t>
  </si>
  <si>
    <t>Другие вопросы в области национальной экономики</t>
  </si>
  <si>
    <t>Общее образование</t>
  </si>
  <si>
    <t>14 0 00 00000</t>
  </si>
  <si>
    <t>Функционирование высшего должностного лица субъекта Российской Федерации и муниципального образования</t>
  </si>
  <si>
    <t>16 0 00 00000</t>
  </si>
  <si>
    <t>Резервные фонды</t>
  </si>
  <si>
    <t>Резервные средства</t>
  </si>
  <si>
    <t>20 0 00 00000</t>
  </si>
  <si>
    <t>Субсидии бюджетным учреждениям</t>
  </si>
  <si>
    <t>21 0 00 00000</t>
  </si>
  <si>
    <t>25 0 00 00000</t>
  </si>
  <si>
    <t>33 0 00 00000</t>
  </si>
  <si>
    <t>Мобилизационная подготовка экономики</t>
  </si>
  <si>
    <t>10 0 00 00000</t>
  </si>
  <si>
    <t>Сельское хозяйство и рыболовство</t>
  </si>
  <si>
    <t>08 0 00 00000</t>
  </si>
  <si>
    <t>Транспорт</t>
  </si>
  <si>
    <t>15 0 00 00000</t>
  </si>
  <si>
    <t>01 0 00 00000</t>
  </si>
  <si>
    <t>Жилищное хозяйство</t>
  </si>
  <si>
    <t>17 0 00 00000</t>
  </si>
  <si>
    <t>Другие вопросы в области охраны окружающей среды</t>
  </si>
  <si>
    <t>Непрограммные направления расходов местного бюджета в области образования</t>
  </si>
  <si>
    <t>Дополнительное образование детей</t>
  </si>
  <si>
    <t>Пенсионное обеспечение</t>
  </si>
  <si>
    <t>Социальное обеспечение населения</t>
  </si>
  <si>
    <t>02 0 00 00000</t>
  </si>
  <si>
    <t>Периодическая печать и издательства</t>
  </si>
  <si>
    <t>27 0 00 00000</t>
  </si>
  <si>
    <t>ИТОГО</t>
  </si>
  <si>
    <t>01</t>
  </si>
  <si>
    <t>06</t>
  </si>
  <si>
    <t xml:space="preserve"> </t>
  </si>
  <si>
    <t>120</t>
  </si>
  <si>
    <t>240</t>
  </si>
  <si>
    <t>850</t>
  </si>
  <si>
    <t>13</t>
  </si>
  <si>
    <t>14</t>
  </si>
  <si>
    <t>510</t>
  </si>
  <si>
    <t>03</t>
  </si>
  <si>
    <t>540</t>
  </si>
  <si>
    <t>320</t>
  </si>
  <si>
    <t>07</t>
  </si>
  <si>
    <t>110</t>
  </si>
  <si>
    <t>08</t>
  </si>
  <si>
    <t>10</t>
  </si>
  <si>
    <t>11</t>
  </si>
  <si>
    <t>04</t>
  </si>
  <si>
    <t>12</t>
  </si>
  <si>
    <t>02</t>
  </si>
  <si>
    <t>09</t>
  </si>
  <si>
    <t>870</t>
  </si>
  <si>
    <t>610</t>
  </si>
  <si>
    <t>05</t>
  </si>
  <si>
    <t>810</t>
  </si>
  <si>
    <t>630</t>
  </si>
  <si>
    <t>В том числе за счет безвозмезд-
ных поступлений</t>
  </si>
  <si>
    <t>Сумма,
  тыс.  рублей</t>
  </si>
  <si>
    <t>Уточнённая сумма,
 тыс.  рублей</t>
  </si>
  <si>
    <t>КВСР</t>
  </si>
  <si>
    <t>ФКР</t>
  </si>
  <si>
    <t>КВР</t>
  </si>
  <si>
    <t>КБК</t>
  </si>
  <si>
    <t>КЦСР</t>
  </si>
  <si>
    <t>Уровень
бюджета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</si>
  <si>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</si>
  <si>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</si>
  <si>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</si>
  <si>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</si>
  <si>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</si>
  <si>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</si>
  <si>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</si>
  <si>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Социальная политика</t>
  </si>
  <si>
    <t>Физическая культура и спорт</t>
  </si>
  <si>
    <t>Средства массовой информации</t>
  </si>
  <si>
    <t>00</t>
  </si>
  <si>
    <t>3 = ИТОГ</t>
  </si>
  <si>
    <t>19 0 00 00000</t>
  </si>
  <si>
    <t>23 0 00 00000</t>
  </si>
  <si>
    <t>Коммунальное хозяйство</t>
  </si>
  <si>
    <t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</si>
  <si>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460</t>
  </si>
  <si>
    <t>51 0 00 00000</t>
  </si>
  <si>
    <t>57 0 00 00000</t>
  </si>
  <si>
    <t>62 0 00 00000</t>
  </si>
  <si>
    <t>55 0 00 00000</t>
  </si>
  <si>
    <t>54 0 00 00000</t>
  </si>
  <si>
    <t>29 0 00 00000</t>
  </si>
  <si>
    <t>Благоустройство</t>
  </si>
  <si>
    <t>410</t>
  </si>
  <si>
    <t>Бюджетные инвестиции</t>
  </si>
  <si>
    <t>35 0 00 00000</t>
  </si>
  <si>
    <t>36 0 00 00000</t>
  </si>
  <si>
    <t>37 0 00 00000</t>
  </si>
  <si>
    <t>28 0 00 00000</t>
  </si>
  <si>
    <t>Связь и информатика</t>
  </si>
  <si>
    <t>360</t>
  </si>
  <si>
    <t>830</t>
  </si>
  <si>
    <t>Исполнение судебных актов</t>
  </si>
  <si>
    <t>Дорожное хозяйство (дорожные фонды)</t>
  </si>
  <si>
    <t>Молодежная политика</t>
  </si>
  <si>
    <t>Охрана семьи и детства</t>
  </si>
  <si>
    <t>Прочие межбюджетные трансферты  общего характера</t>
  </si>
  <si>
    <t>Культура, кинематография</t>
  </si>
  <si>
    <t xml:space="preserve">Субсидии юридическим лицам (кроме некоммерческих организаций), индивидуальным предпринимателям, физическим лицам  - производителям товаров, работ, услуг </t>
  </si>
  <si>
    <t>Судебная система</t>
  </si>
  <si>
    <t>Непрограммные направления расходов местного бюджета в области судебной системы</t>
  </si>
  <si>
    <t>91 0 00 00000</t>
  </si>
  <si>
    <t xml:space="preserve">Межбюджетные трансферты общего характера бюджетам бюджетной системы Российской Федерации </t>
  </si>
  <si>
    <t>52 0 00 00000</t>
  </si>
  <si>
    <t>Непрограммные направления расходов местного бюджета в области содержания муниципальных казённых учреждений</t>
  </si>
  <si>
    <t>41 0 00 00000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</si>
  <si>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</si>
  <si>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 xml:space="preserve">Обслуживание государственного (муниципального) внутреннего долга
</t>
  </si>
  <si>
    <t>Непрограммные направления расходов местного бюджета в сфере обслуживания внутреннего государственного и муниципального долга</t>
  </si>
  <si>
    <t>56 0 00 00000</t>
  </si>
  <si>
    <t xml:space="preserve"> Обслуживание муниципального долга
</t>
  </si>
  <si>
    <t>730</t>
  </si>
  <si>
    <t xml:space="preserve">Обслуживание государственного (муниципального) долга
</t>
  </si>
  <si>
    <t>42 0 00 00000</t>
  </si>
  <si>
    <t>43 0 00 00000</t>
  </si>
  <si>
    <t>44 0 00 00000</t>
  </si>
  <si>
    <t xml:space="preserve">Иные выплаты населению </t>
  </si>
  <si>
    <t>09 0 00 00000</t>
  </si>
  <si>
    <t xml:space="preserve"> МП "Противодействие незаконному обороту наркотических средств, профилактика наркомании населения муниципального района Кинельский" на 2023-2032 годы</t>
  </si>
  <si>
    <t>МП "Энергосбережение и повышение энергетической эффективности зданий  и учреждений, расположенных на территории муниципального района Кинельский, модернизация систем отопления на 2017-2026 годы"</t>
  </si>
  <si>
    <t>МП "Развитие печатного средства массовой информации в муниципальном районе Кинельский на 2017-2026 годы"</t>
  </si>
  <si>
    <t>МП «Информирование населения о социально-экономическом развитии муниципального района Кинельский и деятельности органов местного самоуправления  муниципального района Кинельский на 2017-2026 годы  через сетевое издание «Междуречье-Информ»</t>
  </si>
  <si>
    <t>МП «Развитие  культуры муниципального района Кинельский» на 2020-2029 гг.</t>
  </si>
  <si>
    <t xml:space="preserve"> МП "Развитие библиотечного обслуживания муниципального района Кинельский" на 2020-2029 годы.</t>
  </si>
  <si>
    <t>13 0 00 00000</t>
  </si>
  <si>
    <t>МП "Содержание, обслуживание и приобретение движимого и недвижимого имущества" на 2023-2030 годы"</t>
  </si>
  <si>
    <t>МП «Развитие  физической культуры и спорта муниципального района Кинельский» на 2024-2030 гг.</t>
  </si>
  <si>
    <t>МП "Развитие  сельского  хозяйства и регулирования рынков  сельскохозяйственной продукции, сырья  и  продовольствия  муниципального  района   Кинельский  Самарской области на 2024-2033 гг."</t>
  </si>
  <si>
    <t>40 0 00 00000</t>
  </si>
  <si>
    <t>МП «Противодействие экстремизму и профилактика терроризма на территории муниципального района Кинельский на 2024-2030 гг.»</t>
  </si>
  <si>
    <t>МП «Молодёжь муниципального района Кинельский» на 2024-2030 гг.</t>
  </si>
  <si>
    <t>в том числе за счет целевых средств вышестоящих бюджетов</t>
  </si>
  <si>
    <t>310</t>
  </si>
  <si>
    <t>Публичные нормативные социальные выплаты гражданам</t>
  </si>
  <si>
    <t>880</t>
  </si>
  <si>
    <t>86 0 00 00000</t>
  </si>
  <si>
    <t>Обеспечение проведения выборов и референдумов</t>
  </si>
  <si>
    <t>Непрограммные направления расходов местного бюджета в области проведения выборов и референдумов</t>
  </si>
  <si>
    <t>Специальные расходы</t>
  </si>
  <si>
    <t>МП "Предоставление государственных и муниципальных услуг в режиме "одного окна" на территории муниципального района Кинельский на 2025-2034 годы</t>
  </si>
  <si>
    <t>МП «Развитие мобилизационной подготовки на территории муниципального района Кинельский на 2018-2027 годы»</t>
  </si>
  <si>
    <t>МП "Защита населения и территорий от чрезвычайных ситуаций природного и техногенного характера, обеспечение пожарной безопасности на территории муниципального района Кинельский на 2018-2027 года"</t>
  </si>
  <si>
    <t>МП "Формирование современной комфортной городской среды муниципального района Кинельский Самарской области на 2018 год -2027 годы"</t>
  </si>
  <si>
    <t>МП "Организация деятельности по опеке и попечительству на территории муниципального района Кинельский Самарской области на 2018-2027 годы".</t>
  </si>
  <si>
    <t>МП "Профилактика безнадзорности, правонарушений и защита прав несовершеннолетних в муниципальном районе Кинельский" на 2018-2027 гг.</t>
  </si>
  <si>
    <t>МП "Организация работы по строительству, реконструкции и ремонту объектов жилищно-коммунального и социально-культурного назначения на территории муниципального района Кинельский на 2025-2034 годы"</t>
  </si>
  <si>
    <t>18 0 00 00000</t>
  </si>
  <si>
    <t>МП «Переселение граждан из аварийного жилищного фонда, признанного таковым в период  с 1 января 2017 года до 1 января 2022 года» на территории муниципального района Кинельский Самарской области на  2025-2029 годы.</t>
  </si>
  <si>
    <t>Иные выплаты населению</t>
  </si>
  <si>
    <t>22 0 00 00000</t>
  </si>
  <si>
    <t>МП «Модернизация коммунальной инфраструктуры на территории муниципального района Кинельский Самарской области на 2025 – 2030 годы»</t>
  </si>
  <si>
    <t>к Решению Собрания представителей муниципального района Кинельский "О бюджете муниципального района Кинельский на 2026 год и на плановый период 2027 и 2028 годов"</t>
  </si>
  <si>
    <t>Защита населения и территории от чрезвычайных ситуаций природного и техногенного характера, пожарная безопасность</t>
  </si>
  <si>
    <t>МП «Повышение безопасности дорожного движения на территории муниципального района Кинельский Самарской  области на 2017-2026 гг.»</t>
  </si>
  <si>
    <t>МП «Развитие и поддержка малого и среднего предпринимательства в муниципальном районе Кинельский на 2022-2028 гг.»</t>
  </si>
  <si>
    <r>
      <t>МП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«Молодой семье – доступное жильё на 2024-2028 гг.»</t>
    </r>
  </si>
  <si>
    <r>
      <t>МП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«Обеспечение безбарьерной среды жизнедеятельности и социальной интеграции инвалидов в муниципальном районе Кинельский на 2022-2028 годы»</t>
    </r>
  </si>
  <si>
    <t>МП " Охрана окружающей среды на территории муниципального района Кинельский Самарской области на 2022 - 2028 годы"</t>
  </si>
  <si>
    <r>
      <t>МП</t>
    </r>
    <r>
      <rPr>
        <b/>
        <sz val="12"/>
        <color rgb="FF000000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«Ремонт, строительство, реконструкция и оборудование зданий школ и детских садов, расположенных на территории муниципального района Кинельский» на 2022-2028 годы.</t>
    </r>
  </si>
  <si>
    <t>МП "Развитие муниципальной службы в органах местного самоуправления муниципального района Кинельский Самарской области" на 2022-2028 годы</t>
  </si>
  <si>
    <t>МП "Модернизация и развитие автомобильных дорог общего пользования местного значения муниципального района Кинельский на 2023-2028 гг."</t>
  </si>
  <si>
    <t xml:space="preserve">МП "Комплексное развитие сельских территорий Кинельского района Самарской области на 2020 - 2028 годы" </t>
  </si>
  <si>
    <t>МП "Поддержка социально ориентированных некоммерческих организаций, благотворительной и добровольческой деятельности в муниципальном районе Кинельский Самарской области на 2023-2028 годы"</t>
  </si>
  <si>
    <t>МП "Управление муниципальным имуществом, земельными ресурсами и содержание имущества казны в муниципальном районе Кинельский Самарской области на 2026-2035 годы"</t>
  </si>
  <si>
    <t>МП "Обеспечение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родителей" в муниципальном районе Кинельский на 2026-2035 годы.</t>
  </si>
  <si>
    <t>МП "Развитие дополнительного образования в муниципальном районе Кинельский" на период 2026-2035 гг.</t>
  </si>
  <si>
    <t>МП "Обеспечение жилыми помещениями отдельных категорий граждан в муниципальном районе Кинельский на 2026-2035 годы."</t>
  </si>
  <si>
    <t>МП "Благоустройство территории муниципального района Кинельский Самарской области на 2024 -2028 годы"</t>
  </si>
  <si>
    <t>МП "Укрепление общественного здоровья населения муниципального района Кинельский на 2020-2028 годы"</t>
  </si>
  <si>
    <t>МП "По профилактике правонарушений и обеспечению общественной безопасности на территории муниципального района Кинельский на 2021-2028 гг."</t>
  </si>
  <si>
    <t>МП "Поддержка местных инициатив в муниципальном районе Кинельский Самарской области на 2021-2028 годы"</t>
  </si>
  <si>
    <t>МП "Создание условий для оказания медицинской помощи населению муниципального района Кинельский Самарской области на 2021 - 2028 годы"</t>
  </si>
  <si>
    <t>Приложение 5</t>
  </si>
  <si>
    <t xml:space="preserve">Распределение бюджетных ассигнований
по разделам, подразделам, целевым статья (муниципальным программам и непрограммным  направлениям деятельности), группам и подгруппам видов расходов классификации  расходов бюджета муниципального  района Кинельский на  плановый период  2027 и  2028 годов.
</t>
  </si>
  <si>
    <t>Сумма на 2027 год,
  тыс. рублей</t>
  </si>
  <si>
    <t>Сумма на 2028 год,
  тыс. рублей</t>
  </si>
  <si>
    <t>Условно утвержденные расходы</t>
  </si>
  <si>
    <t>ВСЕГО с учетом условно утвержденных расходов</t>
  </si>
  <si>
    <t>Уточненная сумма                 на 2027 год,
  тыс.  рублей</t>
  </si>
  <si>
    <t>Уточненная сумма                 на 2028 год,
  тыс.  рублей</t>
  </si>
  <si>
    <t>МП "Развитие и улучшение материально-технического оснащения муниципальных учреждений муниципального района Кинельский" на 2024-2028 годы.</t>
  </si>
</sst>
</file>

<file path=xl/styles.xml><?xml version="1.0" encoding="utf-8"?>
<styleSheet xmlns="http://schemas.openxmlformats.org/spreadsheetml/2006/main">
  <numFmts count="1">
    <numFmt numFmtId="164" formatCode="#,##0.0"/>
  </numFmts>
  <fonts count="10"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4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0" borderId="0" xfId="0" applyFont="1"/>
    <xf numFmtId="164" fontId="2" fillId="3" borderId="1" xfId="0" applyNumberFormat="1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164" fontId="2" fillId="6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64" fontId="1" fillId="7" borderId="1" xfId="0" applyNumberFormat="1" applyFont="1" applyFill="1" applyBorder="1" applyAlignment="1">
      <alignment horizontal="center"/>
    </xf>
    <xf numFmtId="0" fontId="4" fillId="0" borderId="0" xfId="0" applyFont="1" applyFill="1" applyProtection="1">
      <protection hidden="1"/>
    </xf>
    <xf numFmtId="0" fontId="5" fillId="0" borderId="0" xfId="0" applyFont="1" applyFill="1" applyProtection="1">
      <protection hidden="1"/>
    </xf>
    <xf numFmtId="0" fontId="4" fillId="4" borderId="0" xfId="0" applyFont="1" applyFill="1" applyProtection="1">
      <protection hidden="1"/>
    </xf>
    <xf numFmtId="0" fontId="4" fillId="3" borderId="0" xfId="0" applyFont="1" applyFill="1" applyProtection="1">
      <protection hidden="1"/>
    </xf>
    <xf numFmtId="0" fontId="4" fillId="5" borderId="0" xfId="0" applyFont="1" applyFill="1" applyProtection="1">
      <protection hidden="1"/>
    </xf>
    <xf numFmtId="0" fontId="4" fillId="6" borderId="0" xfId="0" applyFont="1" applyFill="1" applyProtection="1">
      <protection hidden="1"/>
    </xf>
    <xf numFmtId="0" fontId="4" fillId="0" borderId="0" xfId="0" applyFont="1" applyFill="1" applyAlignment="1" applyProtection="1">
      <alignment wrapText="1"/>
      <protection locked="0"/>
    </xf>
    <xf numFmtId="0" fontId="5" fillId="0" borderId="0" xfId="0" applyFont="1" applyFill="1" applyAlignment="1" applyProtection="1">
      <alignment wrapText="1"/>
      <protection locked="0"/>
    </xf>
    <xf numFmtId="0" fontId="4" fillId="0" borderId="0" xfId="0" applyFont="1" applyFill="1" applyProtection="1">
      <protection locked="0"/>
    </xf>
    <xf numFmtId="0" fontId="5" fillId="0" borderId="0" xfId="0" applyFont="1" applyFill="1" applyProtection="1"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49" fontId="6" fillId="2" borderId="1" xfId="0" applyNumberFormat="1" applyFont="1" applyFill="1" applyBorder="1" applyAlignment="1" applyProtection="1">
      <alignment horizontal="center" vertical="top" wrapText="1"/>
      <protection locked="0"/>
    </xf>
    <xf numFmtId="164" fontId="6" fillId="0" borderId="1" xfId="0" applyNumberFormat="1" applyFont="1" applyFill="1" applyBorder="1" applyAlignment="1" applyProtection="1">
      <alignment horizontal="right" vertical="top" wrapText="1"/>
      <protection locked="0"/>
    </xf>
    <xf numFmtId="164" fontId="3" fillId="0" borderId="1" xfId="0" applyNumberFormat="1" applyFont="1" applyFill="1" applyBorder="1" applyAlignment="1" applyProtection="1">
      <alignment horizontal="right" vertical="top" wrapText="1"/>
      <protection locked="0"/>
    </xf>
    <xf numFmtId="0" fontId="6" fillId="9" borderId="1" xfId="0" applyFont="1" applyFill="1" applyBorder="1" applyAlignment="1" applyProtection="1">
      <alignment vertical="top" wrapText="1"/>
      <protection hidden="1"/>
    </xf>
    <xf numFmtId="49" fontId="6" fillId="9" borderId="1" xfId="0" applyNumberFormat="1" applyFont="1" applyFill="1" applyBorder="1" applyAlignment="1" applyProtection="1">
      <alignment horizontal="center" vertical="top" wrapText="1"/>
      <protection hidden="1"/>
    </xf>
    <xf numFmtId="164" fontId="6" fillId="9" borderId="1" xfId="0" applyNumberFormat="1" applyFont="1" applyFill="1" applyBorder="1" applyAlignment="1" applyProtection="1">
      <alignment horizontal="right" vertical="top" wrapText="1"/>
      <protection hidden="1"/>
    </xf>
    <xf numFmtId="0" fontId="6" fillId="10" borderId="1" xfId="0" applyFont="1" applyFill="1" applyBorder="1" applyAlignment="1" applyProtection="1">
      <alignment vertical="top" wrapText="1"/>
      <protection hidden="1"/>
    </xf>
    <xf numFmtId="49" fontId="6" fillId="10" borderId="1" xfId="0" applyNumberFormat="1" applyFont="1" applyFill="1" applyBorder="1" applyAlignment="1" applyProtection="1">
      <alignment horizontal="center" vertical="top" wrapText="1"/>
      <protection hidden="1"/>
    </xf>
    <xf numFmtId="164" fontId="6" fillId="10" borderId="1" xfId="0" applyNumberFormat="1" applyFont="1" applyFill="1" applyBorder="1" applyAlignment="1" applyProtection="1">
      <alignment horizontal="right" vertical="top" wrapText="1"/>
      <protection hidden="1"/>
    </xf>
    <xf numFmtId="0" fontId="6" fillId="11" borderId="1" xfId="0" applyFont="1" applyFill="1" applyBorder="1" applyAlignment="1" applyProtection="1">
      <alignment vertical="top" wrapText="1"/>
      <protection hidden="1"/>
    </xf>
    <xf numFmtId="49" fontId="6" fillId="11" borderId="1" xfId="0" applyNumberFormat="1" applyFont="1" applyFill="1" applyBorder="1" applyAlignment="1" applyProtection="1">
      <alignment horizontal="center" vertical="top" wrapText="1"/>
      <protection hidden="1"/>
    </xf>
    <xf numFmtId="164" fontId="6" fillId="11" borderId="1" xfId="0" applyNumberFormat="1" applyFont="1" applyFill="1" applyBorder="1" applyAlignment="1" applyProtection="1">
      <alignment horizontal="right" vertical="top" wrapText="1"/>
      <protection hidden="1"/>
    </xf>
    <xf numFmtId="0" fontId="6" fillId="11" borderId="1" xfId="0" applyFont="1" applyFill="1" applyBorder="1" applyAlignment="1" applyProtection="1">
      <alignment wrapText="1"/>
      <protection hidden="1"/>
    </xf>
    <xf numFmtId="0" fontId="3" fillId="0" borderId="1" xfId="0" applyFont="1" applyBorder="1" applyAlignment="1" applyProtection="1">
      <alignment vertical="top" wrapText="1"/>
      <protection hidden="1"/>
    </xf>
    <xf numFmtId="0" fontId="3" fillId="0" borderId="1" xfId="0" applyFont="1" applyBorder="1" applyAlignment="1" applyProtection="1">
      <alignment horizontal="center" vertical="top" wrapText="1"/>
      <protection hidden="1"/>
    </xf>
    <xf numFmtId="164" fontId="3" fillId="0" borderId="1" xfId="0" applyNumberFormat="1" applyFont="1" applyBorder="1" applyAlignment="1" applyProtection="1">
      <alignment horizontal="right" vertical="top" wrapText="1"/>
      <protection hidden="1"/>
    </xf>
    <xf numFmtId="0" fontId="6" fillId="11" borderId="1" xfId="0" applyFont="1" applyFill="1" applyBorder="1" applyAlignment="1">
      <alignment vertical="top" wrapText="1"/>
    </xf>
    <xf numFmtId="0" fontId="6" fillId="10" borderId="1" xfId="0" applyFont="1" applyFill="1" applyBorder="1" applyAlignment="1" applyProtection="1">
      <alignment vertical="top" wrapText="1"/>
      <protection locked="0"/>
    </xf>
    <xf numFmtId="0" fontId="6" fillId="11" borderId="1" xfId="0" applyFont="1" applyFill="1" applyBorder="1" applyAlignment="1" applyProtection="1">
      <alignment vertical="top" wrapText="1"/>
      <protection locked="0"/>
    </xf>
    <xf numFmtId="49" fontId="6" fillId="11" borderId="1" xfId="0" applyNumberFormat="1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vertical="top" wrapText="1"/>
      <protection locked="0"/>
    </xf>
    <xf numFmtId="49" fontId="6" fillId="10" borderId="1" xfId="0" applyNumberFormat="1" applyFont="1" applyFill="1" applyBorder="1" applyAlignment="1" applyProtection="1">
      <alignment horizontal="center" vertical="top" wrapText="1"/>
      <protection locked="0"/>
    </xf>
    <xf numFmtId="0" fontId="6" fillId="11" borderId="1" xfId="0" applyFont="1" applyFill="1" applyBorder="1" applyAlignment="1" applyProtection="1">
      <alignment wrapText="1"/>
      <protection locked="0"/>
    </xf>
    <xf numFmtId="0" fontId="9" fillId="0" borderId="0" xfId="0" applyFont="1" applyFill="1" applyAlignment="1" applyProtection="1">
      <alignment horizontal="center" vertical="center" wrapText="1"/>
      <protection hidden="1"/>
    </xf>
    <xf numFmtId="0" fontId="6" fillId="2" borderId="2" xfId="0" applyFont="1" applyFill="1" applyBorder="1" applyAlignment="1" applyProtection="1">
      <alignment vertical="top" wrapText="1"/>
      <protection locked="0"/>
    </xf>
    <xf numFmtId="0" fontId="7" fillId="11" borderId="1" xfId="0" applyFont="1" applyFill="1" applyBorder="1" applyAlignment="1" applyProtection="1">
      <alignment vertical="top" wrapText="1"/>
      <protection locked="0"/>
    </xf>
    <xf numFmtId="0" fontId="9" fillId="0" borderId="0" xfId="0" applyFont="1" applyFill="1" applyAlignment="1" applyProtection="1">
      <alignment vertical="center" wrapText="1"/>
      <protection locked="0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right" vertical="top" wrapText="1"/>
    </xf>
    <xf numFmtId="0" fontId="9" fillId="0" borderId="0" xfId="0" applyFont="1" applyFill="1" applyAlignment="1" applyProtection="1">
      <alignment horizontal="center" wrapText="1"/>
      <protection locked="0"/>
    </xf>
    <xf numFmtId="0" fontId="4" fillId="0" borderId="5" xfId="0" applyFont="1" applyFill="1" applyBorder="1" applyAlignment="1" applyProtection="1">
      <alignment horizontal="center" vertical="center" wrapText="1"/>
      <protection hidden="1"/>
    </xf>
    <xf numFmtId="0" fontId="4" fillId="0" borderId="6" xfId="0" applyFont="1" applyFill="1" applyBorder="1" applyAlignment="1" applyProtection="1">
      <alignment horizontal="center" vertical="center" wrapText="1"/>
      <protection hidden="1"/>
    </xf>
    <xf numFmtId="0" fontId="4" fillId="0" borderId="9" xfId="0" applyFont="1" applyFill="1" applyBorder="1" applyAlignment="1" applyProtection="1">
      <alignment horizontal="center" vertical="center" wrapText="1"/>
      <protection hidden="1"/>
    </xf>
    <xf numFmtId="0" fontId="4" fillId="0" borderId="10" xfId="0" applyFont="1" applyFill="1" applyBorder="1" applyAlignment="1" applyProtection="1">
      <alignment horizontal="center" vertical="center" wrapText="1"/>
      <protection hidden="1"/>
    </xf>
    <xf numFmtId="0" fontId="4" fillId="0" borderId="7" xfId="0" applyFont="1" applyFill="1" applyBorder="1" applyAlignment="1" applyProtection="1">
      <alignment horizontal="center" vertical="center" wrapText="1"/>
      <protection hidden="1"/>
    </xf>
    <xf numFmtId="0" fontId="4" fillId="0" borderId="8" xfId="0" applyFont="1" applyFill="1" applyBorder="1" applyAlignment="1" applyProtection="1">
      <alignment horizontal="center" vertical="center" wrapText="1"/>
      <protection hidden="1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hidden="1"/>
    </xf>
    <xf numFmtId="0" fontId="4" fillId="0" borderId="3" xfId="0" applyFont="1" applyFill="1" applyBorder="1" applyAlignment="1" applyProtection="1">
      <alignment horizontal="center" vertical="center" wrapText="1"/>
      <protection hidden="1"/>
    </xf>
    <xf numFmtId="0" fontId="4" fillId="0" borderId="4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2" fillId="8" borderId="2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center" vertical="center" wrapText="1"/>
    </xf>
    <xf numFmtId="0" fontId="4" fillId="8" borderId="10" xfId="0" applyFont="1" applyFill="1" applyBorder="1" applyAlignment="1">
      <alignment horizontal="center" vertical="center" wrapText="1"/>
    </xf>
    <xf numFmtId="0" fontId="4" fillId="8" borderId="7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47"/>
  <sheetViews>
    <sheetView tabSelected="1" topLeftCell="B1" zoomScale="75" zoomScaleNormal="75" zoomScaleSheetLayoutView="85" zoomScalePageLayoutView="85" workbookViewId="0">
      <selection activeCell="P146" sqref="P146"/>
    </sheetView>
  </sheetViews>
  <sheetFormatPr defaultColWidth="9.109375" defaultRowHeight="13.8"/>
  <cols>
    <col min="1" max="1" width="5" style="20" hidden="1" customWidth="1"/>
    <col min="2" max="2" width="57.77734375" style="21" customWidth="1"/>
    <col min="3" max="3" width="5.44140625" style="21" customWidth="1"/>
    <col min="4" max="4" width="4.44140625" style="21" customWidth="1"/>
    <col min="5" max="5" width="15.5546875" style="21" customWidth="1"/>
    <col min="6" max="6" width="5.109375" style="21" customWidth="1"/>
    <col min="7" max="7" width="13" style="21" customWidth="1"/>
    <col min="8" max="8" width="14.6640625" style="21" customWidth="1"/>
    <col min="9" max="9" width="13" style="21" customWidth="1"/>
    <col min="10" max="10" width="14.6640625" style="21" customWidth="1"/>
    <col min="11" max="11" width="13" style="21" customWidth="1"/>
    <col min="12" max="12" width="14.6640625" style="21" customWidth="1"/>
    <col min="13" max="13" width="13" style="21" customWidth="1"/>
    <col min="14" max="14" width="14.6640625" style="21" customWidth="1"/>
    <col min="15" max="15" width="13.33203125" style="21" customWidth="1"/>
    <col min="16" max="16" width="21.6640625" style="21" customWidth="1"/>
    <col min="17" max="16384" width="9.109375" style="21"/>
  </cols>
  <sheetData>
    <row r="1" spans="1:14" s="19" customFormat="1" ht="38.25" customHeight="1">
      <c r="A1" s="18"/>
      <c r="G1" s="53"/>
      <c r="H1" s="53"/>
      <c r="I1" s="53"/>
      <c r="J1" s="53"/>
      <c r="K1" s="53"/>
      <c r="L1" s="53"/>
      <c r="M1" s="53" t="s">
        <v>216</v>
      </c>
      <c r="N1" s="53"/>
    </row>
    <row r="2" spans="1:14" ht="115.8" customHeight="1">
      <c r="E2" s="49"/>
      <c r="F2" s="49"/>
      <c r="G2" s="49"/>
      <c r="H2" s="49"/>
      <c r="I2" s="49"/>
      <c r="J2" s="49"/>
      <c r="K2" s="65" t="s">
        <v>195</v>
      </c>
      <c r="L2" s="65"/>
      <c r="M2" s="65"/>
      <c r="N2" s="65"/>
    </row>
    <row r="3" spans="1:14" ht="21.6" customHeight="1">
      <c r="E3" s="46"/>
      <c r="F3" s="46"/>
      <c r="G3" s="46"/>
      <c r="H3" s="46"/>
      <c r="I3" s="46"/>
      <c r="J3" s="46"/>
      <c r="K3" s="46"/>
      <c r="L3" s="46"/>
      <c r="M3" s="46"/>
      <c r="N3" s="46"/>
    </row>
    <row r="4" spans="1:14" s="20" customFormat="1" ht="65.25" customHeight="1">
      <c r="B4" s="66" t="s">
        <v>217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</row>
    <row r="6" spans="1:14" ht="15" customHeight="1">
      <c r="B6" s="67" t="s">
        <v>0</v>
      </c>
      <c r="C6" s="67" t="s">
        <v>1</v>
      </c>
      <c r="D6" s="67" t="s">
        <v>2</v>
      </c>
      <c r="E6" s="67" t="s">
        <v>3</v>
      </c>
      <c r="F6" s="67" t="s">
        <v>4</v>
      </c>
      <c r="G6" s="54" t="s">
        <v>218</v>
      </c>
      <c r="H6" s="55"/>
      <c r="I6" s="54" t="s">
        <v>222</v>
      </c>
      <c r="J6" s="55"/>
      <c r="K6" s="54" t="s">
        <v>219</v>
      </c>
      <c r="L6" s="55"/>
      <c r="M6" s="54" t="s">
        <v>223</v>
      </c>
      <c r="N6" s="55"/>
    </row>
    <row r="7" spans="1:14">
      <c r="B7" s="67"/>
      <c r="C7" s="67"/>
      <c r="D7" s="67"/>
      <c r="E7" s="67"/>
      <c r="F7" s="67"/>
      <c r="G7" s="56"/>
      <c r="H7" s="57"/>
      <c r="I7" s="56"/>
      <c r="J7" s="57"/>
      <c r="K7" s="56"/>
      <c r="L7" s="57"/>
      <c r="M7" s="56"/>
      <c r="N7" s="57"/>
    </row>
    <row r="8" spans="1:14">
      <c r="B8" s="67"/>
      <c r="C8" s="67"/>
      <c r="D8" s="67"/>
      <c r="E8" s="67"/>
      <c r="F8" s="67"/>
      <c r="G8" s="56"/>
      <c r="H8" s="57"/>
      <c r="I8" s="56"/>
      <c r="J8" s="57"/>
      <c r="K8" s="56"/>
      <c r="L8" s="57"/>
      <c r="M8" s="56"/>
      <c r="N8" s="57"/>
    </row>
    <row r="9" spans="1:14">
      <c r="B9" s="67"/>
      <c r="C9" s="67"/>
      <c r="D9" s="67"/>
      <c r="E9" s="67"/>
      <c r="F9" s="67"/>
      <c r="G9" s="58"/>
      <c r="H9" s="59"/>
      <c r="I9" s="58"/>
      <c r="J9" s="59"/>
      <c r="K9" s="58"/>
      <c r="L9" s="59"/>
      <c r="M9" s="58"/>
      <c r="N9" s="59"/>
    </row>
    <row r="10" spans="1:14" ht="15" customHeight="1">
      <c r="B10" s="67"/>
      <c r="C10" s="67"/>
      <c r="D10" s="67"/>
      <c r="E10" s="67"/>
      <c r="F10" s="67"/>
      <c r="G10" s="60" t="s">
        <v>5</v>
      </c>
      <c r="H10" s="62" t="s">
        <v>175</v>
      </c>
      <c r="I10" s="60" t="s">
        <v>5</v>
      </c>
      <c r="J10" s="62" t="s">
        <v>175</v>
      </c>
      <c r="K10" s="60" t="s">
        <v>5</v>
      </c>
      <c r="L10" s="62" t="s">
        <v>175</v>
      </c>
      <c r="M10" s="60" t="s">
        <v>5</v>
      </c>
      <c r="N10" s="62" t="s">
        <v>175</v>
      </c>
    </row>
    <row r="11" spans="1:14">
      <c r="B11" s="67"/>
      <c r="C11" s="67"/>
      <c r="D11" s="67"/>
      <c r="E11" s="67"/>
      <c r="F11" s="67"/>
      <c r="G11" s="61"/>
      <c r="H11" s="63"/>
      <c r="I11" s="61"/>
      <c r="J11" s="63"/>
      <c r="K11" s="61"/>
      <c r="L11" s="63"/>
      <c r="M11" s="61"/>
      <c r="N11" s="63"/>
    </row>
    <row r="12" spans="1:14">
      <c r="B12" s="67"/>
      <c r="C12" s="67"/>
      <c r="D12" s="67"/>
      <c r="E12" s="67"/>
      <c r="F12" s="67"/>
      <c r="G12" s="61"/>
      <c r="H12" s="63"/>
      <c r="I12" s="61"/>
      <c r="J12" s="63"/>
      <c r="K12" s="61"/>
      <c r="L12" s="63"/>
      <c r="M12" s="61"/>
      <c r="N12" s="63"/>
    </row>
    <row r="13" spans="1:14" ht="50.4" customHeight="1">
      <c r="B13" s="60"/>
      <c r="C13" s="60"/>
      <c r="D13" s="60"/>
      <c r="E13" s="60"/>
      <c r="F13" s="60"/>
      <c r="G13" s="61"/>
      <c r="H13" s="64"/>
      <c r="I13" s="61"/>
      <c r="J13" s="64"/>
      <c r="K13" s="61"/>
      <c r="L13" s="64"/>
      <c r="M13" s="61"/>
      <c r="N13" s="64"/>
    </row>
    <row r="14" spans="1:14" s="13" customFormat="1" ht="15.6">
      <c r="A14" s="14">
        <v>0</v>
      </c>
      <c r="B14" s="26" t="s">
        <v>103</v>
      </c>
      <c r="C14" s="27" t="s">
        <v>68</v>
      </c>
      <c r="D14" s="27" t="s">
        <v>113</v>
      </c>
      <c r="E14" s="27"/>
      <c r="F14" s="27"/>
      <c r="G14" s="28">
        <f>SUMIFS(G15:G1050,$C15:$C1050,$C15)/3</f>
        <v>139261.9</v>
      </c>
      <c r="H14" s="28">
        <f>SUMIFS(H15:H1040,$C15:$C1040,$C15)/3</f>
        <v>4156.3</v>
      </c>
      <c r="I14" s="28">
        <f>SUMIFS(I15:I1050,$C15:$C1050,$C15)/3</f>
        <v>139261.9</v>
      </c>
      <c r="J14" s="28">
        <f>SUMIFS(J15:J1040,$C15:$C1040,$C15)/3</f>
        <v>4156.3</v>
      </c>
      <c r="K14" s="28">
        <f>SUMIFS(K15:K1050,$C15:$C1050,$C15)/3</f>
        <v>139261.9</v>
      </c>
      <c r="L14" s="28">
        <f>SUMIFS(L15:L1040,$C15:$C1040,$C15)/3</f>
        <v>3130.8000000000006</v>
      </c>
      <c r="M14" s="28">
        <f>SUMIFS(M15:M1050,$C15:$C1050,$C15)/3</f>
        <v>139261.9</v>
      </c>
      <c r="N14" s="28">
        <f>SUMIFS(N15:N1040,$C15:$C1040,$C15)/3</f>
        <v>3130.8000000000006</v>
      </c>
    </row>
    <row r="15" spans="1:14" s="13" customFormat="1" ht="31.2">
      <c r="A15" s="15">
        <v>1</v>
      </c>
      <c r="B15" s="29" t="s">
        <v>41</v>
      </c>
      <c r="C15" s="30" t="s">
        <v>68</v>
      </c>
      <c r="D15" s="30" t="s">
        <v>87</v>
      </c>
      <c r="E15" s="30" t="s">
        <v>6</v>
      </c>
      <c r="F15" s="30" t="s">
        <v>70</v>
      </c>
      <c r="G15" s="31">
        <f>SUMIFS(G16:G1040,$C16:$C1040,$C16,$D16:$D1040,$D16)/2</f>
        <v>4057.3</v>
      </c>
      <c r="H15" s="31">
        <f>SUMIFS(H16:H1040,$C16:$C1040,$C16,$D16:$D1040,$D16)/2</f>
        <v>0</v>
      </c>
      <c r="I15" s="31">
        <f>SUMIFS(I16:I1040,$C16:$C1040,$C16,$D16:$D1040,$D16)/2</f>
        <v>4057.3</v>
      </c>
      <c r="J15" s="31">
        <f>SUMIFS(J16:J1040,$C16:$C1040,$C16,$D16:$D1040,$D16)/2</f>
        <v>0</v>
      </c>
      <c r="K15" s="31">
        <f>SUMIFS(K16:K1040,$C16:$C1040,$C16,$D16:$D1040,$D16)/2</f>
        <v>4057.3</v>
      </c>
      <c r="L15" s="31">
        <f>SUMIFS(L16:L1040,$C16:$C1040,$C16,$D16:$D1040,$D16)/2</f>
        <v>0</v>
      </c>
      <c r="M15" s="31">
        <f>SUMIFS(M16:M1040,$C16:$C1040,$C16,$D16:$D1040,$D16)/2</f>
        <v>4057.3</v>
      </c>
      <c r="N15" s="31">
        <f>SUMIFS(N16:N1040,$C16:$C1040,$C16,$D16:$D1040,$D16)/2</f>
        <v>0</v>
      </c>
    </row>
    <row r="16" spans="1:14" s="13" customFormat="1" ht="62.4">
      <c r="A16" s="16">
        <v>2</v>
      </c>
      <c r="B16" s="32" t="s">
        <v>8</v>
      </c>
      <c r="C16" s="33" t="s">
        <v>68</v>
      </c>
      <c r="D16" s="33" t="s">
        <v>87</v>
      </c>
      <c r="E16" s="33" t="s">
        <v>120</v>
      </c>
      <c r="F16" s="33" t="s">
        <v>70</v>
      </c>
      <c r="G16" s="34">
        <f>SUMIFS(G17:G1037,$C17:$C1037,$C17,$D17:$D1037,$D17,$E17:$E1037,$E17)</f>
        <v>4057.3</v>
      </c>
      <c r="H16" s="34">
        <f>SUMIFS(H17:H1037,$C17:$C1037,$C17,$D17:$D1037,$D17,$E17:$E1037,$E17)</f>
        <v>0</v>
      </c>
      <c r="I16" s="34">
        <f>SUMIFS(I17:I1037,$C17:$C1037,$C17,$D17:$D1037,$D17,$E17:$E1037,$E17)</f>
        <v>4057.3</v>
      </c>
      <c r="J16" s="34">
        <f>SUMIFS(J17:J1037,$C17:$C1037,$C17,$D17:$D1037,$D17,$E17:$E1037,$E17)</f>
        <v>0</v>
      </c>
      <c r="K16" s="34">
        <f>SUMIFS(K17:K1037,$C17:$C1037,$C17,$D17:$D1037,$D17,$E17:$E1037,$E17)</f>
        <v>4057.3</v>
      </c>
      <c r="L16" s="34">
        <f>SUMIFS(L17:L1037,$C17:$C1037,$C17,$D17:$D1037,$D17,$E17:$E1037,$E17)</f>
        <v>0</v>
      </c>
      <c r="M16" s="34">
        <f>SUMIFS(M17:M1037,$C17:$C1037,$C17,$D17:$D1037,$D17,$E17:$E1037,$E17)</f>
        <v>4057.3</v>
      </c>
      <c r="N16" s="34">
        <f>SUMIFS(N17:N1037,$C17:$C1037,$C17,$D17:$D1037,$D17,$E17:$E1037,$E17)</f>
        <v>0</v>
      </c>
    </row>
    <row r="17" spans="1:14" s="13" customFormat="1" ht="31.2">
      <c r="A17" s="17">
        <v>3</v>
      </c>
      <c r="B17" s="22" t="s">
        <v>10</v>
      </c>
      <c r="C17" s="23" t="s">
        <v>68</v>
      </c>
      <c r="D17" s="23" t="s">
        <v>87</v>
      </c>
      <c r="E17" s="23" t="s">
        <v>120</v>
      </c>
      <c r="F17" s="23" t="s">
        <v>71</v>
      </c>
      <c r="G17" s="24">
        <v>4057.3</v>
      </c>
      <c r="H17" s="24"/>
      <c r="I17" s="24">
        <v>4057.3</v>
      </c>
      <c r="J17" s="24"/>
      <c r="K17" s="24">
        <v>4057.3</v>
      </c>
      <c r="L17" s="24"/>
      <c r="M17" s="24">
        <v>4057.3</v>
      </c>
      <c r="N17" s="24"/>
    </row>
    <row r="18" spans="1:14" s="13" customFormat="1" ht="31.2">
      <c r="A18" s="17">
        <v>3</v>
      </c>
      <c r="B18" s="22" t="s">
        <v>11</v>
      </c>
      <c r="C18" s="23" t="s">
        <v>68</v>
      </c>
      <c r="D18" s="23" t="s">
        <v>87</v>
      </c>
      <c r="E18" s="23" t="s">
        <v>120</v>
      </c>
      <c r="F18" s="23" t="s">
        <v>72</v>
      </c>
      <c r="G18" s="24"/>
      <c r="H18" s="24"/>
      <c r="I18" s="24"/>
      <c r="J18" s="24"/>
      <c r="K18" s="24"/>
      <c r="L18" s="24"/>
      <c r="M18" s="24"/>
      <c r="N18" s="24"/>
    </row>
    <row r="19" spans="1:14" s="13" customFormat="1" ht="46.8">
      <c r="A19" s="15">
        <v>1</v>
      </c>
      <c r="B19" s="29" t="s">
        <v>20</v>
      </c>
      <c r="C19" s="30" t="s">
        <v>68</v>
      </c>
      <c r="D19" s="30" t="s">
        <v>77</v>
      </c>
      <c r="E19" s="30" t="s">
        <v>6</v>
      </c>
      <c r="F19" s="30" t="s">
        <v>70</v>
      </c>
      <c r="G19" s="31">
        <f>SUMIFS(G20:G1044,$C20:$C1044,$C20,$D20:$D1044,$D20)/2</f>
        <v>829.09999999999991</v>
      </c>
      <c r="H19" s="31">
        <f>SUMIFS(H20:H1044,$C20:$C1044,$C20,$D20:$D1044,$D20)/2</f>
        <v>0</v>
      </c>
      <c r="I19" s="31">
        <f>SUMIFS(I20:I1044,$C20:$C1044,$C20,$D20:$D1044,$D20)/2</f>
        <v>829.09999999999991</v>
      </c>
      <c r="J19" s="31">
        <f>SUMIFS(J20:J1044,$C20:$C1044,$C20,$D20:$D1044,$D20)/2</f>
        <v>0</v>
      </c>
      <c r="K19" s="31">
        <f>SUMIFS(K20:K1044,$C20:$C1044,$C20,$D20:$D1044,$D20)/2</f>
        <v>829.09999999999991</v>
      </c>
      <c r="L19" s="31">
        <f>SUMIFS(L20:L1044,$C20:$C1044,$C20,$D20:$D1044,$D20)/2</f>
        <v>0</v>
      </c>
      <c r="M19" s="31">
        <f>SUMIFS(M20:M1044,$C20:$C1044,$C20,$D20:$D1044,$D20)/2</f>
        <v>829.09999999999991</v>
      </c>
      <c r="N19" s="31">
        <f>SUMIFS(N20:N1044,$C20:$C1044,$C20,$D20:$D1044,$D20)/2</f>
        <v>0</v>
      </c>
    </row>
    <row r="20" spans="1:14" s="13" customFormat="1" ht="62.4">
      <c r="A20" s="16">
        <v>2</v>
      </c>
      <c r="B20" s="32" t="s">
        <v>8</v>
      </c>
      <c r="C20" s="33" t="s">
        <v>68</v>
      </c>
      <c r="D20" s="33" t="s">
        <v>77</v>
      </c>
      <c r="E20" s="33" t="s">
        <v>120</v>
      </c>
      <c r="F20" s="33" t="s">
        <v>70</v>
      </c>
      <c r="G20" s="34">
        <f>SUMIFS(G21:G1041,$C21:$C1041,$C21,$D21:$D1041,$D21,$E21:$E1041,$E21)</f>
        <v>829.09999999999991</v>
      </c>
      <c r="H20" s="34">
        <f>SUMIFS(H21:H1041,$C21:$C1041,$C21,$D21:$D1041,$D21,$E21:$E1041,$E21)</f>
        <v>0</v>
      </c>
      <c r="I20" s="34">
        <f>SUMIFS(I21:I1041,$C21:$C1041,$C21,$D21:$D1041,$D21,$E21:$E1041,$E21)</f>
        <v>829.09999999999991</v>
      </c>
      <c r="J20" s="34">
        <f>SUMIFS(J21:J1041,$C21:$C1041,$C21,$D21:$D1041,$D21,$E21:$E1041,$E21)</f>
        <v>0</v>
      </c>
      <c r="K20" s="34">
        <f>SUMIFS(K21:K1041,$C21:$C1041,$C21,$D21:$D1041,$D21,$E21:$E1041,$E21)</f>
        <v>829.09999999999991</v>
      </c>
      <c r="L20" s="34">
        <f>SUMIFS(L21:L1041,$C21:$C1041,$C21,$D21:$D1041,$D21,$E21:$E1041,$E21)</f>
        <v>0</v>
      </c>
      <c r="M20" s="34">
        <f>SUMIFS(M21:M1041,$C21:$C1041,$C21,$D21:$D1041,$D21,$E21:$E1041,$E21)</f>
        <v>829.09999999999991</v>
      </c>
      <c r="N20" s="34">
        <f>SUMIFS(N21:N1041,$C21:$C1041,$C21,$D21:$D1041,$D21,$E21:$E1041,$E21)</f>
        <v>0</v>
      </c>
    </row>
    <row r="21" spans="1:14" s="13" customFormat="1" ht="31.2">
      <c r="A21" s="17">
        <v>3</v>
      </c>
      <c r="B21" s="22" t="s">
        <v>10</v>
      </c>
      <c r="C21" s="23" t="s">
        <v>68</v>
      </c>
      <c r="D21" s="23" t="s">
        <v>77</v>
      </c>
      <c r="E21" s="23" t="s">
        <v>120</v>
      </c>
      <c r="F21" s="23" t="s">
        <v>71</v>
      </c>
      <c r="G21" s="24">
        <v>698.3</v>
      </c>
      <c r="H21" s="24"/>
      <c r="I21" s="24">
        <v>698.3</v>
      </c>
      <c r="J21" s="24"/>
      <c r="K21" s="24">
        <v>698.3</v>
      </c>
      <c r="L21" s="24"/>
      <c r="M21" s="24">
        <v>698.3</v>
      </c>
      <c r="N21" s="24"/>
    </row>
    <row r="22" spans="1:14" s="13" customFormat="1" ht="31.2">
      <c r="A22" s="17">
        <v>3</v>
      </c>
      <c r="B22" s="22" t="s">
        <v>11</v>
      </c>
      <c r="C22" s="23" t="s">
        <v>68</v>
      </c>
      <c r="D22" s="23" t="s">
        <v>77</v>
      </c>
      <c r="E22" s="23" t="s">
        <v>120</v>
      </c>
      <c r="F22" s="23" t="s">
        <v>72</v>
      </c>
      <c r="G22" s="24">
        <v>130.80000000000001</v>
      </c>
      <c r="H22" s="24"/>
      <c r="I22" s="24">
        <v>130.80000000000001</v>
      </c>
      <c r="J22" s="24"/>
      <c r="K22" s="24">
        <v>130.80000000000001</v>
      </c>
      <c r="L22" s="24"/>
      <c r="M22" s="24">
        <v>130.80000000000001</v>
      </c>
      <c r="N22" s="24"/>
    </row>
    <row r="23" spans="1:14" s="13" customFormat="1" ht="62.4">
      <c r="A23" s="15">
        <v>1</v>
      </c>
      <c r="B23" s="29" t="s">
        <v>34</v>
      </c>
      <c r="C23" s="30" t="s">
        <v>68</v>
      </c>
      <c r="D23" s="30" t="s">
        <v>85</v>
      </c>
      <c r="E23" s="30" t="s">
        <v>6</v>
      </c>
      <c r="F23" s="30" t="s">
        <v>70</v>
      </c>
      <c r="G23" s="31">
        <f>SUMIFS(G24:G1048,$C24:$C1048,$C24,$D24:$D1048,$D24)/2</f>
        <v>71453.7</v>
      </c>
      <c r="H23" s="31">
        <f>SUMIFS(H24:H1048,$C24:$C1048,$C24,$D24:$D1048,$D24)/2</f>
        <v>3130.8</v>
      </c>
      <c r="I23" s="31">
        <f>SUMIFS(I24:I1048,$C24:$C1048,$C24,$D24:$D1048,$D24)/2</f>
        <v>71453.7</v>
      </c>
      <c r="J23" s="31">
        <f>SUMIFS(J24:J1048,$C24:$C1048,$C24,$D24:$D1048,$D24)/2</f>
        <v>3130.8</v>
      </c>
      <c r="K23" s="31">
        <f>SUMIFS(K24:K1048,$C24:$C1048,$C24,$D24:$D1048,$D24)/2</f>
        <v>71453.7</v>
      </c>
      <c r="L23" s="31">
        <f>SUMIFS(L24:L1048,$C24:$C1048,$C24,$D24:$D1048,$D24)/2</f>
        <v>3130.8</v>
      </c>
      <c r="M23" s="31">
        <f>SUMIFS(M24:M1048,$C24:$C1048,$C24,$D24:$D1048,$D24)/2</f>
        <v>71453.7</v>
      </c>
      <c r="N23" s="31">
        <f>SUMIFS(N24:N1048,$C24:$C1048,$C24,$D24:$D1048,$D24)/2</f>
        <v>3130.8</v>
      </c>
    </row>
    <row r="24" spans="1:14" s="13" customFormat="1" ht="46.8">
      <c r="A24" s="16">
        <v>2</v>
      </c>
      <c r="B24" s="39" t="s">
        <v>224</v>
      </c>
      <c r="C24" s="33" t="s">
        <v>68</v>
      </c>
      <c r="D24" s="33" t="s">
        <v>85</v>
      </c>
      <c r="E24" s="33" t="s">
        <v>14</v>
      </c>
      <c r="F24" s="33"/>
      <c r="G24" s="34">
        <f>SUMIFS(G25:G1045,$C25:$C1045,$C25,$D25:$D1045,$D25,$E25:$E1045,$E25)</f>
        <v>396.1</v>
      </c>
      <c r="H24" s="34">
        <f>SUMIFS(H25:H1045,$C25:$C1045,$C25,$D25:$D1045,$D25,$E25:$E1045,$E25)</f>
        <v>0</v>
      </c>
      <c r="I24" s="34">
        <f>SUMIFS(I25:I1045,$C25:$C1045,$C25,$D25:$D1045,$D25,$E25:$E1045,$E25)</f>
        <v>396.1</v>
      </c>
      <c r="J24" s="34">
        <f>SUMIFS(J25:J1045,$C25:$C1045,$C25,$D25:$D1045,$D25,$E25:$E1045,$E25)</f>
        <v>0</v>
      </c>
      <c r="K24" s="34">
        <f>SUMIFS(K25:K1045,$C25:$C1045,$C25,$D25:$D1045,$D25,$E25:$E1045,$E25)</f>
        <v>396.1</v>
      </c>
      <c r="L24" s="34">
        <f>SUMIFS(L25:L1045,$C25:$C1045,$C25,$D25:$D1045,$D25,$E25:$E1045,$E25)</f>
        <v>0</v>
      </c>
      <c r="M24" s="34">
        <f>SUMIFS(M25:M1045,$C25:$C1045,$C25,$D25:$D1045,$D25,$E25:$E1045,$E25)</f>
        <v>396.1</v>
      </c>
      <c r="N24" s="34">
        <f>SUMIFS(N25:N1045,$C25:$C1045,$C25,$D25:$D1045,$D25,$E25:$E1045,$E25)</f>
        <v>0</v>
      </c>
    </row>
    <row r="25" spans="1:14" s="13" customFormat="1" ht="31.2">
      <c r="A25" s="17">
        <v>3</v>
      </c>
      <c r="B25" s="22" t="s">
        <v>11</v>
      </c>
      <c r="C25" s="23" t="s">
        <v>68</v>
      </c>
      <c r="D25" s="23" t="s">
        <v>85</v>
      </c>
      <c r="E25" s="23" t="s">
        <v>14</v>
      </c>
      <c r="F25" s="23" t="s">
        <v>72</v>
      </c>
      <c r="G25" s="24">
        <v>396.1</v>
      </c>
      <c r="H25" s="24"/>
      <c r="I25" s="24">
        <v>396.1</v>
      </c>
      <c r="J25" s="24"/>
      <c r="K25" s="24">
        <v>396.1</v>
      </c>
      <c r="L25" s="24"/>
      <c r="M25" s="24">
        <v>396.1</v>
      </c>
      <c r="N25" s="24"/>
    </row>
    <row r="26" spans="1:14" s="13" customFormat="1" ht="46.8">
      <c r="A26" s="16">
        <v>2</v>
      </c>
      <c r="B26" s="39" t="s">
        <v>203</v>
      </c>
      <c r="C26" s="33" t="s">
        <v>68</v>
      </c>
      <c r="D26" s="33" t="s">
        <v>85</v>
      </c>
      <c r="E26" s="33" t="s">
        <v>42</v>
      </c>
      <c r="F26" s="33"/>
      <c r="G26" s="34">
        <f>SUMIFS(G27:G1047,$C27:$C1047,$C27,$D27:$D1047,$D27,$E27:$E1047,$E27)</f>
        <v>100</v>
      </c>
      <c r="H26" s="34">
        <f>SUMIFS(H27:H1047,$C27:$C1047,$C27,$D27:$D1047,$D27,$E27:$E1047,$E27)</f>
        <v>0</v>
      </c>
      <c r="I26" s="34">
        <f>SUMIFS(I27:I1047,$C27:$C1047,$C27,$D27:$D1047,$D27,$E27:$E1047,$E27)</f>
        <v>100</v>
      </c>
      <c r="J26" s="34">
        <f>SUMIFS(J27:J1047,$C27:$C1047,$C27,$D27:$D1047,$D27,$E27:$E1047,$E27)</f>
        <v>0</v>
      </c>
      <c r="K26" s="34">
        <f>SUMIFS(K27:K1047,$C27:$C1047,$C27,$D27:$D1047,$D27,$E27:$E1047,$E27)</f>
        <v>100</v>
      </c>
      <c r="L26" s="34">
        <f>SUMIFS(L27:L1047,$C27:$C1047,$C27,$D27:$D1047,$D27,$E27:$E1047,$E27)</f>
        <v>0</v>
      </c>
      <c r="M26" s="34">
        <f>SUMIFS(M27:M1047,$C27:$C1047,$C27,$D27:$D1047,$D27,$E27:$E1047,$E27)</f>
        <v>100</v>
      </c>
      <c r="N26" s="34">
        <f>SUMIFS(N27:N1047,$C27:$C1047,$C27,$D27:$D1047,$D27,$E27:$E1047,$E27)</f>
        <v>0</v>
      </c>
    </row>
    <row r="27" spans="1:14" s="13" customFormat="1" ht="31.2">
      <c r="A27" s="17">
        <v>3</v>
      </c>
      <c r="B27" s="22" t="s">
        <v>11</v>
      </c>
      <c r="C27" s="23" t="s">
        <v>68</v>
      </c>
      <c r="D27" s="23" t="s">
        <v>85</v>
      </c>
      <c r="E27" s="23" t="s">
        <v>42</v>
      </c>
      <c r="F27" s="23" t="s">
        <v>72</v>
      </c>
      <c r="G27" s="24">
        <v>100</v>
      </c>
      <c r="H27" s="24"/>
      <c r="I27" s="24">
        <v>100</v>
      </c>
      <c r="J27" s="24"/>
      <c r="K27" s="24">
        <v>100</v>
      </c>
      <c r="L27" s="24"/>
      <c r="M27" s="24">
        <v>100</v>
      </c>
      <c r="N27" s="24"/>
    </row>
    <row r="28" spans="1:14" s="13" customFormat="1" ht="62.4">
      <c r="A28" s="16">
        <v>2</v>
      </c>
      <c r="B28" s="32" t="s">
        <v>8</v>
      </c>
      <c r="C28" s="33" t="s">
        <v>68</v>
      </c>
      <c r="D28" s="33" t="s">
        <v>85</v>
      </c>
      <c r="E28" s="33" t="s">
        <v>120</v>
      </c>
      <c r="F28" s="33" t="s">
        <v>70</v>
      </c>
      <c r="G28" s="34">
        <f>SUMIFS(G29:G1049,$C29:$C1049,$C29,$D29:$D1049,$D29,$E29:$E1049,$E29)</f>
        <v>70957.600000000006</v>
      </c>
      <c r="H28" s="34">
        <f>SUMIFS(H29:H1049,$C29:$C1049,$C29,$D29:$D1049,$D29,$E29:$E1049,$E29)</f>
        <v>3130.8</v>
      </c>
      <c r="I28" s="34">
        <f>SUMIFS(I29:I1049,$C29:$C1049,$C29,$D29:$D1049,$D29,$E29:$E1049,$E29)</f>
        <v>70957.600000000006</v>
      </c>
      <c r="J28" s="34">
        <f>SUMIFS(J29:J1049,$C29:$C1049,$C29,$D29:$D1049,$D29,$E29:$E1049,$E29)</f>
        <v>3130.8</v>
      </c>
      <c r="K28" s="34">
        <f>SUMIFS(K29:K1049,$C29:$C1049,$C29,$D29:$D1049,$D29,$E29:$E1049,$E29)</f>
        <v>70957.600000000006</v>
      </c>
      <c r="L28" s="34">
        <f>SUMIFS(L29:L1049,$C29:$C1049,$C29,$D29:$D1049,$D29,$E29:$E1049,$E29)</f>
        <v>3130.8</v>
      </c>
      <c r="M28" s="34">
        <f>SUMIFS(M29:M1049,$C29:$C1049,$C29,$D29:$D1049,$D29,$E29:$E1049,$E29)</f>
        <v>70957.600000000006</v>
      </c>
      <c r="N28" s="34">
        <f>SUMIFS(N29:N1049,$C29:$C1049,$C29,$D29:$D1049,$D29,$E29:$E1049,$E29)</f>
        <v>3130.8</v>
      </c>
    </row>
    <row r="29" spans="1:14" s="13" customFormat="1" ht="31.2">
      <c r="A29" s="17">
        <v>3</v>
      </c>
      <c r="B29" s="22" t="s">
        <v>10</v>
      </c>
      <c r="C29" s="23" t="s">
        <v>68</v>
      </c>
      <c r="D29" s="23" t="s">
        <v>85</v>
      </c>
      <c r="E29" s="23" t="s">
        <v>120</v>
      </c>
      <c r="F29" s="23" t="s">
        <v>71</v>
      </c>
      <c r="G29" s="24">
        <v>68392.800000000003</v>
      </c>
      <c r="H29" s="24">
        <v>2801.3</v>
      </c>
      <c r="I29" s="24">
        <v>68392.800000000003</v>
      </c>
      <c r="J29" s="24">
        <v>2801.3</v>
      </c>
      <c r="K29" s="24">
        <v>68392.800000000003</v>
      </c>
      <c r="L29" s="24">
        <v>2801.3</v>
      </c>
      <c r="M29" s="24">
        <v>68392.800000000003</v>
      </c>
      <c r="N29" s="24">
        <v>2801.3</v>
      </c>
    </row>
    <row r="30" spans="1:14" s="13" customFormat="1" ht="31.2">
      <c r="A30" s="17">
        <v>3</v>
      </c>
      <c r="B30" s="22" t="s">
        <v>11</v>
      </c>
      <c r="C30" s="23" t="s">
        <v>68</v>
      </c>
      <c r="D30" s="23" t="s">
        <v>85</v>
      </c>
      <c r="E30" s="23" t="s">
        <v>120</v>
      </c>
      <c r="F30" s="23" t="s">
        <v>72</v>
      </c>
      <c r="G30" s="24">
        <v>2418.3000000000002</v>
      </c>
      <c r="H30" s="24">
        <v>329.5</v>
      </c>
      <c r="I30" s="24">
        <v>2418.3000000000002</v>
      </c>
      <c r="J30" s="24">
        <v>329.5</v>
      </c>
      <c r="K30" s="24">
        <v>2418.3000000000002</v>
      </c>
      <c r="L30" s="24">
        <v>329.5</v>
      </c>
      <c r="M30" s="24">
        <v>2418.3000000000002</v>
      </c>
      <c r="N30" s="24">
        <v>329.5</v>
      </c>
    </row>
    <row r="31" spans="1:14" s="13" customFormat="1" ht="15.6">
      <c r="A31" s="17">
        <v>3</v>
      </c>
      <c r="B31" s="22" t="s">
        <v>136</v>
      </c>
      <c r="C31" s="23" t="s">
        <v>68</v>
      </c>
      <c r="D31" s="23" t="s">
        <v>85</v>
      </c>
      <c r="E31" s="23" t="s">
        <v>120</v>
      </c>
      <c r="F31" s="23" t="s">
        <v>135</v>
      </c>
      <c r="G31" s="24"/>
      <c r="H31" s="24"/>
      <c r="I31" s="24"/>
      <c r="J31" s="24"/>
      <c r="K31" s="24"/>
      <c r="L31" s="24"/>
      <c r="M31" s="24"/>
      <c r="N31" s="24"/>
    </row>
    <row r="32" spans="1:14" s="13" customFormat="1" ht="15.6">
      <c r="A32" s="17">
        <v>3</v>
      </c>
      <c r="B32" s="22" t="s">
        <v>12</v>
      </c>
      <c r="C32" s="23" t="s">
        <v>68</v>
      </c>
      <c r="D32" s="23" t="s">
        <v>85</v>
      </c>
      <c r="E32" s="23" t="s">
        <v>120</v>
      </c>
      <c r="F32" s="23" t="s">
        <v>73</v>
      </c>
      <c r="G32" s="24">
        <v>146.5</v>
      </c>
      <c r="H32" s="24"/>
      <c r="I32" s="24">
        <v>146.5</v>
      </c>
      <c r="J32" s="24"/>
      <c r="K32" s="24">
        <v>146.5</v>
      </c>
      <c r="L32" s="24"/>
      <c r="M32" s="24">
        <v>146.5</v>
      </c>
      <c r="N32" s="24"/>
    </row>
    <row r="33" spans="1:14" s="13" customFormat="1" ht="15.6">
      <c r="A33" s="15">
        <v>1</v>
      </c>
      <c r="B33" s="40" t="s">
        <v>143</v>
      </c>
      <c r="C33" s="44" t="s">
        <v>68</v>
      </c>
      <c r="D33" s="44" t="s">
        <v>91</v>
      </c>
      <c r="E33" s="44" t="s">
        <v>6</v>
      </c>
      <c r="F33" s="44" t="s">
        <v>70</v>
      </c>
      <c r="G33" s="31">
        <f>SUMIFS(G34:G1058,$C34:$C1058,$C34,$D34:$D1058,$D34)/2</f>
        <v>0</v>
      </c>
      <c r="H33" s="31">
        <f>SUMIFS(H34:H1058,$C34:$C1058,$C34,$D34:$D1058,$D34)/2</f>
        <v>0</v>
      </c>
      <c r="I33" s="31">
        <f>SUMIFS(I34:I1058,$C34:$C1058,$C34,$D34:$D1058,$D34)/2</f>
        <v>0</v>
      </c>
      <c r="J33" s="31">
        <f>SUMIFS(J34:J1058,$C34:$C1058,$C34,$D34:$D1058,$D34)/2</f>
        <v>0</v>
      </c>
      <c r="K33" s="31">
        <f>SUMIFS(K34:K1058,$C34:$C1058,$C34,$D34:$D1058,$D34)/2</f>
        <v>0</v>
      </c>
      <c r="L33" s="31">
        <f>SUMIFS(L34:L1058,$C34:$C1058,$C34,$D34:$D1058,$D34)/2</f>
        <v>0</v>
      </c>
      <c r="M33" s="31">
        <f>SUMIFS(M34:M1058,$C34:$C1058,$C34,$D34:$D1058,$D34)/2</f>
        <v>0</v>
      </c>
      <c r="N33" s="31">
        <f>SUMIFS(N34:N1058,$C34:$C1058,$C34,$D34:$D1058,$D34)/2</f>
        <v>0</v>
      </c>
    </row>
    <row r="34" spans="1:14" s="13" customFormat="1" ht="31.2">
      <c r="A34" s="16">
        <v>2</v>
      </c>
      <c r="B34" s="39" t="s">
        <v>144</v>
      </c>
      <c r="C34" s="42" t="s">
        <v>68</v>
      </c>
      <c r="D34" s="42" t="s">
        <v>91</v>
      </c>
      <c r="E34" s="42" t="s">
        <v>145</v>
      </c>
      <c r="F34" s="42" t="s">
        <v>70</v>
      </c>
      <c r="G34" s="34">
        <f>SUMIFS(G35:G1055,$C35:$C1055,$C35,$D35:$D1055,$D35,$E35:$E1055,$E35)</f>
        <v>0</v>
      </c>
      <c r="H34" s="34">
        <f>SUMIFS(H35:H1055,$C35:$C1055,$C35,$D35:$D1055,$D35,$E35:$E1055,$E35)</f>
        <v>0</v>
      </c>
      <c r="I34" s="34">
        <f>SUMIFS(I35:I1055,$C35:$C1055,$C35,$D35:$D1055,$D35,$E35:$E1055,$E35)</f>
        <v>0</v>
      </c>
      <c r="J34" s="34">
        <f>SUMIFS(J35:J1055,$C35:$C1055,$C35,$D35:$D1055,$D35,$E35:$E1055,$E35)</f>
        <v>0</v>
      </c>
      <c r="K34" s="34">
        <f>SUMIFS(K35:K1055,$C35:$C1055,$C35,$D35:$D1055,$D35,$E35:$E1055,$E35)</f>
        <v>0</v>
      </c>
      <c r="L34" s="34">
        <f>SUMIFS(L35:L1055,$C35:$C1055,$C35,$D35:$D1055,$D35,$E35:$E1055,$E35)</f>
        <v>0</v>
      </c>
      <c r="M34" s="34">
        <f>SUMIFS(M35:M1055,$C35:$C1055,$C35,$D35:$D1055,$D35,$E35:$E1055,$E35)</f>
        <v>0</v>
      </c>
      <c r="N34" s="34">
        <f>SUMIFS(N35:N1055,$C35:$C1055,$C35,$D35:$D1055,$D35,$E35:$E1055,$E35)</f>
        <v>0</v>
      </c>
    </row>
    <row r="35" spans="1:14" s="13" customFormat="1" ht="31.2">
      <c r="A35" s="17">
        <v>3</v>
      </c>
      <c r="B35" s="47" t="s">
        <v>11</v>
      </c>
      <c r="C35" s="23" t="s">
        <v>68</v>
      </c>
      <c r="D35" s="23" t="s">
        <v>91</v>
      </c>
      <c r="E35" s="23" t="s">
        <v>145</v>
      </c>
      <c r="F35" s="23" t="s">
        <v>72</v>
      </c>
      <c r="G35" s="24"/>
      <c r="H35" s="24"/>
      <c r="I35" s="24"/>
      <c r="J35" s="24"/>
      <c r="K35" s="24"/>
      <c r="L35" s="24"/>
      <c r="M35" s="24"/>
      <c r="N35" s="24"/>
    </row>
    <row r="36" spans="1:14" s="13" customFormat="1" ht="46.8">
      <c r="A36" s="15">
        <v>1</v>
      </c>
      <c r="B36" s="29" t="s">
        <v>7</v>
      </c>
      <c r="C36" s="30" t="s">
        <v>68</v>
      </c>
      <c r="D36" s="30" t="s">
        <v>69</v>
      </c>
      <c r="E36" s="30"/>
      <c r="F36" s="30" t="s">
        <v>70</v>
      </c>
      <c r="G36" s="31">
        <f>SUMIFS(G37:G1061,$C37:$C1061,$C37,$D37:$D1061,$D37)/2</f>
        <v>26422.699999999997</v>
      </c>
      <c r="H36" s="31">
        <f>SUMIFS(H37:H1061,$C37:$C1061,$C37,$D37:$D1061,$D37)/2</f>
        <v>0</v>
      </c>
      <c r="I36" s="31">
        <f>SUMIFS(I37:I1061,$C37:$C1061,$C37,$D37:$D1061,$D37)/2</f>
        <v>26422.699999999997</v>
      </c>
      <c r="J36" s="31">
        <f>SUMIFS(J37:J1061,$C37:$C1061,$C37,$D37:$D1061,$D37)/2</f>
        <v>0</v>
      </c>
      <c r="K36" s="31">
        <f>SUMIFS(K37:K1061,$C37:$C1061,$C37,$D37:$D1061,$D37)/2</f>
        <v>26422.699999999997</v>
      </c>
      <c r="L36" s="31">
        <f>SUMIFS(L37:L1061,$C37:$C1061,$C37,$D37:$D1061,$D37)/2</f>
        <v>0</v>
      </c>
      <c r="M36" s="31">
        <f>SUMIFS(M37:M1061,$C37:$C1061,$C37,$D37:$D1061,$D37)/2</f>
        <v>26422.699999999997</v>
      </c>
      <c r="N36" s="31">
        <f>SUMIFS(N37:N1061,$C37:$C1061,$C37,$D37:$D1061,$D37)/2</f>
        <v>0</v>
      </c>
    </row>
    <row r="37" spans="1:14" s="13" customFormat="1" ht="46.8">
      <c r="A37" s="16">
        <v>2</v>
      </c>
      <c r="B37" s="39" t="s">
        <v>224</v>
      </c>
      <c r="C37" s="33" t="s">
        <v>68</v>
      </c>
      <c r="D37" s="33" t="s">
        <v>69</v>
      </c>
      <c r="E37" s="33" t="s">
        <v>14</v>
      </c>
      <c r="F37" s="33" t="s">
        <v>70</v>
      </c>
      <c r="G37" s="34">
        <f>SUMIFS(G38:G1058,$C38:$C1058,$C38,$D38:$D1058,$D38,$E38:$E1058,$E38)</f>
        <v>20</v>
      </c>
      <c r="H37" s="34">
        <f>SUMIFS(H38:H1058,$C38:$C1058,$C38,$D38:$D1058,$D38,$E38:$E1058,$E38)</f>
        <v>0</v>
      </c>
      <c r="I37" s="34">
        <f>SUMIFS(I38:I1058,$C38:$C1058,$C38,$D38:$D1058,$D38,$E38:$E1058,$E38)</f>
        <v>20</v>
      </c>
      <c r="J37" s="34">
        <f>SUMIFS(J38:J1058,$C38:$C1058,$C38,$D38:$D1058,$D38,$E38:$E1058,$E38)</f>
        <v>0</v>
      </c>
      <c r="K37" s="34">
        <f>SUMIFS(K38:K1058,$C38:$C1058,$C38,$D38:$D1058,$D38,$E38:$E1058,$E38)</f>
        <v>20</v>
      </c>
      <c r="L37" s="34">
        <f>SUMIFS(L38:L1058,$C38:$C1058,$C38,$D38:$D1058,$D38,$E38:$E1058,$E38)</f>
        <v>0</v>
      </c>
      <c r="M37" s="34">
        <f>SUMIFS(M38:M1058,$C38:$C1058,$C38,$D38:$D1058,$D38,$E38:$E1058,$E38)</f>
        <v>20</v>
      </c>
      <c r="N37" s="34">
        <f>SUMIFS(N38:N1058,$C38:$C1058,$C38,$D38:$D1058,$D38,$E38:$E1058,$E38)</f>
        <v>0</v>
      </c>
    </row>
    <row r="38" spans="1:14" s="13" customFormat="1" ht="31.2">
      <c r="A38" s="17">
        <v>3</v>
      </c>
      <c r="B38" s="22" t="s">
        <v>11</v>
      </c>
      <c r="C38" s="23" t="s">
        <v>68</v>
      </c>
      <c r="D38" s="23" t="s">
        <v>69</v>
      </c>
      <c r="E38" s="23" t="s">
        <v>14</v>
      </c>
      <c r="F38" s="23" t="s">
        <v>72</v>
      </c>
      <c r="G38" s="24">
        <v>20</v>
      </c>
      <c r="H38" s="24"/>
      <c r="I38" s="24">
        <v>20</v>
      </c>
      <c r="J38" s="24"/>
      <c r="K38" s="24">
        <v>20</v>
      </c>
      <c r="L38" s="24"/>
      <c r="M38" s="24">
        <v>20</v>
      </c>
      <c r="N38" s="24"/>
    </row>
    <row r="39" spans="1:14" s="13" customFormat="1" ht="46.8">
      <c r="A39" s="16">
        <v>2</v>
      </c>
      <c r="B39" s="39" t="s">
        <v>203</v>
      </c>
      <c r="C39" s="33" t="s">
        <v>68</v>
      </c>
      <c r="D39" s="33" t="s">
        <v>69</v>
      </c>
      <c r="E39" s="33" t="s">
        <v>42</v>
      </c>
      <c r="F39" s="33" t="s">
        <v>70</v>
      </c>
      <c r="G39" s="34">
        <f>SUMIFS(G40:G1060,$C40:$C1060,$C40,$D40:$D1060,$D40,$E40:$E1060,$E40)</f>
        <v>21</v>
      </c>
      <c r="H39" s="34">
        <f>SUMIFS(H40:H1060,$C40:$C1060,$C40,$D40:$D1060,$D40,$E40:$E1060,$E40)</f>
        <v>0</v>
      </c>
      <c r="I39" s="34">
        <f>SUMIFS(I40:I1060,$C40:$C1060,$C40,$D40:$D1060,$D40,$E40:$E1060,$E40)</f>
        <v>21</v>
      </c>
      <c r="J39" s="34">
        <f>SUMIFS(J40:J1060,$C40:$C1060,$C40,$D40:$D1060,$D40,$E40:$E1060,$E40)</f>
        <v>0</v>
      </c>
      <c r="K39" s="34">
        <f>SUMIFS(K40:K1060,$C40:$C1060,$C40,$D40:$D1060,$D40,$E40:$E1060,$E40)</f>
        <v>21</v>
      </c>
      <c r="L39" s="34">
        <f>SUMIFS(L40:L1060,$C40:$C1060,$C40,$D40:$D1060,$D40,$E40:$E1060,$E40)</f>
        <v>0</v>
      </c>
      <c r="M39" s="34">
        <f>SUMIFS(M40:M1060,$C40:$C1060,$C40,$D40:$D1060,$D40,$E40:$E1060,$E40)</f>
        <v>21</v>
      </c>
      <c r="N39" s="34">
        <f>SUMIFS(N40:N1060,$C40:$C1060,$C40,$D40:$D1060,$D40,$E40:$E1060,$E40)</f>
        <v>0</v>
      </c>
    </row>
    <row r="40" spans="1:14" s="13" customFormat="1" ht="31.2">
      <c r="A40" s="17">
        <v>3</v>
      </c>
      <c r="B40" s="22" t="s">
        <v>11</v>
      </c>
      <c r="C40" s="23" t="s">
        <v>68</v>
      </c>
      <c r="D40" s="23" t="s">
        <v>69</v>
      </c>
      <c r="E40" s="23" t="s">
        <v>42</v>
      </c>
      <c r="F40" s="23" t="s">
        <v>72</v>
      </c>
      <c r="G40" s="24">
        <v>21</v>
      </c>
      <c r="H40" s="24"/>
      <c r="I40" s="24">
        <v>21</v>
      </c>
      <c r="J40" s="24"/>
      <c r="K40" s="24">
        <v>21</v>
      </c>
      <c r="L40" s="24"/>
      <c r="M40" s="24">
        <v>21</v>
      </c>
      <c r="N40" s="24"/>
    </row>
    <row r="41" spans="1:14" s="13" customFormat="1" ht="62.4">
      <c r="A41" s="16">
        <v>2</v>
      </c>
      <c r="B41" s="32" t="s">
        <v>8</v>
      </c>
      <c r="C41" s="33" t="s">
        <v>68</v>
      </c>
      <c r="D41" s="33" t="s">
        <v>69</v>
      </c>
      <c r="E41" s="33" t="s">
        <v>120</v>
      </c>
      <c r="F41" s="33" t="s">
        <v>70</v>
      </c>
      <c r="G41" s="34">
        <f>SUMIFS(G42:G1062,$C42:$C1062,$C42,$D42:$D1062,$D42,$E42:$E1062,$E42)</f>
        <v>26381.7</v>
      </c>
      <c r="H41" s="34">
        <f>SUMIFS(H42:H1062,$C42:$C1062,$C42,$D42:$D1062,$D42,$E42:$E1062,$E42)</f>
        <v>0</v>
      </c>
      <c r="I41" s="34">
        <f>SUMIFS(I42:I1062,$C42:$C1062,$C42,$D42:$D1062,$D42,$E42:$E1062,$E42)</f>
        <v>26381.7</v>
      </c>
      <c r="J41" s="34">
        <f>SUMIFS(J42:J1062,$C42:$C1062,$C42,$D42:$D1062,$D42,$E42:$E1062,$E42)</f>
        <v>0</v>
      </c>
      <c r="K41" s="34">
        <f>SUMIFS(K42:K1062,$C42:$C1062,$C42,$D42:$D1062,$D42,$E42:$E1062,$E42)</f>
        <v>26381.7</v>
      </c>
      <c r="L41" s="34">
        <f>SUMIFS(L42:L1062,$C42:$C1062,$C42,$D42:$D1062,$D42,$E42:$E1062,$E42)</f>
        <v>0</v>
      </c>
      <c r="M41" s="34">
        <f>SUMIFS(M42:M1062,$C42:$C1062,$C42,$D42:$D1062,$D42,$E42:$E1062,$E42)</f>
        <v>26381.7</v>
      </c>
      <c r="N41" s="34">
        <f>SUMIFS(N42:N1062,$C42:$C1062,$C42,$D42:$D1062,$D42,$E42:$E1062,$E42)</f>
        <v>0</v>
      </c>
    </row>
    <row r="42" spans="1:14" s="13" customFormat="1" ht="31.2">
      <c r="A42" s="17">
        <v>3</v>
      </c>
      <c r="B42" s="22" t="s">
        <v>10</v>
      </c>
      <c r="C42" s="23" t="s">
        <v>68</v>
      </c>
      <c r="D42" s="23" t="s">
        <v>69</v>
      </c>
      <c r="E42" s="23" t="s">
        <v>120</v>
      </c>
      <c r="F42" s="23" t="s">
        <v>71</v>
      </c>
      <c r="G42" s="24">
        <v>25933</v>
      </c>
      <c r="H42" s="24"/>
      <c r="I42" s="24">
        <v>25933</v>
      </c>
      <c r="J42" s="24"/>
      <c r="K42" s="24">
        <v>25933</v>
      </c>
      <c r="L42" s="24"/>
      <c r="M42" s="24">
        <v>25933</v>
      </c>
      <c r="N42" s="24"/>
    </row>
    <row r="43" spans="1:14" s="13" customFormat="1" ht="31.2">
      <c r="A43" s="17">
        <v>3</v>
      </c>
      <c r="B43" s="22" t="s">
        <v>11</v>
      </c>
      <c r="C43" s="23" t="s">
        <v>68</v>
      </c>
      <c r="D43" s="23" t="s">
        <v>69</v>
      </c>
      <c r="E43" s="23" t="s">
        <v>120</v>
      </c>
      <c r="F43" s="23" t="s">
        <v>72</v>
      </c>
      <c r="G43" s="24">
        <v>448.7</v>
      </c>
      <c r="H43" s="24"/>
      <c r="I43" s="24">
        <v>448.7</v>
      </c>
      <c r="J43" s="24"/>
      <c r="K43" s="24">
        <v>448.7</v>
      </c>
      <c r="L43" s="24"/>
      <c r="M43" s="24">
        <v>448.7</v>
      </c>
      <c r="N43" s="24"/>
    </row>
    <row r="44" spans="1:14" s="13" customFormat="1" ht="15.6">
      <c r="A44" s="17">
        <v>3</v>
      </c>
      <c r="B44" s="22" t="s">
        <v>12</v>
      </c>
      <c r="C44" s="23" t="s">
        <v>68</v>
      </c>
      <c r="D44" s="23" t="s">
        <v>69</v>
      </c>
      <c r="E44" s="23" t="s">
        <v>120</v>
      </c>
      <c r="F44" s="23" t="s">
        <v>73</v>
      </c>
      <c r="G44" s="24"/>
      <c r="H44" s="24"/>
      <c r="I44" s="24"/>
      <c r="J44" s="24"/>
      <c r="K44" s="24"/>
      <c r="L44" s="24"/>
      <c r="M44" s="24"/>
      <c r="N44" s="24"/>
    </row>
    <row r="45" spans="1:14" s="13" customFormat="1" ht="15.6">
      <c r="A45" s="15">
        <v>1</v>
      </c>
      <c r="B45" s="40" t="s">
        <v>180</v>
      </c>
      <c r="C45" s="30" t="s">
        <v>68</v>
      </c>
      <c r="D45" s="30" t="s">
        <v>80</v>
      </c>
      <c r="E45" s="30"/>
      <c r="F45" s="30" t="s">
        <v>70</v>
      </c>
      <c r="G45" s="31">
        <f>SUMIFS(G46:G1070,$C46:$C1070,$C46,$D46:$D1070,$D46)/2</f>
        <v>0</v>
      </c>
      <c r="H45" s="31">
        <f>SUMIFS(H46:H1070,$C46:$C1070,$C46,$D46:$D1070,$D46)/2</f>
        <v>0</v>
      </c>
      <c r="I45" s="31">
        <f>SUMIFS(I46:I1070,$C46:$C1070,$C46,$D46:$D1070,$D46)/2</f>
        <v>0</v>
      </c>
      <c r="J45" s="31">
        <f>SUMIFS(J46:J1070,$C46:$C1070,$C46,$D46:$D1070,$D46)/2</f>
        <v>0</v>
      </c>
      <c r="K45" s="31">
        <f>SUMIFS(K46:K1070,$C46:$C1070,$C46,$D46:$D1070,$D46)/2</f>
        <v>0</v>
      </c>
      <c r="L45" s="31">
        <f>SUMIFS(L46:L1070,$C46:$C1070,$C46,$D46:$D1070,$D46)/2</f>
        <v>0</v>
      </c>
      <c r="M45" s="31">
        <f>SUMIFS(M46:M1070,$C46:$C1070,$C46,$D46:$D1070,$D46)/2</f>
        <v>0</v>
      </c>
      <c r="N45" s="31">
        <f>SUMIFS(N46:N1070,$C46:$C1070,$C46,$D46:$D1070,$D46)/2</f>
        <v>0</v>
      </c>
    </row>
    <row r="46" spans="1:14" s="13" customFormat="1" ht="31.2">
      <c r="A46" s="16">
        <v>2</v>
      </c>
      <c r="B46" s="39" t="s">
        <v>181</v>
      </c>
      <c r="C46" s="33" t="s">
        <v>68</v>
      </c>
      <c r="D46" s="33" t="s">
        <v>80</v>
      </c>
      <c r="E46" s="33" t="s">
        <v>179</v>
      </c>
      <c r="F46" s="33" t="s">
        <v>70</v>
      </c>
      <c r="G46" s="34">
        <f>SUMIFS(G47:G1067,$C47:$C1067,$C47,$D47:$D1067,$D47,$E47:$E1067,$E47)</f>
        <v>0</v>
      </c>
      <c r="H46" s="34">
        <f>SUMIFS(H47:H1067,$C47:$C1067,$C47,$D47:$D1067,$D47,$E47:$E1067,$E47)</f>
        <v>0</v>
      </c>
      <c r="I46" s="34">
        <f>SUMIFS(I47:I1067,$C47:$C1067,$C47,$D47:$D1067,$D47,$E47:$E1067,$E47)</f>
        <v>0</v>
      </c>
      <c r="J46" s="34">
        <f>SUMIFS(J47:J1067,$C47:$C1067,$C47,$D47:$D1067,$D47,$E47:$E1067,$E47)</f>
        <v>0</v>
      </c>
      <c r="K46" s="34">
        <f>SUMIFS(K47:K1067,$C47:$C1067,$C47,$D47:$D1067,$D47,$E47:$E1067,$E47)</f>
        <v>0</v>
      </c>
      <c r="L46" s="34">
        <f>SUMIFS(L47:L1067,$C47:$C1067,$C47,$D47:$D1067,$D47,$E47:$E1067,$E47)</f>
        <v>0</v>
      </c>
      <c r="M46" s="34">
        <f>SUMIFS(M47:M1067,$C47:$C1067,$C47,$D47:$D1067,$D47,$E47:$E1067,$E47)</f>
        <v>0</v>
      </c>
      <c r="N46" s="34">
        <f>SUMIFS(N47:N1067,$C47:$C1067,$C47,$D47:$D1067,$D47,$E47:$E1067,$E47)</f>
        <v>0</v>
      </c>
    </row>
    <row r="47" spans="1:14" s="13" customFormat="1" ht="15.6">
      <c r="A47" s="17">
        <v>3</v>
      </c>
      <c r="B47" s="47" t="s">
        <v>182</v>
      </c>
      <c r="C47" s="23" t="s">
        <v>68</v>
      </c>
      <c r="D47" s="23" t="s">
        <v>80</v>
      </c>
      <c r="E47" s="23" t="s">
        <v>179</v>
      </c>
      <c r="F47" s="23" t="s">
        <v>178</v>
      </c>
      <c r="G47" s="24"/>
      <c r="H47" s="24"/>
      <c r="I47" s="24"/>
      <c r="J47" s="24"/>
      <c r="K47" s="24"/>
      <c r="L47" s="24"/>
      <c r="M47" s="24"/>
      <c r="N47" s="24"/>
    </row>
    <row r="48" spans="1:14" s="13" customFormat="1" ht="15.6">
      <c r="A48" s="15">
        <v>1</v>
      </c>
      <c r="B48" s="29" t="s">
        <v>43</v>
      </c>
      <c r="C48" s="30" t="s">
        <v>68</v>
      </c>
      <c r="D48" s="30" t="s">
        <v>84</v>
      </c>
      <c r="E48" s="30" t="s">
        <v>6</v>
      </c>
      <c r="F48" s="30" t="s">
        <v>70</v>
      </c>
      <c r="G48" s="31">
        <f>SUMIFS(G49:G1073,$C49:$C1073,$C49,$D49:$D1073,$D49)/2</f>
        <v>3000</v>
      </c>
      <c r="H48" s="31">
        <f>SUMIFS(H49:H1073,$C49:$C1073,$C49,$D49:$D1073,$D49)/2</f>
        <v>0</v>
      </c>
      <c r="I48" s="31">
        <f>SUMIFS(I49:I1073,$C49:$C1073,$C49,$D49:$D1073,$D49)/2</f>
        <v>3000</v>
      </c>
      <c r="J48" s="31">
        <f>SUMIFS(J49:J1073,$C49:$C1073,$C49,$D49:$D1073,$D49)/2</f>
        <v>0</v>
      </c>
      <c r="K48" s="31">
        <f>SUMIFS(K49:K1073,$C49:$C1073,$C49,$D49:$D1073,$D49)/2</f>
        <v>3000</v>
      </c>
      <c r="L48" s="31">
        <f>SUMIFS(L49:L1073,$C49:$C1073,$C49,$D49:$D1073,$D49)/2</f>
        <v>0</v>
      </c>
      <c r="M48" s="31">
        <f>SUMIFS(M49:M1073,$C49:$C1073,$C49,$D49:$D1073,$D49)/2</f>
        <v>3000</v>
      </c>
      <c r="N48" s="31">
        <f>SUMIFS(N49:N1073,$C49:$C1073,$C49,$D49:$D1073,$D49)/2</f>
        <v>0</v>
      </c>
    </row>
    <row r="49" spans="1:14" s="13" customFormat="1" ht="31.2">
      <c r="A49" s="16">
        <v>2</v>
      </c>
      <c r="B49" s="32" t="s">
        <v>35</v>
      </c>
      <c r="C49" s="33" t="s">
        <v>68</v>
      </c>
      <c r="D49" s="33" t="s">
        <v>84</v>
      </c>
      <c r="E49" s="33" t="s">
        <v>121</v>
      </c>
      <c r="F49" s="33" t="s">
        <v>70</v>
      </c>
      <c r="G49" s="34">
        <f>SUMIFS(G50:G1070,$C50:$C1070,$C50,$D50:$D1070,$D50,$E50:$E1070,$E50)</f>
        <v>3000</v>
      </c>
      <c r="H49" s="34">
        <f>SUMIFS(H50:H1070,$C50:$C1070,$C50,$D50:$D1070,$D50,$E50:$E1070,$E50)</f>
        <v>0</v>
      </c>
      <c r="I49" s="34">
        <f>SUMIFS(I50:I1070,$C50:$C1070,$C50,$D50:$D1070,$D50,$E50:$E1070,$E50)</f>
        <v>3000</v>
      </c>
      <c r="J49" s="34">
        <f>SUMIFS(J50:J1070,$C50:$C1070,$C50,$D50:$D1070,$D50,$E50:$E1070,$E50)</f>
        <v>0</v>
      </c>
      <c r="K49" s="34">
        <f>SUMIFS(K50:K1070,$C50:$C1070,$C50,$D50:$D1070,$D50,$E50:$E1070,$E50)</f>
        <v>3000</v>
      </c>
      <c r="L49" s="34">
        <f>SUMIFS(L50:L1070,$C50:$C1070,$C50,$D50:$D1070,$D50,$E50:$E1070,$E50)</f>
        <v>0</v>
      </c>
      <c r="M49" s="34">
        <f>SUMIFS(M50:M1070,$C50:$C1070,$C50,$D50:$D1070,$D50,$E50:$E1070,$E50)</f>
        <v>3000</v>
      </c>
      <c r="N49" s="34">
        <f>SUMIFS(N50:N1070,$C50:$C1070,$C50,$D50:$D1070,$D50,$E50:$E1070,$E50)</f>
        <v>0</v>
      </c>
    </row>
    <row r="50" spans="1:14" s="13" customFormat="1" ht="15.6">
      <c r="A50" s="17">
        <v>3</v>
      </c>
      <c r="B50" s="22" t="s">
        <v>44</v>
      </c>
      <c r="C50" s="23" t="s">
        <v>68</v>
      </c>
      <c r="D50" s="23" t="s">
        <v>84</v>
      </c>
      <c r="E50" s="23" t="s">
        <v>121</v>
      </c>
      <c r="F50" s="23" t="s">
        <v>89</v>
      </c>
      <c r="G50" s="24">
        <v>3000</v>
      </c>
      <c r="H50" s="24"/>
      <c r="I50" s="24">
        <v>3000</v>
      </c>
      <c r="J50" s="24"/>
      <c r="K50" s="24">
        <v>3000</v>
      </c>
      <c r="L50" s="24"/>
      <c r="M50" s="24">
        <v>3000</v>
      </c>
      <c r="N50" s="24"/>
    </row>
    <row r="51" spans="1:14" s="13" customFormat="1" ht="15.6">
      <c r="A51" s="15">
        <v>1</v>
      </c>
      <c r="B51" s="29" t="s">
        <v>13</v>
      </c>
      <c r="C51" s="30" t="s">
        <v>68</v>
      </c>
      <c r="D51" s="30" t="s">
        <v>74</v>
      </c>
      <c r="E51" s="30"/>
      <c r="F51" s="30"/>
      <c r="G51" s="31">
        <f>SUMIFS(G52:G1076,$C52:$C1076,$C52,$D52:$D1076,$D52)/2</f>
        <v>33499.100000000006</v>
      </c>
      <c r="H51" s="31">
        <f>SUMIFS(H52:H1076,$C52:$C1076,$C52,$D52:$D1076,$D52)/2</f>
        <v>1025.5</v>
      </c>
      <c r="I51" s="31">
        <f>SUMIFS(I52:I1076,$C52:$C1076,$C52,$D52:$D1076,$D52)/2</f>
        <v>33499.100000000006</v>
      </c>
      <c r="J51" s="31">
        <f>SUMIFS(J52:J1076,$C52:$C1076,$C52,$D52:$D1076,$D52)/2</f>
        <v>1025.5</v>
      </c>
      <c r="K51" s="31">
        <f>SUMIFS(K52:K1076,$C52:$C1076,$C52,$D52:$D1076,$D52)/2</f>
        <v>33499.100000000006</v>
      </c>
      <c r="L51" s="31">
        <f>SUMIFS(L52:L1076,$C52:$C1076,$C52,$D52:$D1076,$D52)/2</f>
        <v>0</v>
      </c>
      <c r="M51" s="31">
        <f>SUMIFS(M52:M1076,$C52:$C1076,$C52,$D52:$D1076,$D52)/2</f>
        <v>33499.100000000006</v>
      </c>
      <c r="N51" s="31">
        <f>SUMIFS(N52:N1076,$C52:$C1076,$C52,$D52:$D1076,$D52)/2</f>
        <v>0</v>
      </c>
    </row>
    <row r="52" spans="1:14" s="13" customFormat="1" ht="42" customHeight="1">
      <c r="A52" s="16">
        <v>2</v>
      </c>
      <c r="B52" s="41" t="s">
        <v>169</v>
      </c>
      <c r="C52" s="33" t="s">
        <v>68</v>
      </c>
      <c r="D52" s="33" t="s">
        <v>74</v>
      </c>
      <c r="E52" s="33" t="s">
        <v>168</v>
      </c>
      <c r="F52" s="33"/>
      <c r="G52" s="34">
        <f>SUMIFS(G53:G1073,$C53:$C1073,$C53,$D53:$D1073,$D53,$E53:$E1073,$E53)</f>
        <v>0</v>
      </c>
      <c r="H52" s="34">
        <f>SUMIFS(H53:H1073,$C53:$C1073,$C53,$D53:$D1073,$D53,$E53:$E1073,$E53)</f>
        <v>0</v>
      </c>
      <c r="I52" s="34">
        <f>SUMIFS(I53:I1073,$C53:$C1073,$C53,$D53:$D1073,$D53,$E53:$E1073,$E53)</f>
        <v>0</v>
      </c>
      <c r="J52" s="34">
        <f>SUMIFS(J53:J1073,$C53:$C1073,$C53,$D53:$D1073,$D53,$E53:$E1073,$E53)</f>
        <v>0</v>
      </c>
      <c r="K52" s="34">
        <f>SUMIFS(K53:K1073,$C53:$C1073,$C53,$D53:$D1073,$D53,$E53:$E1073,$E53)</f>
        <v>0</v>
      </c>
      <c r="L52" s="34">
        <f>SUMIFS(L53:L1073,$C53:$C1073,$C53,$D53:$D1073,$D53,$E53:$E1073,$E53)</f>
        <v>0</v>
      </c>
      <c r="M52" s="34">
        <f>SUMIFS(M53:M1073,$C53:$C1073,$C53,$D53:$D1073,$D53,$E53:$E1073,$E53)</f>
        <v>0</v>
      </c>
      <c r="N52" s="34">
        <f>SUMIFS(N53:N1073,$C53:$C1073,$C53,$D53:$D1073,$D53,$E53:$E1073,$E53)</f>
        <v>0</v>
      </c>
    </row>
    <row r="53" spans="1:14" s="13" customFormat="1" ht="15.6">
      <c r="A53" s="17">
        <v>3</v>
      </c>
      <c r="B53" s="22" t="s">
        <v>46</v>
      </c>
      <c r="C53" s="23" t="s">
        <v>68</v>
      </c>
      <c r="D53" s="23" t="s">
        <v>74</v>
      </c>
      <c r="E53" s="23" t="s">
        <v>168</v>
      </c>
      <c r="F53" s="23" t="s">
        <v>90</v>
      </c>
      <c r="G53" s="24"/>
      <c r="H53" s="24"/>
      <c r="I53" s="24"/>
      <c r="J53" s="24"/>
      <c r="K53" s="24"/>
      <c r="L53" s="24"/>
      <c r="M53" s="24"/>
      <c r="N53" s="24"/>
    </row>
    <row r="54" spans="1:14" s="13" customFormat="1" ht="46.8">
      <c r="A54" s="16">
        <v>2</v>
      </c>
      <c r="B54" s="35" t="s">
        <v>183</v>
      </c>
      <c r="C54" s="33" t="s">
        <v>68</v>
      </c>
      <c r="D54" s="33" t="s">
        <v>74</v>
      </c>
      <c r="E54" s="33" t="s">
        <v>47</v>
      </c>
      <c r="F54" s="33"/>
      <c r="G54" s="34">
        <f>SUMIFS(G55:G1075,$C55:$C1075,$C55,$D55:$D1075,$D55,$E55:$E1075,$E55)</f>
        <v>18319.400000000001</v>
      </c>
      <c r="H54" s="34">
        <f>SUMIFS(H55:H1075,$C55:$C1075,$C55,$D55:$D1075,$D55,$E55:$E1075,$E55)</f>
        <v>0</v>
      </c>
      <c r="I54" s="34">
        <f>SUMIFS(I55:I1075,$C55:$C1075,$C55,$D55:$D1075,$D55,$E55:$E1075,$E55)</f>
        <v>18319.400000000001</v>
      </c>
      <c r="J54" s="34">
        <f>SUMIFS(J55:J1075,$C55:$C1075,$C55,$D55:$D1075,$D55,$E55:$E1075,$E55)</f>
        <v>0</v>
      </c>
      <c r="K54" s="34">
        <f>SUMIFS(K55:K1075,$C55:$C1075,$C55,$D55:$D1075,$D55,$E55:$E1075,$E55)</f>
        <v>18319.400000000001</v>
      </c>
      <c r="L54" s="34">
        <f>SUMIFS(L55:L1075,$C55:$C1075,$C55,$D55:$D1075,$D55,$E55:$E1075,$E55)</f>
        <v>0</v>
      </c>
      <c r="M54" s="34">
        <f>SUMIFS(M55:M1075,$C55:$C1075,$C55,$D55:$D1075,$D55,$E55:$E1075,$E55)</f>
        <v>18319.400000000001</v>
      </c>
      <c r="N54" s="34">
        <f>SUMIFS(N55:N1075,$C55:$C1075,$C55,$D55:$D1075,$D55,$E55:$E1075,$E55)</f>
        <v>0</v>
      </c>
    </row>
    <row r="55" spans="1:14" s="13" customFormat="1" ht="15.6">
      <c r="A55" s="17">
        <v>3</v>
      </c>
      <c r="B55" s="22" t="s">
        <v>46</v>
      </c>
      <c r="C55" s="23" t="s">
        <v>68</v>
      </c>
      <c r="D55" s="23" t="s">
        <v>74</v>
      </c>
      <c r="E55" s="23" t="s">
        <v>47</v>
      </c>
      <c r="F55" s="23" t="s">
        <v>90</v>
      </c>
      <c r="G55" s="24">
        <v>18319.400000000001</v>
      </c>
      <c r="H55" s="24"/>
      <c r="I55" s="24">
        <v>18319.400000000001</v>
      </c>
      <c r="J55" s="24"/>
      <c r="K55" s="24">
        <v>18319.400000000001</v>
      </c>
      <c r="L55" s="24"/>
      <c r="M55" s="24">
        <v>18319.400000000001</v>
      </c>
      <c r="N55" s="24"/>
    </row>
    <row r="56" spans="1:14" s="13" customFormat="1" ht="62.4">
      <c r="A56" s="16">
        <v>2</v>
      </c>
      <c r="B56" s="41" t="s">
        <v>207</v>
      </c>
      <c r="C56" s="33" t="s">
        <v>68</v>
      </c>
      <c r="D56" s="33" t="s">
        <v>74</v>
      </c>
      <c r="E56" s="33" t="s">
        <v>49</v>
      </c>
      <c r="F56" s="33" t="s">
        <v>70</v>
      </c>
      <c r="G56" s="34">
        <f>SUMIFS(G57:G1077,$C57:$C1077,$C57,$D57:$D1077,$D57,$E57:$E1077,$E57)</f>
        <v>0</v>
      </c>
      <c r="H56" s="34">
        <f>SUMIFS(H57:H1077,$C57:$C1077,$C57,$D57:$D1077,$D57,$E57:$E1077,$E57)</f>
        <v>0</v>
      </c>
      <c r="I56" s="34">
        <f>SUMIFS(I57:I1077,$C57:$C1077,$C57,$D57:$D1077,$D57,$E57:$E1077,$E57)</f>
        <v>0</v>
      </c>
      <c r="J56" s="34">
        <f>SUMIFS(J57:J1077,$C57:$C1077,$C57,$D57:$D1077,$D57,$E57:$E1077,$E57)</f>
        <v>0</v>
      </c>
      <c r="K56" s="34">
        <f>SUMIFS(K57:K1077,$C57:$C1077,$C57,$D57:$D1077,$D57,$E57:$E1077,$E57)</f>
        <v>0</v>
      </c>
      <c r="L56" s="34">
        <f>SUMIFS(L57:L1077,$C57:$C1077,$C57,$D57:$D1077,$D57,$E57:$E1077,$E57)</f>
        <v>0</v>
      </c>
      <c r="M56" s="34">
        <f>SUMIFS(M57:M1077,$C57:$C1077,$C57,$D57:$D1077,$D57,$E57:$E1077,$E57)</f>
        <v>0</v>
      </c>
      <c r="N56" s="34">
        <f>SUMIFS(N57:N1077,$C57:$C1077,$C57,$D57:$D1077,$D57,$E57:$E1077,$E57)</f>
        <v>0</v>
      </c>
    </row>
    <row r="57" spans="1:14" s="13" customFormat="1" ht="31.2">
      <c r="A57" s="17">
        <v>3</v>
      </c>
      <c r="B57" s="22" t="s">
        <v>11</v>
      </c>
      <c r="C57" s="23" t="s">
        <v>68</v>
      </c>
      <c r="D57" s="23" t="s">
        <v>74</v>
      </c>
      <c r="E57" s="23" t="s">
        <v>49</v>
      </c>
      <c r="F57" s="23" t="s">
        <v>72</v>
      </c>
      <c r="G57" s="24"/>
      <c r="H57" s="24"/>
      <c r="I57" s="24"/>
      <c r="J57" s="24"/>
      <c r="K57" s="24"/>
      <c r="L57" s="24"/>
      <c r="M57" s="24"/>
      <c r="N57" s="24"/>
    </row>
    <row r="58" spans="1:14" s="13" customFormat="1" ht="15.6">
      <c r="A58" s="17">
        <v>3</v>
      </c>
      <c r="B58" s="22" t="s">
        <v>46</v>
      </c>
      <c r="C58" s="23" t="s">
        <v>68</v>
      </c>
      <c r="D58" s="23" t="s">
        <v>74</v>
      </c>
      <c r="E58" s="23" t="s">
        <v>49</v>
      </c>
      <c r="F58" s="23" t="s">
        <v>90</v>
      </c>
      <c r="G58" s="24"/>
      <c r="H58" s="24"/>
      <c r="I58" s="24"/>
      <c r="J58" s="24"/>
      <c r="K58" s="24"/>
      <c r="L58" s="24"/>
      <c r="M58" s="24"/>
      <c r="N58" s="24"/>
    </row>
    <row r="59" spans="1:14" s="13" customFormat="1" ht="46.8">
      <c r="A59" s="16">
        <v>2</v>
      </c>
      <c r="B59" s="41" t="s">
        <v>148</v>
      </c>
      <c r="C59" s="33" t="s">
        <v>68</v>
      </c>
      <c r="D59" s="33" t="s">
        <v>74</v>
      </c>
      <c r="E59" s="33" t="s">
        <v>147</v>
      </c>
      <c r="F59" s="33"/>
      <c r="G59" s="34">
        <f>SUMIFS(G60:G1080,$C60:$C1080,$C60,$D60:$D1080,$D60,$E60:$E1080,$E60)</f>
        <v>15179.7</v>
      </c>
      <c r="H59" s="34">
        <f>SUMIFS(H60:H1080,$C60:$C1080,$C60,$D60:$D1080,$D60,$E60:$E1080,$E60)</f>
        <v>1025.5</v>
      </c>
      <c r="I59" s="34">
        <f>SUMIFS(I60:I1080,$C60:$C1080,$C60,$D60:$D1080,$D60,$E60:$E1080,$E60)</f>
        <v>15179.7</v>
      </c>
      <c r="J59" s="34">
        <f>SUMIFS(J60:J1080,$C60:$C1080,$C60,$D60:$D1080,$D60,$E60:$E1080,$E60)</f>
        <v>1025.5</v>
      </c>
      <c r="K59" s="34">
        <f>SUMIFS(K60:K1080,$C60:$C1080,$C60,$D60:$D1080,$D60,$E60:$E1080,$E60)</f>
        <v>15179.7</v>
      </c>
      <c r="L59" s="34">
        <f>SUMIFS(L60:L1080,$C60:$C1080,$C60,$D60:$D1080,$D60,$E60:$E1080,$E60)</f>
        <v>0</v>
      </c>
      <c r="M59" s="34">
        <f>SUMIFS(M60:M1080,$C60:$C1080,$C60,$D60:$D1080,$D60,$E60:$E1080,$E60)</f>
        <v>15179.7</v>
      </c>
      <c r="N59" s="34">
        <f>SUMIFS(N60:N1080,$C60:$C1080,$C60,$D60:$D1080,$D60,$E60:$E1080,$E60)</f>
        <v>0</v>
      </c>
    </row>
    <row r="60" spans="1:14" s="13" customFormat="1" ht="15.6">
      <c r="A60" s="17">
        <v>3</v>
      </c>
      <c r="B60" s="22" t="s">
        <v>23</v>
      </c>
      <c r="C60" s="23" t="s">
        <v>68</v>
      </c>
      <c r="D60" s="23" t="s">
        <v>74</v>
      </c>
      <c r="E60" s="23" t="s">
        <v>147</v>
      </c>
      <c r="F60" s="23" t="s">
        <v>81</v>
      </c>
      <c r="G60" s="24">
        <v>14561.1</v>
      </c>
      <c r="H60" s="24">
        <v>1025.5</v>
      </c>
      <c r="I60" s="24">
        <v>14561.1</v>
      </c>
      <c r="J60" s="24">
        <v>1025.5</v>
      </c>
      <c r="K60" s="24">
        <v>14561.1</v>
      </c>
      <c r="L60" s="24"/>
      <c r="M60" s="24">
        <v>14561.1</v>
      </c>
      <c r="N60" s="24"/>
    </row>
    <row r="61" spans="1:14" s="13" customFormat="1" ht="31.2">
      <c r="A61" s="17">
        <v>3</v>
      </c>
      <c r="B61" s="22" t="s">
        <v>11</v>
      </c>
      <c r="C61" s="23" t="s">
        <v>68</v>
      </c>
      <c r="D61" s="23" t="s">
        <v>74</v>
      </c>
      <c r="E61" s="23" t="s">
        <v>147</v>
      </c>
      <c r="F61" s="23" t="s">
        <v>72</v>
      </c>
      <c r="G61" s="24">
        <v>618.6</v>
      </c>
      <c r="H61" s="24"/>
      <c r="I61" s="24">
        <v>618.6</v>
      </c>
      <c r="J61" s="24"/>
      <c r="K61" s="24">
        <v>618.6</v>
      </c>
      <c r="L61" s="24"/>
      <c r="M61" s="24">
        <v>618.6</v>
      </c>
      <c r="N61" s="24"/>
    </row>
    <row r="62" spans="1:14" s="13" customFormat="1" ht="31.2">
      <c r="A62" s="16">
        <v>2</v>
      </c>
      <c r="B62" s="41" t="s">
        <v>35</v>
      </c>
      <c r="C62" s="33" t="s">
        <v>68</v>
      </c>
      <c r="D62" s="33" t="s">
        <v>74</v>
      </c>
      <c r="E62" s="33" t="s">
        <v>121</v>
      </c>
      <c r="F62" s="33"/>
      <c r="G62" s="34">
        <f>SUMIFS(G63:G1083,$C63:$C1083,$C63,$D63:$D1083,$D63,$E63:$E1083,$E63)</f>
        <v>0</v>
      </c>
      <c r="H62" s="34">
        <f>SUMIFS(H63:H1083,$C63:$C1083,$C63,$D63:$D1083,$D63,$E63:$E1083,$E63)</f>
        <v>0</v>
      </c>
      <c r="I62" s="34">
        <f>SUMIFS(I63:I1083,$C63:$C1083,$C63,$D63:$D1083,$D63,$E63:$E1083,$E63)</f>
        <v>0</v>
      </c>
      <c r="J62" s="34">
        <f>SUMIFS(J63:J1083,$C63:$C1083,$C63,$D63:$D1083,$D63,$E63:$E1083,$E63)</f>
        <v>0</v>
      </c>
      <c r="K62" s="34">
        <f>SUMIFS(K63:K1083,$C63:$C1083,$C63,$D63:$D1083,$D63,$E63:$E1083,$E63)</f>
        <v>0</v>
      </c>
      <c r="L62" s="34">
        <f>SUMIFS(L63:L1083,$C63:$C1083,$C63,$D63:$D1083,$D63,$E63:$E1083,$E63)</f>
        <v>0</v>
      </c>
      <c r="M62" s="34">
        <f>SUMIFS(M63:M1083,$C63:$C1083,$C63,$D63:$D1083,$D63,$E63:$E1083,$E63)</f>
        <v>0</v>
      </c>
      <c r="N62" s="34">
        <f>SUMIFS(N63:N1083,$C63:$C1083,$C63,$D63:$D1083,$D63,$E63:$E1083,$E63)</f>
        <v>0</v>
      </c>
    </row>
    <row r="63" spans="1:14" s="13" customFormat="1" ht="31.2">
      <c r="A63" s="17">
        <v>3</v>
      </c>
      <c r="B63" s="22" t="s">
        <v>11</v>
      </c>
      <c r="C63" s="23" t="s">
        <v>68</v>
      </c>
      <c r="D63" s="23" t="s">
        <v>74</v>
      </c>
      <c r="E63" s="23" t="s">
        <v>121</v>
      </c>
      <c r="F63" s="23" t="s">
        <v>72</v>
      </c>
      <c r="G63" s="24"/>
      <c r="H63" s="24"/>
      <c r="I63" s="24"/>
      <c r="J63" s="24"/>
      <c r="K63" s="24"/>
      <c r="L63" s="24"/>
      <c r="M63" s="24"/>
      <c r="N63" s="24"/>
    </row>
    <row r="64" spans="1:14" s="13" customFormat="1" ht="15.6">
      <c r="A64" s="17">
        <v>3</v>
      </c>
      <c r="B64" s="22" t="s">
        <v>136</v>
      </c>
      <c r="C64" s="23" t="s">
        <v>68</v>
      </c>
      <c r="D64" s="23" t="s">
        <v>74</v>
      </c>
      <c r="E64" s="23" t="s">
        <v>121</v>
      </c>
      <c r="F64" s="23" t="s">
        <v>135</v>
      </c>
      <c r="G64" s="24"/>
      <c r="H64" s="24"/>
      <c r="I64" s="24"/>
      <c r="J64" s="24"/>
      <c r="K64" s="24"/>
      <c r="L64" s="24"/>
      <c r="M64" s="24"/>
      <c r="N64" s="24"/>
    </row>
    <row r="65" spans="1:14" s="13" customFormat="1" ht="15.6">
      <c r="A65" s="14">
        <v>0</v>
      </c>
      <c r="B65" s="26" t="s">
        <v>104</v>
      </c>
      <c r="C65" s="27" t="s">
        <v>87</v>
      </c>
      <c r="D65" s="27" t="s">
        <v>113</v>
      </c>
      <c r="E65" s="27"/>
      <c r="F65" s="27"/>
      <c r="G65" s="28">
        <f>SUMIFS(G66:G1105,$C66:$C1105,$C66)/3</f>
        <v>454</v>
      </c>
      <c r="H65" s="28">
        <f>SUMIFS(H66:H1095,$C66:$C1095,$C66)/3</f>
        <v>0</v>
      </c>
      <c r="I65" s="28">
        <f>SUMIFS(I66:I1105,$C66:$C1105,$C66)/3</f>
        <v>454</v>
      </c>
      <c r="J65" s="28">
        <f>SUMIFS(J66:J1095,$C66:$C1095,$C66)/3</f>
        <v>0</v>
      </c>
      <c r="K65" s="28">
        <f>SUMIFS(K66:K1105,$C66:$C1105,$C66)/3</f>
        <v>0</v>
      </c>
      <c r="L65" s="28">
        <f>SUMIFS(L66:L1095,$C66:$C1095,$C66)/3</f>
        <v>0</v>
      </c>
      <c r="M65" s="28">
        <f>SUMIFS(M66:M1105,$C66:$C1105,$C66)/3</f>
        <v>0</v>
      </c>
      <c r="N65" s="28">
        <f>SUMIFS(N66:N1095,$C66:$C1095,$C66)/3</f>
        <v>0</v>
      </c>
    </row>
    <row r="66" spans="1:14" s="13" customFormat="1" ht="15.6">
      <c r="A66" s="15">
        <v>1</v>
      </c>
      <c r="B66" s="29" t="s">
        <v>50</v>
      </c>
      <c r="C66" s="30" t="s">
        <v>87</v>
      </c>
      <c r="D66" s="30" t="s">
        <v>85</v>
      </c>
      <c r="E66" s="30" t="s">
        <v>6</v>
      </c>
      <c r="F66" s="30" t="s">
        <v>70</v>
      </c>
      <c r="G66" s="31">
        <f>SUMIFS(G67:G1091,$C67:$C1091,$C67,$D67:$D1091,$D67)/2</f>
        <v>454</v>
      </c>
      <c r="H66" s="31">
        <f>SUMIFS(H67:H1091,$C67:$C1091,$C67,$D67:$D1091,$D67)/2</f>
        <v>0</v>
      </c>
      <c r="I66" s="31">
        <f>SUMIFS(I67:I1091,$C67:$C1091,$C67,$D67:$D1091,$D67)/2</f>
        <v>454</v>
      </c>
      <c r="J66" s="31">
        <f>SUMIFS(J67:J1091,$C67:$C1091,$C67,$D67:$D1091,$D67)/2</f>
        <v>0</v>
      </c>
      <c r="K66" s="31">
        <f>SUMIFS(K67:K1091,$C67:$C1091,$C67,$D67:$D1091,$D67)/2</f>
        <v>0</v>
      </c>
      <c r="L66" s="31">
        <f>SUMIFS(L67:L1091,$C67:$C1091,$C67,$D67:$D1091,$D67)/2</f>
        <v>0</v>
      </c>
      <c r="M66" s="31">
        <f>SUMIFS(M67:M1091,$C67:$C1091,$C67,$D67:$D1091,$D67)/2</f>
        <v>0</v>
      </c>
      <c r="N66" s="31">
        <f>SUMIFS(N67:N1091,$C67:$C1091,$C67,$D67:$D1091,$D67)/2</f>
        <v>0</v>
      </c>
    </row>
    <row r="67" spans="1:14" s="13" customFormat="1" ht="48.75" customHeight="1">
      <c r="A67" s="16">
        <v>2</v>
      </c>
      <c r="B67" s="32" t="s">
        <v>184</v>
      </c>
      <c r="C67" s="33" t="s">
        <v>87</v>
      </c>
      <c r="D67" s="33" t="s">
        <v>85</v>
      </c>
      <c r="E67" s="33" t="s">
        <v>115</v>
      </c>
      <c r="F67" s="33" t="s">
        <v>70</v>
      </c>
      <c r="G67" s="34">
        <f>SUMIFS(G68:G1088,$C68:$C1088,$C68,$D68:$D1088,$D68,$E68:$E1088,$E68)</f>
        <v>454</v>
      </c>
      <c r="H67" s="34">
        <f>SUMIFS(H68:H1088,$C68:$C1088,$C68,$D68:$D1088,$D68,$E68:$E1088,$E68)</f>
        <v>0</v>
      </c>
      <c r="I67" s="34">
        <f>SUMIFS(I68:I1088,$C68:$C1088,$C68,$D68:$D1088,$D68,$E68:$E1088,$E68)</f>
        <v>454</v>
      </c>
      <c r="J67" s="34">
        <f>SUMIFS(J68:J1088,$C68:$C1088,$C68,$D68:$D1088,$D68,$E68:$E1088,$E68)</f>
        <v>0</v>
      </c>
      <c r="K67" s="34">
        <f>SUMIFS(K68:K1088,$C68:$C1088,$C68,$D68:$D1088,$D68,$E68:$E1088,$E68)</f>
        <v>0</v>
      </c>
      <c r="L67" s="34">
        <f>SUMIFS(L68:L1088,$C68:$C1088,$C68,$D68:$D1088,$D68,$E68:$E1088,$E68)</f>
        <v>0</v>
      </c>
      <c r="M67" s="34">
        <f>SUMIFS(M68:M1088,$C68:$C1088,$C68,$D68:$D1088,$D68,$E68:$E1088,$E68)</f>
        <v>0</v>
      </c>
      <c r="N67" s="34">
        <f>SUMIFS(N68:N1088,$C68:$C1088,$C68,$D68:$D1088,$D68,$E68:$E1088,$E68)</f>
        <v>0</v>
      </c>
    </row>
    <row r="68" spans="1:14" s="13" customFormat="1" ht="31.2">
      <c r="A68" s="17">
        <v>3</v>
      </c>
      <c r="B68" s="22" t="s">
        <v>11</v>
      </c>
      <c r="C68" s="23" t="s">
        <v>87</v>
      </c>
      <c r="D68" s="23" t="s">
        <v>85</v>
      </c>
      <c r="E68" s="23" t="s">
        <v>115</v>
      </c>
      <c r="F68" s="23" t="s">
        <v>72</v>
      </c>
      <c r="G68" s="24">
        <v>454</v>
      </c>
      <c r="H68" s="24"/>
      <c r="I68" s="24">
        <v>454</v>
      </c>
      <c r="J68" s="24"/>
      <c r="K68" s="24"/>
      <c r="L68" s="24"/>
      <c r="M68" s="24"/>
      <c r="N68" s="24"/>
    </row>
    <row r="69" spans="1:14" s="13" customFormat="1" ht="31.2">
      <c r="A69" s="14">
        <v>0</v>
      </c>
      <c r="B69" s="26" t="s">
        <v>105</v>
      </c>
      <c r="C69" s="27" t="s">
        <v>77</v>
      </c>
      <c r="D69" s="27" t="s">
        <v>113</v>
      </c>
      <c r="E69" s="27"/>
      <c r="F69" s="27"/>
      <c r="G69" s="28">
        <f>SUMIFS(G70:G1110,$C70:$C1110,$C70)/3</f>
        <v>5908.2</v>
      </c>
      <c r="H69" s="28">
        <f>SUMIFS(H70:H1100,$C70:$C1100,$C70)/3</f>
        <v>0</v>
      </c>
      <c r="I69" s="28">
        <f>SUMIFS(I70:I1110,$C70:$C1110,$C70)/3</f>
        <v>5908.2</v>
      </c>
      <c r="J69" s="28">
        <f>SUMIFS(J70:J1100,$C70:$C1100,$C70)/3</f>
        <v>0</v>
      </c>
      <c r="K69" s="28">
        <f>SUMIFS(K70:K1110,$C70:$C1110,$C70)/3</f>
        <v>5832.2</v>
      </c>
      <c r="L69" s="28">
        <f>SUMIFS(L70:L1100,$C70:$C1100,$C70)/3</f>
        <v>0</v>
      </c>
      <c r="M69" s="28">
        <f>SUMIFS(M70:M1110,$C70:$C1110,$C70)/3</f>
        <v>5832.2</v>
      </c>
      <c r="N69" s="28">
        <f>SUMIFS(N70:N1100,$C70:$C1100,$C70)/3</f>
        <v>0</v>
      </c>
    </row>
    <row r="70" spans="1:14" s="13" customFormat="1" ht="46.8">
      <c r="A70" s="15">
        <v>1</v>
      </c>
      <c r="B70" s="29" t="s">
        <v>196</v>
      </c>
      <c r="C70" s="30" t="s">
        <v>77</v>
      </c>
      <c r="D70" s="30" t="s">
        <v>83</v>
      </c>
      <c r="E70" s="30" t="s">
        <v>6</v>
      </c>
      <c r="F70" s="30" t="s">
        <v>70</v>
      </c>
      <c r="G70" s="31">
        <f>SUMIFS(G71:G1096,$C71:$C1096,$C71,$D71:$D1096,$D71)/2</f>
        <v>4011.6</v>
      </c>
      <c r="H70" s="31">
        <f>SUMIFS(H71:H1096,$C71:$C1096,$C71,$D71:$D1096,$D71)/2</f>
        <v>0</v>
      </c>
      <c r="I70" s="31">
        <f>SUMIFS(I71:I1096,$C71:$C1096,$C71,$D71:$D1096,$D71)/2</f>
        <v>4011.6</v>
      </c>
      <c r="J70" s="31">
        <f>SUMIFS(J71:J1096,$C71:$C1096,$C71,$D71:$D1096,$D71)/2</f>
        <v>0</v>
      </c>
      <c r="K70" s="31">
        <f>SUMIFS(K71:K1096,$C71:$C1096,$C71,$D71:$D1096,$D71)/2</f>
        <v>3935.6</v>
      </c>
      <c r="L70" s="31">
        <f>SUMIFS(L71:L1096,$C71:$C1096,$C71,$D71:$D1096,$D71)/2</f>
        <v>0</v>
      </c>
      <c r="M70" s="31">
        <f>SUMIFS(M71:M1096,$C71:$C1096,$C71,$D71:$D1096,$D71)/2</f>
        <v>3935.6</v>
      </c>
      <c r="N70" s="31">
        <f>SUMIFS(N71:N1096,$C71:$C1096,$C71,$D71:$D1096,$D71)/2</f>
        <v>0</v>
      </c>
    </row>
    <row r="71" spans="1:14" s="13" customFormat="1" ht="46.8">
      <c r="A71" s="16">
        <v>2</v>
      </c>
      <c r="B71" s="41" t="s">
        <v>169</v>
      </c>
      <c r="C71" s="33" t="s">
        <v>77</v>
      </c>
      <c r="D71" s="33" t="s">
        <v>83</v>
      </c>
      <c r="E71" s="33" t="s">
        <v>168</v>
      </c>
      <c r="F71" s="33"/>
      <c r="G71" s="34">
        <f>SUMIFS(G72:G1093,$C72:$C1093,$C72,$D72:$D1093,$D72,$E72:$E1093,$E72)</f>
        <v>2684.6</v>
      </c>
      <c r="H71" s="34">
        <f>SUMIFS(H72:H1093,$C72:$C1093,$C72,$D72:$D1093,$D72,$E72:$E1093,$E72)</f>
        <v>0</v>
      </c>
      <c r="I71" s="34">
        <f>SUMIFS(I72:I1093,$C72:$C1093,$C72,$D72:$D1093,$D72,$E72:$E1093,$E72)</f>
        <v>2684.6</v>
      </c>
      <c r="J71" s="34">
        <f>SUMIFS(J72:J1093,$C72:$C1093,$C72,$D72:$D1093,$D72,$E72:$E1093,$E72)</f>
        <v>0</v>
      </c>
      <c r="K71" s="34">
        <f>SUMIFS(K72:K1093,$C72:$C1093,$C72,$D72:$D1093,$D72,$E72:$E1093,$E72)</f>
        <v>2684.6</v>
      </c>
      <c r="L71" s="34">
        <f>SUMIFS(L72:L1093,$C72:$C1093,$C72,$D72:$D1093,$D72,$E72:$E1093,$E72)</f>
        <v>0</v>
      </c>
      <c r="M71" s="34">
        <f>SUMIFS(M72:M1093,$C72:$C1093,$C72,$D72:$D1093,$D72,$E72:$E1093,$E72)</f>
        <v>2684.6</v>
      </c>
      <c r="N71" s="34">
        <f>SUMIFS(N72:N1093,$C72:$C1093,$C72,$D72:$D1093,$D72,$E72:$E1093,$E72)</f>
        <v>0</v>
      </c>
    </row>
    <row r="72" spans="1:14" s="13" customFormat="1" ht="15.6">
      <c r="A72" s="17">
        <v>3</v>
      </c>
      <c r="B72" s="22" t="s">
        <v>46</v>
      </c>
      <c r="C72" s="23" t="s">
        <v>77</v>
      </c>
      <c r="D72" s="23" t="s">
        <v>83</v>
      </c>
      <c r="E72" s="23" t="s">
        <v>168</v>
      </c>
      <c r="F72" s="23" t="s">
        <v>90</v>
      </c>
      <c r="G72" s="24">
        <v>2684.6</v>
      </c>
      <c r="H72" s="24"/>
      <c r="I72" s="24">
        <v>2684.6</v>
      </c>
      <c r="J72" s="24"/>
      <c r="K72" s="24">
        <v>2684.6</v>
      </c>
      <c r="L72" s="24"/>
      <c r="M72" s="24">
        <v>2684.6</v>
      </c>
      <c r="N72" s="24"/>
    </row>
    <row r="73" spans="1:14" s="13" customFormat="1" ht="69.599999999999994" customHeight="1">
      <c r="A73" s="16">
        <v>2</v>
      </c>
      <c r="B73" s="32" t="s">
        <v>185</v>
      </c>
      <c r="C73" s="33" t="s">
        <v>77</v>
      </c>
      <c r="D73" s="33" t="s">
        <v>83</v>
      </c>
      <c r="E73" s="33" t="s">
        <v>116</v>
      </c>
      <c r="F73" s="33" t="s">
        <v>70</v>
      </c>
      <c r="G73" s="34">
        <f>SUMIFS(G74:G1095,$C74:$C1095,$C74,$D74:$D1095,$D74,$E74:$E1095,$E74)</f>
        <v>76</v>
      </c>
      <c r="H73" s="34">
        <f>SUMIFS(H74:H1095,$C74:$C1095,$C74,$D74:$D1095,$D74,$E74:$E1095,$E74)</f>
        <v>0</v>
      </c>
      <c r="I73" s="34">
        <f>SUMIFS(I74:I1095,$C74:$C1095,$C74,$D74:$D1095,$D74,$E74:$E1095,$E74)</f>
        <v>76</v>
      </c>
      <c r="J73" s="34">
        <f>SUMIFS(J74:J1095,$C74:$C1095,$C74,$D74:$D1095,$D74,$E74:$E1095,$E74)</f>
        <v>0</v>
      </c>
      <c r="K73" s="34">
        <f>SUMIFS(K74:K1095,$C74:$C1095,$C74,$D74:$D1095,$D74,$E74:$E1095,$E74)</f>
        <v>0</v>
      </c>
      <c r="L73" s="34">
        <f>SUMIFS(L74:L1095,$C74:$C1095,$C74,$D74:$D1095,$D74,$E74:$E1095,$E74)</f>
        <v>0</v>
      </c>
      <c r="M73" s="34">
        <f>SUMIFS(M74:M1095,$C74:$C1095,$C74,$D74:$D1095,$D74,$E74:$E1095,$E74)</f>
        <v>0</v>
      </c>
      <c r="N73" s="34">
        <f>SUMIFS(N74:N1095,$C74:$C1095,$C74,$D74:$D1095,$D74,$E74:$E1095,$E74)</f>
        <v>0</v>
      </c>
    </row>
    <row r="74" spans="1:14" s="13" customFormat="1" ht="31.2">
      <c r="A74" s="17">
        <v>3</v>
      </c>
      <c r="B74" s="22" t="s">
        <v>11</v>
      </c>
      <c r="C74" s="23" t="s">
        <v>77</v>
      </c>
      <c r="D74" s="23" t="s">
        <v>83</v>
      </c>
      <c r="E74" s="23" t="s">
        <v>116</v>
      </c>
      <c r="F74" s="23" t="s">
        <v>72</v>
      </c>
      <c r="G74" s="24">
        <v>76</v>
      </c>
      <c r="H74" s="24"/>
      <c r="I74" s="24">
        <v>76</v>
      </c>
      <c r="J74" s="24"/>
      <c r="K74" s="24"/>
      <c r="L74" s="24"/>
      <c r="M74" s="24"/>
      <c r="N74" s="24"/>
    </row>
    <row r="75" spans="1:14" s="13" customFormat="1" ht="62.4">
      <c r="A75" s="16">
        <v>2</v>
      </c>
      <c r="B75" s="41" t="s">
        <v>207</v>
      </c>
      <c r="C75" s="33" t="s">
        <v>77</v>
      </c>
      <c r="D75" s="33" t="s">
        <v>83</v>
      </c>
      <c r="E75" s="33" t="s">
        <v>49</v>
      </c>
      <c r="F75" s="33"/>
      <c r="G75" s="34">
        <f>SUMIFS(G76:G1097,$C76:$C1097,$C76,$D76:$D1097,$D76,$E76:$E1097,$E76)</f>
        <v>1251</v>
      </c>
      <c r="H75" s="34">
        <f>SUMIFS(H76:H1097,$C76:$C1097,$C76,$D76:$D1097,$D76,$E76:$E1097,$E76)</f>
        <v>0</v>
      </c>
      <c r="I75" s="34">
        <f>SUMIFS(I76:I1097,$C76:$C1097,$C76,$D76:$D1097,$D76,$E76:$E1097,$E76)</f>
        <v>1251</v>
      </c>
      <c r="J75" s="34">
        <f>SUMIFS(J76:J1097,$C76:$C1097,$C76,$D76:$D1097,$D76,$E76:$E1097,$E76)</f>
        <v>0</v>
      </c>
      <c r="K75" s="34">
        <f>SUMIFS(K76:K1097,$C76:$C1097,$C76,$D76:$D1097,$D76,$E76:$E1097,$E76)</f>
        <v>1251</v>
      </c>
      <c r="L75" s="34">
        <f>SUMIFS(L76:L1097,$C76:$C1097,$C76,$D76:$D1097,$D76,$E76:$E1097,$E76)</f>
        <v>0</v>
      </c>
      <c r="M75" s="34">
        <f>SUMIFS(M76:M1097,$C76:$C1097,$C76,$D76:$D1097,$D76,$E76:$E1097,$E76)</f>
        <v>1251</v>
      </c>
      <c r="N75" s="34">
        <f>SUMIFS(N76:N1097,$C76:$C1097,$C76,$D76:$D1097,$D76,$E76:$E1097,$E76)</f>
        <v>0</v>
      </c>
    </row>
    <row r="76" spans="1:14" s="13" customFormat="1" ht="31.2">
      <c r="A76" s="17">
        <v>3</v>
      </c>
      <c r="B76" s="22" t="s">
        <v>11</v>
      </c>
      <c r="C76" s="23" t="s">
        <v>77</v>
      </c>
      <c r="D76" s="23" t="s">
        <v>83</v>
      </c>
      <c r="E76" s="23" t="s">
        <v>49</v>
      </c>
      <c r="F76" s="23" t="s">
        <v>72</v>
      </c>
      <c r="G76" s="24">
        <v>1251</v>
      </c>
      <c r="H76" s="24"/>
      <c r="I76" s="24">
        <v>1251</v>
      </c>
      <c r="J76" s="24"/>
      <c r="K76" s="24">
        <v>1251</v>
      </c>
      <c r="L76" s="24"/>
      <c r="M76" s="24">
        <v>1251</v>
      </c>
      <c r="N76" s="24"/>
    </row>
    <row r="77" spans="1:14" s="13" customFormat="1" ht="31.2">
      <c r="A77" s="15">
        <v>1</v>
      </c>
      <c r="B77" s="29" t="s">
        <v>36</v>
      </c>
      <c r="C77" s="30" t="s">
        <v>77</v>
      </c>
      <c r="D77" s="30" t="s">
        <v>75</v>
      </c>
      <c r="E77" s="30"/>
      <c r="F77" s="30"/>
      <c r="G77" s="31">
        <f>SUMIFS(G78:G1105,$C78:$C1105,$C78,$D78:$D1105,$D78)/2</f>
        <v>1896.6</v>
      </c>
      <c r="H77" s="31">
        <f>SUMIFS(H78:H1105,$C78:$C1105,$C78,$D78:$D1105,$D78)/2</f>
        <v>0</v>
      </c>
      <c r="I77" s="31">
        <f>SUMIFS(I78:I1105,$C78:$C1105,$C78,$D78:$D1105,$D78)/2</f>
        <v>1896.6</v>
      </c>
      <c r="J77" s="31">
        <f>SUMIFS(J78:J1105,$C78:$C1105,$C78,$D78:$D1105,$D78)/2</f>
        <v>0</v>
      </c>
      <c r="K77" s="31">
        <f>SUMIFS(K78:K1105,$C78:$C1105,$C78,$D78:$D1105,$D78)/2</f>
        <v>1896.6</v>
      </c>
      <c r="L77" s="31">
        <f>SUMIFS(L78:L1105,$C78:$C1105,$C78,$D78:$D1105,$D78)/2</f>
        <v>0</v>
      </c>
      <c r="M77" s="31">
        <f>SUMIFS(M78:M1105,$C78:$C1105,$C78,$D78:$D1105,$D78)/2</f>
        <v>1896.6</v>
      </c>
      <c r="N77" s="31">
        <f>SUMIFS(N78:N1105,$C78:$C1105,$C78,$D78:$D1105,$D78)/2</f>
        <v>0</v>
      </c>
    </row>
    <row r="78" spans="1:14" s="13" customFormat="1" ht="57" customHeight="1">
      <c r="A78" s="16">
        <v>2</v>
      </c>
      <c r="B78" s="41" t="s">
        <v>162</v>
      </c>
      <c r="C78" s="33" t="s">
        <v>77</v>
      </c>
      <c r="D78" s="33" t="s">
        <v>75</v>
      </c>
      <c r="E78" s="33" t="s">
        <v>51</v>
      </c>
      <c r="F78" s="33"/>
      <c r="G78" s="34">
        <f>SUMIFS(G79:G1102,$C79:$C1102,$C79,$D79:$D1102,$D79,$E79:$E1102,$E79)</f>
        <v>950</v>
      </c>
      <c r="H78" s="34">
        <f>SUMIFS(H79:H1102,$C79:$C1102,$C79,$D79:$D1102,$D79,$E79:$E1102,$E79)</f>
        <v>0</v>
      </c>
      <c r="I78" s="34">
        <f>SUMIFS(I79:I1102,$C79:$C1102,$C79,$D79:$D1102,$D79,$E79:$E1102,$E79)</f>
        <v>950</v>
      </c>
      <c r="J78" s="34">
        <f>SUMIFS(J79:J1102,$C79:$C1102,$C79,$D79:$D1102,$D79,$E79:$E1102,$E79)</f>
        <v>0</v>
      </c>
      <c r="K78" s="34">
        <f>SUMIFS(K79:K1102,$C79:$C1102,$C79,$D79:$D1102,$D79,$E79:$E1102,$E79)</f>
        <v>950</v>
      </c>
      <c r="L78" s="34">
        <f>SUMIFS(L79:L1102,$C79:$C1102,$C79,$D79:$D1102,$D79,$E79:$E1102,$E79)</f>
        <v>0</v>
      </c>
      <c r="M78" s="34">
        <f>SUMIFS(M79:M1102,$C79:$C1102,$C79,$D79:$D1102,$D79,$E79:$E1102,$E79)</f>
        <v>950</v>
      </c>
      <c r="N78" s="34">
        <f>SUMIFS(N79:N1102,$C79:$C1102,$C79,$D79:$D1102,$D79,$E79:$E1102,$E79)</f>
        <v>0</v>
      </c>
    </row>
    <row r="79" spans="1:14" s="13" customFormat="1" ht="15.6">
      <c r="A79" s="17">
        <v>3</v>
      </c>
      <c r="B79" s="22" t="s">
        <v>46</v>
      </c>
      <c r="C79" s="23" t="s">
        <v>77</v>
      </c>
      <c r="D79" s="23" t="s">
        <v>75</v>
      </c>
      <c r="E79" s="23" t="s">
        <v>51</v>
      </c>
      <c r="F79" s="23" t="s">
        <v>90</v>
      </c>
      <c r="G79" s="24">
        <v>950</v>
      </c>
      <c r="H79" s="24"/>
      <c r="I79" s="24">
        <v>950</v>
      </c>
      <c r="J79" s="24"/>
      <c r="K79" s="24">
        <v>950</v>
      </c>
      <c r="L79" s="24"/>
      <c r="M79" s="24">
        <v>950</v>
      </c>
      <c r="N79" s="24"/>
    </row>
    <row r="80" spans="1:14" s="13" customFormat="1" ht="54" customHeight="1">
      <c r="A80" s="16">
        <v>2</v>
      </c>
      <c r="B80" s="41" t="s">
        <v>213</v>
      </c>
      <c r="C80" s="33" t="s">
        <v>77</v>
      </c>
      <c r="D80" s="33" t="s">
        <v>75</v>
      </c>
      <c r="E80" s="33" t="s">
        <v>158</v>
      </c>
      <c r="F80" s="33"/>
      <c r="G80" s="34">
        <f>SUMIFS(G81:G1106,$C81:$C1106,$C81,$D81:$D1106,$D81,$E81:$E1106,$E81)</f>
        <v>946.6</v>
      </c>
      <c r="H80" s="34">
        <f>SUMIFS(H81:H1106,$C81:$C1106,$C81,$D81:$D1106,$D81,$E81:$E1106,$E81)</f>
        <v>0</v>
      </c>
      <c r="I80" s="34">
        <f>SUMIFS(I81:I1106,$C81:$C1106,$C81,$D81:$D1106,$D81,$E81:$E1106,$E81)</f>
        <v>946.6</v>
      </c>
      <c r="J80" s="34">
        <f>SUMIFS(J81:J1106,$C81:$C1106,$C81,$D81:$D1106,$D81,$E81:$E1106,$E81)</f>
        <v>0</v>
      </c>
      <c r="K80" s="34">
        <f>SUMIFS(K81:K1106,$C81:$C1106,$C81,$D81:$D1106,$D81,$E81:$E1106,$E81)</f>
        <v>946.6</v>
      </c>
      <c r="L80" s="34">
        <f>SUMIFS(L81:L1106,$C81:$C1106,$C81,$D81:$D1106,$D81,$E81:$E1106,$E81)</f>
        <v>0</v>
      </c>
      <c r="M80" s="34">
        <f>SUMIFS(M81:M1106,$C81:$C1106,$C81,$D81:$D1106,$D81,$E81:$E1106,$E81)</f>
        <v>946.6</v>
      </c>
      <c r="N80" s="34">
        <f>SUMIFS(N81:N1106,$C81:$C1106,$C81,$D81:$D1106,$D81,$E81:$E1106,$E81)</f>
        <v>0</v>
      </c>
    </row>
    <row r="81" spans="1:14" s="13" customFormat="1" ht="67.2" customHeight="1">
      <c r="A81" s="17">
        <v>3</v>
      </c>
      <c r="B81" s="22" t="s">
        <v>150</v>
      </c>
      <c r="C81" s="23" t="s">
        <v>77</v>
      </c>
      <c r="D81" s="23" t="s">
        <v>75</v>
      </c>
      <c r="E81" s="23" t="s">
        <v>158</v>
      </c>
      <c r="F81" s="23" t="s">
        <v>93</v>
      </c>
      <c r="G81" s="24">
        <v>946.6</v>
      </c>
      <c r="H81" s="24"/>
      <c r="I81" s="24">
        <v>946.6</v>
      </c>
      <c r="J81" s="24"/>
      <c r="K81" s="24">
        <v>946.6</v>
      </c>
      <c r="L81" s="24"/>
      <c r="M81" s="24">
        <v>946.6</v>
      </c>
      <c r="N81" s="24"/>
    </row>
    <row r="82" spans="1:14" s="13" customFormat="1" ht="15.6">
      <c r="A82" s="14">
        <v>0</v>
      </c>
      <c r="B82" s="26" t="s">
        <v>106</v>
      </c>
      <c r="C82" s="27" t="s">
        <v>85</v>
      </c>
      <c r="D82" s="27" t="s">
        <v>113</v>
      </c>
      <c r="E82" s="27"/>
      <c r="F82" s="27"/>
      <c r="G82" s="28">
        <f>SUMIFS(G83:G1123,$C83:$C1123,$C83)/3</f>
        <v>72365.10000000002</v>
      </c>
      <c r="H82" s="28">
        <f>SUMIFS(H83:H1113,$C83:$C1113,$C83)/3</f>
        <v>38407.30000000001</v>
      </c>
      <c r="I82" s="28">
        <f>SUMIFS(I83:I1123,$C83:$C1123,$C83)/3</f>
        <v>72365.10000000002</v>
      </c>
      <c r="J82" s="28">
        <f>SUMIFS(J83:J1113,$C83:$C1113,$C83)/3</f>
        <v>38407.30000000001</v>
      </c>
      <c r="K82" s="28">
        <f>SUMIFS(K83:K1123,$C83:$C1123,$C83)/3</f>
        <v>72365.10000000002</v>
      </c>
      <c r="L82" s="28">
        <f>SUMIFS(L83:L1113,$C83:$C1113,$C83)/3</f>
        <v>38407.30000000001</v>
      </c>
      <c r="M82" s="28">
        <f>SUMIFS(M83:M1123,$C83:$C1123,$C83)/3</f>
        <v>72365.10000000002</v>
      </c>
      <c r="N82" s="28">
        <f>SUMIFS(N83:N1113,$C83:$C1113,$C83)/3</f>
        <v>38407.30000000001</v>
      </c>
    </row>
    <row r="83" spans="1:14" s="13" customFormat="1" ht="15.6">
      <c r="A83" s="15">
        <v>1</v>
      </c>
      <c r="B83" s="29" t="s">
        <v>52</v>
      </c>
      <c r="C83" s="30" t="s">
        <v>85</v>
      </c>
      <c r="D83" s="30" t="s">
        <v>91</v>
      </c>
      <c r="E83" s="30"/>
      <c r="F83" s="30"/>
      <c r="G83" s="31">
        <f>SUMIFS(G84:G1113,$C84:$C1113,$C84,$D84:$D1113,$D84)/2</f>
        <v>39144.300000000003</v>
      </c>
      <c r="H83" s="31">
        <f>SUMIFS(H84:H1113,$C84:$C1113,$C84,$D84:$D1113,$D84)/2</f>
        <v>38407.300000000003</v>
      </c>
      <c r="I83" s="31">
        <f>SUMIFS(I84:I1113,$C84:$C1113,$C84,$D84:$D1113,$D84)/2</f>
        <v>39144.300000000003</v>
      </c>
      <c r="J83" s="31">
        <f>SUMIFS(J84:J1113,$C84:$C1113,$C84,$D84:$D1113,$D84)/2</f>
        <v>38407.300000000003</v>
      </c>
      <c r="K83" s="31">
        <f>SUMIFS(K84:K1113,$C84:$C1113,$C84,$D84:$D1113,$D84)/2</f>
        <v>39144.300000000003</v>
      </c>
      <c r="L83" s="31">
        <f>SUMIFS(L84:L1113,$C84:$C1113,$C84,$D84:$D1113,$D84)/2</f>
        <v>38407.300000000003</v>
      </c>
      <c r="M83" s="31">
        <f>SUMIFS(M84:M1113,$C84:$C1113,$C84,$D84:$D1113,$D84)/2</f>
        <v>39144.300000000003</v>
      </c>
      <c r="N83" s="31">
        <f>SUMIFS(N84:N1113,$C84:$C1113,$C84,$D84:$D1113,$D84)/2</f>
        <v>38407.300000000003</v>
      </c>
    </row>
    <row r="84" spans="1:14" s="13" customFormat="1" ht="46.8">
      <c r="A84" s="16">
        <v>2</v>
      </c>
      <c r="B84" s="39" t="s">
        <v>224</v>
      </c>
      <c r="C84" s="33" t="s">
        <v>85</v>
      </c>
      <c r="D84" s="33" t="s">
        <v>91</v>
      </c>
      <c r="E84" s="33" t="s">
        <v>14</v>
      </c>
      <c r="F84" s="33"/>
      <c r="G84" s="34">
        <f>SUMIFS(G85:G1110,$C85:$C1110,$C85,$D85:$D1110,$D85,$E85:$E1110,$E85)</f>
        <v>0</v>
      </c>
      <c r="H84" s="34">
        <f>SUMIFS(H85:H1110,$C85:$C1110,$C85,$D85:$D1110,$D85,$E85:$E1110,$E85)</f>
        <v>0</v>
      </c>
      <c r="I84" s="34">
        <f>SUMIFS(I85:I1110,$C85:$C1110,$C85,$D85:$D1110,$D85,$E85:$E1110,$E85)</f>
        <v>0</v>
      </c>
      <c r="J84" s="34">
        <f>SUMIFS(J85:J1110,$C85:$C1110,$C85,$D85:$D1110,$D85,$E85:$E1110,$E85)</f>
        <v>0</v>
      </c>
      <c r="K84" s="34">
        <f>SUMIFS(K85:K1110,$C85:$C1110,$C85,$D85:$D1110,$D85,$E85:$E1110,$E85)</f>
        <v>0</v>
      </c>
      <c r="L84" s="34">
        <f>SUMIFS(L85:L1110,$C85:$C1110,$C85,$D85:$D1110,$D85,$E85:$E1110,$E85)</f>
        <v>0</v>
      </c>
      <c r="M84" s="34">
        <f>SUMIFS(M85:M1110,$C85:$C1110,$C85,$D85:$D1110,$D85,$E85:$E1110,$E85)</f>
        <v>0</v>
      </c>
      <c r="N84" s="34">
        <f>SUMIFS(N85:N1110,$C85:$C1110,$C85,$D85:$D1110,$D85,$E85:$E1110,$E85)</f>
        <v>0</v>
      </c>
    </row>
    <row r="85" spans="1:14" s="13" customFormat="1" ht="31.2">
      <c r="A85" s="17">
        <v>3</v>
      </c>
      <c r="B85" s="22" t="s">
        <v>11</v>
      </c>
      <c r="C85" s="23" t="s">
        <v>85</v>
      </c>
      <c r="D85" s="23" t="s">
        <v>91</v>
      </c>
      <c r="E85" s="23" t="s">
        <v>14</v>
      </c>
      <c r="F85" s="23" t="s">
        <v>72</v>
      </c>
      <c r="G85" s="24"/>
      <c r="H85" s="24"/>
      <c r="I85" s="24"/>
      <c r="J85" s="24"/>
      <c r="K85" s="24"/>
      <c r="L85" s="24"/>
      <c r="M85" s="24"/>
      <c r="N85" s="24"/>
    </row>
    <row r="86" spans="1:14" s="13" customFormat="1" ht="62.4">
      <c r="A86" s="16">
        <v>2</v>
      </c>
      <c r="B86" s="32" t="s">
        <v>171</v>
      </c>
      <c r="C86" s="33" t="s">
        <v>85</v>
      </c>
      <c r="D86" s="33" t="s">
        <v>91</v>
      </c>
      <c r="E86" s="33" t="s">
        <v>53</v>
      </c>
      <c r="F86" s="33"/>
      <c r="G86" s="34">
        <f>SUMIFS(G87:G1112,$C87:$C1112,$C87,$D87:$D1112,$D87,$E87:$E1112,$E87)</f>
        <v>39144.300000000003</v>
      </c>
      <c r="H86" s="34">
        <f>SUMIFS(H87:H1112,$C87:$C1112,$C87,$D87:$D1112,$D87,$E87:$E1112,$E87)</f>
        <v>38407.300000000003</v>
      </c>
      <c r="I86" s="34">
        <f>SUMIFS(I87:I1112,$C87:$C1112,$C87,$D87:$D1112,$D87,$E87:$E1112,$E87)</f>
        <v>39144.300000000003</v>
      </c>
      <c r="J86" s="34">
        <f>SUMIFS(J87:J1112,$C87:$C1112,$C87,$D87:$D1112,$D87,$E87:$E1112,$E87)</f>
        <v>38407.300000000003</v>
      </c>
      <c r="K86" s="34">
        <f>SUMIFS(K87:K1112,$C87:$C1112,$C87,$D87:$D1112,$D87,$E87:$E1112,$E87)</f>
        <v>39144.300000000003</v>
      </c>
      <c r="L86" s="34">
        <f>SUMIFS(L87:L1112,$C87:$C1112,$C87,$D87:$D1112,$D87,$E87:$E1112,$E87)</f>
        <v>38407.300000000003</v>
      </c>
      <c r="M86" s="34">
        <f>SUMIFS(M87:M1112,$C87:$C1112,$C87,$D87:$D1112,$D87,$E87:$E1112,$E87)</f>
        <v>39144.300000000003</v>
      </c>
      <c r="N86" s="34">
        <f>SUMIFS(N87:N1112,$C87:$C1112,$C87,$D87:$D1112,$D87,$E87:$E1112,$E87)</f>
        <v>38407.300000000003</v>
      </c>
    </row>
    <row r="87" spans="1:14" s="13" customFormat="1" ht="15.6">
      <c r="A87" s="17">
        <v>3</v>
      </c>
      <c r="B87" s="22" t="s">
        <v>23</v>
      </c>
      <c r="C87" s="23" t="s">
        <v>85</v>
      </c>
      <c r="D87" s="23" t="s">
        <v>91</v>
      </c>
      <c r="E87" s="23" t="s">
        <v>53</v>
      </c>
      <c r="F87" s="23" t="s">
        <v>81</v>
      </c>
      <c r="G87" s="24">
        <v>10006.799999999999</v>
      </c>
      <c r="H87" s="24">
        <v>9296.7999999999993</v>
      </c>
      <c r="I87" s="24">
        <v>10006.799999999999</v>
      </c>
      <c r="J87" s="24">
        <v>9296.7999999999993</v>
      </c>
      <c r="K87" s="24">
        <v>10006.799999999999</v>
      </c>
      <c r="L87" s="24">
        <v>9296.7999999999993</v>
      </c>
      <c r="M87" s="24">
        <v>10006.799999999999</v>
      </c>
      <c r="N87" s="24">
        <v>9296.7999999999993</v>
      </c>
    </row>
    <row r="88" spans="1:14" s="13" customFormat="1" ht="31.2">
      <c r="A88" s="17">
        <v>3</v>
      </c>
      <c r="B88" s="22" t="s">
        <v>11</v>
      </c>
      <c r="C88" s="23" t="s">
        <v>85</v>
      </c>
      <c r="D88" s="23" t="s">
        <v>91</v>
      </c>
      <c r="E88" s="23" t="s">
        <v>53</v>
      </c>
      <c r="F88" s="23" t="s">
        <v>72</v>
      </c>
      <c r="G88" s="24">
        <v>365.1</v>
      </c>
      <c r="H88" s="24">
        <v>338.1</v>
      </c>
      <c r="I88" s="24">
        <v>365.1</v>
      </c>
      <c r="J88" s="24">
        <v>338.1</v>
      </c>
      <c r="K88" s="24">
        <v>365.1</v>
      </c>
      <c r="L88" s="24">
        <v>338.1</v>
      </c>
      <c r="M88" s="24">
        <v>365.1</v>
      </c>
      <c r="N88" s="24">
        <v>338.1</v>
      </c>
    </row>
    <row r="89" spans="1:14" s="13" customFormat="1" ht="15.6">
      <c r="A89" s="17">
        <v>3</v>
      </c>
      <c r="B89" s="22" t="s">
        <v>46</v>
      </c>
      <c r="C89" s="23" t="s">
        <v>85</v>
      </c>
      <c r="D89" s="23" t="s">
        <v>91</v>
      </c>
      <c r="E89" s="23" t="s">
        <v>53</v>
      </c>
      <c r="F89" s="23" t="s">
        <v>90</v>
      </c>
      <c r="G89" s="24"/>
      <c r="H89" s="24"/>
      <c r="I89" s="24"/>
      <c r="J89" s="24"/>
      <c r="K89" s="24"/>
      <c r="L89" s="24"/>
      <c r="M89" s="24"/>
      <c r="N89" s="24"/>
    </row>
    <row r="90" spans="1:14" s="13" customFormat="1" ht="62.4">
      <c r="A90" s="17">
        <v>3</v>
      </c>
      <c r="B90" s="22" t="s">
        <v>142</v>
      </c>
      <c r="C90" s="23" t="s">
        <v>85</v>
      </c>
      <c r="D90" s="23" t="s">
        <v>91</v>
      </c>
      <c r="E90" s="23" t="s">
        <v>53</v>
      </c>
      <c r="F90" s="23" t="s">
        <v>92</v>
      </c>
      <c r="G90" s="24">
        <v>28772.400000000001</v>
      </c>
      <c r="H90" s="24">
        <v>28772.400000000001</v>
      </c>
      <c r="I90" s="24">
        <v>28772.400000000001</v>
      </c>
      <c r="J90" s="24">
        <v>28772.400000000001</v>
      </c>
      <c r="K90" s="24">
        <v>28772.400000000001</v>
      </c>
      <c r="L90" s="24">
        <v>28772.400000000001</v>
      </c>
      <c r="M90" s="24">
        <v>28772.400000000001</v>
      </c>
      <c r="N90" s="24">
        <v>28772.400000000001</v>
      </c>
    </row>
    <row r="91" spans="1:14" s="13" customFormat="1" ht="15.6">
      <c r="A91" s="17">
        <v>3</v>
      </c>
      <c r="B91" s="22" t="s">
        <v>12</v>
      </c>
      <c r="C91" s="23" t="s">
        <v>85</v>
      </c>
      <c r="D91" s="23" t="s">
        <v>91</v>
      </c>
      <c r="E91" s="23" t="s">
        <v>53</v>
      </c>
      <c r="F91" s="23" t="s">
        <v>73</v>
      </c>
      <c r="G91" s="24"/>
      <c r="H91" s="24"/>
      <c r="I91" s="24"/>
      <c r="J91" s="24"/>
      <c r="K91" s="24"/>
      <c r="L91" s="24"/>
      <c r="M91" s="24"/>
      <c r="N91" s="24"/>
    </row>
    <row r="92" spans="1:14" s="13" customFormat="1" ht="15.6">
      <c r="A92" s="15">
        <v>1</v>
      </c>
      <c r="B92" s="29" t="s">
        <v>54</v>
      </c>
      <c r="C92" s="30" t="s">
        <v>85</v>
      </c>
      <c r="D92" s="30" t="s">
        <v>82</v>
      </c>
      <c r="E92" s="30" t="s">
        <v>6</v>
      </c>
      <c r="F92" s="30" t="s">
        <v>70</v>
      </c>
      <c r="G92" s="31">
        <f>SUMIFS(G93:G1124,$C93:$C1124,$C93,$D93:$D1124,$D93)/2</f>
        <v>0</v>
      </c>
      <c r="H92" s="31">
        <f>SUMIFS(H93:H1124,$C93:$C1124,$C93,$D93:$D1124,$D93)/2</f>
        <v>0</v>
      </c>
      <c r="I92" s="31">
        <f>SUMIFS(I93:I1124,$C93:$C1124,$C93,$D93:$D1124,$D93)/2</f>
        <v>0</v>
      </c>
      <c r="J92" s="31">
        <f>SUMIFS(J93:J1124,$C93:$C1124,$C93,$D93:$D1124,$D93)/2</f>
        <v>0</v>
      </c>
      <c r="K92" s="31">
        <f>SUMIFS(K93:K1124,$C93:$C1124,$C93,$D93:$D1124,$D93)/2</f>
        <v>0</v>
      </c>
      <c r="L92" s="31">
        <f>SUMIFS(L93:L1124,$C93:$C1124,$C93,$D93:$D1124,$D93)/2</f>
        <v>0</v>
      </c>
      <c r="M92" s="31">
        <f>SUMIFS(M93:M1124,$C93:$C1124,$C93,$D93:$D1124,$D93)/2</f>
        <v>0</v>
      </c>
      <c r="N92" s="31">
        <f>SUMIFS(N93:N1124,$C93:$C1124,$C93,$D93:$D1124,$D93)/2</f>
        <v>0</v>
      </c>
    </row>
    <row r="93" spans="1:14" s="13" customFormat="1" ht="55.2" customHeight="1">
      <c r="A93" s="16">
        <v>2</v>
      </c>
      <c r="B93" s="41" t="s">
        <v>197</v>
      </c>
      <c r="C93" s="42" t="s">
        <v>85</v>
      </c>
      <c r="D93" s="42" t="s">
        <v>82</v>
      </c>
      <c r="E93" s="42" t="s">
        <v>131</v>
      </c>
      <c r="F93" s="33"/>
      <c r="G93" s="34">
        <f>SUMIFS(G94:G1121,$C94:$C1121,$C94,$D94:$D1121,$D94,$E94:$E1121,$E94)</f>
        <v>0</v>
      </c>
      <c r="H93" s="34">
        <f>SUMIFS(H94:H1121,$C94:$C1121,$C94,$D94:$D1121,$D94,$E94:$E1121,$E94)</f>
        <v>0</v>
      </c>
      <c r="I93" s="34">
        <f>SUMIFS(I94:I1121,$C94:$C1121,$C94,$D94:$D1121,$D94,$E94:$E1121,$E94)</f>
        <v>0</v>
      </c>
      <c r="J93" s="34">
        <f>SUMIFS(J94:J1121,$C94:$C1121,$C94,$D94:$D1121,$D94,$E94:$E1121,$E94)</f>
        <v>0</v>
      </c>
      <c r="K93" s="34">
        <f>SUMIFS(K94:K1121,$C94:$C1121,$C94,$D94:$D1121,$D94,$E94:$E1121,$E94)</f>
        <v>0</v>
      </c>
      <c r="L93" s="34">
        <f>SUMIFS(L94:L1121,$C94:$C1121,$C94,$D94:$D1121,$D94,$E94:$E1121,$E94)</f>
        <v>0</v>
      </c>
      <c r="M93" s="34">
        <f>SUMIFS(M94:M1121,$C94:$C1121,$C94,$D94:$D1121,$D94,$E94:$E1121,$E94)</f>
        <v>0</v>
      </c>
      <c r="N93" s="34">
        <f>SUMIFS(N94:N1121,$C94:$C1121,$C94,$D94:$D1121,$D94,$E94:$E1121,$E94)</f>
        <v>0</v>
      </c>
    </row>
    <row r="94" spans="1:14" s="13" customFormat="1" ht="31.2">
      <c r="A94" s="17">
        <v>3</v>
      </c>
      <c r="B94" s="22" t="s">
        <v>11</v>
      </c>
      <c r="C94" s="23" t="s">
        <v>85</v>
      </c>
      <c r="D94" s="23" t="s">
        <v>82</v>
      </c>
      <c r="E94" s="23" t="s">
        <v>131</v>
      </c>
      <c r="F94" s="23" t="s">
        <v>72</v>
      </c>
      <c r="G94" s="24"/>
      <c r="H94" s="24"/>
      <c r="I94" s="24"/>
      <c r="J94" s="24"/>
      <c r="K94" s="24"/>
      <c r="L94" s="24"/>
      <c r="M94" s="24"/>
      <c r="N94" s="24"/>
    </row>
    <row r="95" spans="1:14" s="13" customFormat="1" ht="15.6">
      <c r="A95" s="15">
        <v>1</v>
      </c>
      <c r="B95" s="40" t="s">
        <v>137</v>
      </c>
      <c r="C95" s="30" t="s">
        <v>85</v>
      </c>
      <c r="D95" s="30" t="s">
        <v>88</v>
      </c>
      <c r="E95" s="30"/>
      <c r="F95" s="30"/>
      <c r="G95" s="31">
        <f>SUMIFS(G96:G1127,$C96:$C1127,$C96,$D96:$D1127,$D96)/2</f>
        <v>0</v>
      </c>
      <c r="H95" s="31">
        <f>SUMIFS(H96:H1127,$C96:$C1127,$C96,$D96:$D1127,$D96)/2</f>
        <v>0</v>
      </c>
      <c r="I95" s="31">
        <f>SUMIFS(I96:I1127,$C96:$C1127,$C96,$D96:$D1127,$D96)/2</f>
        <v>0</v>
      </c>
      <c r="J95" s="31">
        <f>SUMIFS(J96:J1127,$C96:$C1127,$C96,$D96:$D1127,$D96)/2</f>
        <v>0</v>
      </c>
      <c r="K95" s="31">
        <f>SUMIFS(K96:K1127,$C96:$C1127,$C96,$D96:$D1127,$D96)/2</f>
        <v>0</v>
      </c>
      <c r="L95" s="31">
        <f>SUMIFS(L96:L1127,$C96:$C1127,$C96,$D96:$D1127,$D96)/2</f>
        <v>0</v>
      </c>
      <c r="M95" s="31">
        <f>SUMIFS(M96:M1127,$C96:$C1127,$C96,$D96:$D1127,$D96)/2</f>
        <v>0</v>
      </c>
      <c r="N95" s="31">
        <f>SUMIFS(N96:N1127,$C96:$C1127,$C96,$D96:$D1127,$D96)/2</f>
        <v>0</v>
      </c>
    </row>
    <row r="96" spans="1:14" s="13" customFormat="1" ht="46.8">
      <c r="A96" s="16">
        <v>2</v>
      </c>
      <c r="B96" s="32" t="s">
        <v>204</v>
      </c>
      <c r="C96" s="33" t="s">
        <v>85</v>
      </c>
      <c r="D96" s="33" t="s">
        <v>88</v>
      </c>
      <c r="E96" s="33" t="s">
        <v>55</v>
      </c>
      <c r="F96" s="33"/>
      <c r="G96" s="34">
        <f>SUMIFS(G97:G1124,$C97:$C1124,$C97,$D97:$D1124,$D97,$E97:$E1124,$E97)</f>
        <v>0</v>
      </c>
      <c r="H96" s="34">
        <f>SUMIFS(H97:H1124,$C97:$C1124,$C97,$D97:$D1124,$D97,$E97:$E1124,$E97)</f>
        <v>0</v>
      </c>
      <c r="I96" s="34">
        <f>SUMIFS(I97:I1124,$C97:$C1124,$C97,$D97:$D1124,$D97,$E97:$E1124,$E97)</f>
        <v>0</v>
      </c>
      <c r="J96" s="34">
        <f>SUMIFS(J97:J1124,$C97:$C1124,$C97,$D97:$D1124,$D97,$E97:$E1124,$E97)</f>
        <v>0</v>
      </c>
      <c r="K96" s="34">
        <f>SUMIFS(K97:K1124,$C97:$C1124,$C97,$D97:$D1124,$D97,$E97:$E1124,$E97)</f>
        <v>0</v>
      </c>
      <c r="L96" s="34">
        <f>SUMIFS(L97:L1124,$C97:$C1124,$C97,$D97:$D1124,$D97,$E97:$E1124,$E97)</f>
        <v>0</v>
      </c>
      <c r="M96" s="34">
        <f>SUMIFS(M97:M1124,$C97:$C1124,$C97,$D97:$D1124,$D97,$E97:$E1124,$E97)</f>
        <v>0</v>
      </c>
      <c r="N96" s="34">
        <f>SUMIFS(N97:N1124,$C97:$C1124,$C97,$D97:$D1124,$D97,$E97:$E1124,$E97)</f>
        <v>0</v>
      </c>
    </row>
    <row r="97" spans="1:14" s="13" customFormat="1" ht="15.6">
      <c r="A97" s="17">
        <v>3</v>
      </c>
      <c r="B97" s="22" t="s">
        <v>46</v>
      </c>
      <c r="C97" s="23" t="s">
        <v>85</v>
      </c>
      <c r="D97" s="23" t="s">
        <v>88</v>
      </c>
      <c r="E97" s="23" t="s">
        <v>55</v>
      </c>
      <c r="F97" s="23" t="s">
        <v>90</v>
      </c>
      <c r="G97" s="24"/>
      <c r="H97" s="24"/>
      <c r="I97" s="24"/>
      <c r="J97" s="24"/>
      <c r="K97" s="24"/>
      <c r="L97" s="24"/>
      <c r="M97" s="24"/>
      <c r="N97" s="24"/>
    </row>
    <row r="98" spans="1:14" s="13" customFormat="1" ht="15.6">
      <c r="A98" s="15">
        <v>1</v>
      </c>
      <c r="B98" s="29" t="s">
        <v>133</v>
      </c>
      <c r="C98" s="30" t="s">
        <v>85</v>
      </c>
      <c r="D98" s="30" t="s">
        <v>83</v>
      </c>
      <c r="E98" s="30" t="s">
        <v>6</v>
      </c>
      <c r="F98" s="30" t="s">
        <v>70</v>
      </c>
      <c r="G98" s="31">
        <f>SUMIFS(G99:G1130,$C99:$C1130,$C99,$D99:$D1130,$D99)/2</f>
        <v>0</v>
      </c>
      <c r="H98" s="31">
        <f>SUMIFS(H99:H1130,$C99:$C1130,$C99,$D99:$D1130,$D99)/2</f>
        <v>0</v>
      </c>
      <c r="I98" s="31">
        <f>SUMIFS(I99:I1130,$C99:$C1130,$C99,$D99:$D1130,$D99)/2</f>
        <v>0</v>
      </c>
      <c r="J98" s="31">
        <f>SUMIFS(J99:J1130,$C99:$C1130,$C99,$D99:$D1130,$D99)/2</f>
        <v>0</v>
      </c>
      <c r="K98" s="31">
        <f>SUMIFS(K99:K1130,$C99:$C1130,$C99,$D99:$D1130,$D99)/2</f>
        <v>0</v>
      </c>
      <c r="L98" s="31">
        <f>SUMIFS(L99:L1130,$C99:$C1130,$C99,$D99:$D1130,$D99)/2</f>
        <v>0</v>
      </c>
      <c r="M98" s="31">
        <f>SUMIFS(M99:M1130,$C99:$C1130,$C99,$D99:$D1130,$D99)/2</f>
        <v>0</v>
      </c>
      <c r="N98" s="31">
        <f>SUMIFS(N99:N1130,$C99:$C1130,$C99,$D99:$D1130,$D99)/2</f>
        <v>0</v>
      </c>
    </row>
    <row r="99" spans="1:14" s="13" customFormat="1" ht="62.4">
      <c r="A99" s="16">
        <v>2</v>
      </c>
      <c r="B99" s="41" t="s">
        <v>207</v>
      </c>
      <c r="C99" s="33" t="s">
        <v>85</v>
      </c>
      <c r="D99" s="33" t="s">
        <v>83</v>
      </c>
      <c r="E99" s="33" t="s">
        <v>49</v>
      </c>
      <c r="F99" s="33"/>
      <c r="G99" s="34">
        <f>SUMIFS(G100:G1127,$C100:$C1127,$C100,$D100:$D1127,$D100,$E100:$E1127,$E100)</f>
        <v>0</v>
      </c>
      <c r="H99" s="34">
        <f>SUMIFS(H100:H1127,$C100:$C1127,$C100,$D100:$D1127,$D100,$E100:$E1127,$E100)</f>
        <v>0</v>
      </c>
      <c r="I99" s="34">
        <f>SUMIFS(I100:I1127,$C100:$C1127,$C100,$D100:$D1127,$D100,$E100:$E1127,$E100)</f>
        <v>0</v>
      </c>
      <c r="J99" s="34">
        <f>SUMIFS(J100:J1127,$C100:$C1127,$C100,$D100:$D1127,$D100,$E100:$E1127,$E100)</f>
        <v>0</v>
      </c>
      <c r="K99" s="34">
        <f>SUMIFS(K100:K1127,$C100:$C1127,$C100,$D100:$D1127,$D100,$E100:$E1127,$E100)</f>
        <v>0</v>
      </c>
      <c r="L99" s="34">
        <f>SUMIFS(L100:L1127,$C100:$C1127,$C100,$D100:$D1127,$D100,$E100:$E1127,$E100)</f>
        <v>0</v>
      </c>
      <c r="M99" s="34">
        <f>SUMIFS(M100:M1127,$C100:$C1127,$C100,$D100:$D1127,$D100,$E100:$E1127,$E100)</f>
        <v>0</v>
      </c>
      <c r="N99" s="34">
        <f>SUMIFS(N100:N1127,$C100:$C1127,$C100,$D100:$D1127,$D100,$E100:$E1127,$E100)</f>
        <v>0</v>
      </c>
    </row>
    <row r="100" spans="1:14" s="13" customFormat="1" ht="15.6">
      <c r="A100" s="17">
        <v>3</v>
      </c>
      <c r="B100" s="22" t="s">
        <v>46</v>
      </c>
      <c r="C100" s="23" t="s">
        <v>85</v>
      </c>
      <c r="D100" s="23" t="s">
        <v>83</v>
      </c>
      <c r="E100" s="23" t="s">
        <v>49</v>
      </c>
      <c r="F100" s="23" t="s">
        <v>90</v>
      </c>
      <c r="G100" s="24"/>
      <c r="H100" s="24"/>
      <c r="I100" s="24"/>
      <c r="J100" s="24"/>
      <c r="K100" s="24"/>
      <c r="L100" s="24"/>
      <c r="M100" s="24"/>
      <c r="N100" s="24"/>
    </row>
    <row r="101" spans="1:14" s="13" customFormat="1" ht="15.6">
      <c r="A101" s="15">
        <v>1</v>
      </c>
      <c r="B101" s="29" t="s">
        <v>38</v>
      </c>
      <c r="C101" s="30" t="s">
        <v>85</v>
      </c>
      <c r="D101" s="30" t="s">
        <v>86</v>
      </c>
      <c r="E101" s="30"/>
      <c r="F101" s="30"/>
      <c r="G101" s="31">
        <f>SUMIFS(G102:G1133,$C102:$C1133,$C102,$D102:$D1133,$D102)/2</f>
        <v>33220.800000000003</v>
      </c>
      <c r="H101" s="31">
        <f>SUMIFS(H102:H1133,$C102:$C1133,$C102,$D102:$D1133,$D102)/2</f>
        <v>0</v>
      </c>
      <c r="I101" s="31">
        <f>SUMIFS(I102:I1133,$C102:$C1133,$C102,$D102:$D1133,$D102)/2</f>
        <v>33220.800000000003</v>
      </c>
      <c r="J101" s="31">
        <f>SUMIFS(J102:J1133,$C102:$C1133,$C102,$D102:$D1133,$D102)/2</f>
        <v>0</v>
      </c>
      <c r="K101" s="31">
        <f>SUMIFS(K102:K1133,$C102:$C1133,$C102,$D102:$D1133,$D102)/2</f>
        <v>33220.800000000003</v>
      </c>
      <c r="L101" s="31">
        <f>SUMIFS(L102:L1133,$C102:$C1133,$C102,$D102:$D1133,$D102)/2</f>
        <v>0</v>
      </c>
      <c r="M101" s="31">
        <f>SUMIFS(M102:M1133,$C102:$C1133,$C102,$D102:$D1133,$D102)/2</f>
        <v>33220.800000000003</v>
      </c>
      <c r="N101" s="31">
        <f>SUMIFS(N102:N1133,$C102:$C1133,$C102,$D102:$D1133,$D102)/2</f>
        <v>0</v>
      </c>
    </row>
    <row r="102" spans="1:14" s="13" customFormat="1" ht="51" customHeight="1">
      <c r="A102" s="16">
        <v>2</v>
      </c>
      <c r="B102" s="41" t="s">
        <v>198</v>
      </c>
      <c r="C102" s="33" t="s">
        <v>85</v>
      </c>
      <c r="D102" s="33" t="s">
        <v>86</v>
      </c>
      <c r="E102" s="33" t="s">
        <v>56</v>
      </c>
      <c r="F102" s="33"/>
      <c r="G102" s="34">
        <f>SUMIFS(G103:G1130,$C103:$C1130,$C103,$D103:$D1130,$D103,$E103:$E1130,$E103)</f>
        <v>8866.2000000000007</v>
      </c>
      <c r="H102" s="34">
        <f>SUMIFS(H103:H1130,$C103:$C1130,$C103,$D103:$D1130,$D103,$E103:$E1130,$E103)</f>
        <v>0</v>
      </c>
      <c r="I102" s="34">
        <f>SUMIFS(I103:I1130,$C103:$C1130,$C103,$D103:$D1130,$D103,$E103:$E1130,$E103)</f>
        <v>8866.2000000000007</v>
      </c>
      <c r="J102" s="34">
        <f>SUMIFS(J103:J1130,$C103:$C1130,$C103,$D103:$D1130,$D103,$E103:$E1130,$E103)</f>
        <v>0</v>
      </c>
      <c r="K102" s="34">
        <f>SUMIFS(K103:K1130,$C103:$C1130,$C103,$D103:$D1130,$D103,$E103:$E1130,$E103)</f>
        <v>8866.2000000000007</v>
      </c>
      <c r="L102" s="34">
        <f>SUMIFS(L103:L1130,$C103:$C1130,$C103,$D103:$D1130,$D103,$E103:$E1130,$E103)</f>
        <v>0</v>
      </c>
      <c r="M102" s="34">
        <f>SUMIFS(M103:M1130,$C103:$C1130,$C103,$D103:$D1130,$D103,$E103:$E1130,$E103)</f>
        <v>8866.2000000000007</v>
      </c>
      <c r="N102" s="34">
        <f>SUMIFS(N103:N1130,$C103:$C1130,$C103,$D103:$D1130,$D103,$E103:$E1130,$E103)</f>
        <v>0</v>
      </c>
    </row>
    <row r="103" spans="1:14" s="13" customFormat="1" ht="69.599999999999994" customHeight="1">
      <c r="A103" s="17">
        <v>3</v>
      </c>
      <c r="B103" s="22" t="s">
        <v>150</v>
      </c>
      <c r="C103" s="23" t="s">
        <v>85</v>
      </c>
      <c r="D103" s="23" t="s">
        <v>86</v>
      </c>
      <c r="E103" s="23" t="s">
        <v>56</v>
      </c>
      <c r="F103" s="23" t="s">
        <v>93</v>
      </c>
      <c r="G103" s="24">
        <v>8866.2000000000007</v>
      </c>
      <c r="H103" s="24"/>
      <c r="I103" s="24">
        <v>8866.2000000000007</v>
      </c>
      <c r="J103" s="24"/>
      <c r="K103" s="24">
        <v>8866.2000000000007</v>
      </c>
      <c r="L103" s="24"/>
      <c r="M103" s="24">
        <v>8866.2000000000007</v>
      </c>
      <c r="N103" s="24"/>
    </row>
    <row r="104" spans="1:14" s="13" customFormat="1" ht="64.2" customHeight="1">
      <c r="A104" s="16">
        <v>2</v>
      </c>
      <c r="B104" s="35" t="s">
        <v>189</v>
      </c>
      <c r="C104" s="33" t="s">
        <v>85</v>
      </c>
      <c r="D104" s="33" t="s">
        <v>86</v>
      </c>
      <c r="E104" s="33" t="s">
        <v>48</v>
      </c>
      <c r="F104" s="33"/>
      <c r="G104" s="34">
        <f>SUMIFS(G105:G1132,$C105:$C1132,$C105,$D105:$D1132,$D105,$E105:$E1132,$E105)</f>
        <v>23954.6</v>
      </c>
      <c r="H104" s="34">
        <f>SUMIFS(H105:H1132,$C105:$C1132,$C105,$D105:$D1132,$D105,$E105:$E1132,$E105)</f>
        <v>0</v>
      </c>
      <c r="I104" s="34">
        <f>SUMIFS(I105:I1132,$C105:$C1132,$C105,$D105:$D1132,$D105,$E105:$E1132,$E105)</f>
        <v>23954.6</v>
      </c>
      <c r="J104" s="34">
        <f>SUMIFS(J105:J1132,$C105:$C1132,$C105,$D105:$D1132,$D105,$E105:$E1132,$E105)</f>
        <v>0</v>
      </c>
      <c r="K104" s="34">
        <f>SUMIFS(K105:K1132,$C105:$C1132,$C105,$D105:$D1132,$D105,$E105:$E1132,$E105)</f>
        <v>23954.6</v>
      </c>
      <c r="L104" s="34">
        <f>SUMIFS(L105:L1132,$C105:$C1132,$C105,$D105:$D1132,$D105,$E105:$E1132,$E105)</f>
        <v>0</v>
      </c>
      <c r="M104" s="34">
        <f>SUMIFS(M105:M1132,$C105:$C1132,$C105,$D105:$D1132,$D105,$E105:$E1132,$E105)</f>
        <v>23954.6</v>
      </c>
      <c r="N104" s="34">
        <f>SUMIFS(N105:N1132,$C105:$C1132,$C105,$D105:$D1132,$D105,$E105:$E1132,$E105)</f>
        <v>0</v>
      </c>
    </row>
    <row r="105" spans="1:14" s="13" customFormat="1" ht="15.6">
      <c r="A105" s="17">
        <v>3</v>
      </c>
      <c r="B105" s="22" t="s">
        <v>46</v>
      </c>
      <c r="C105" s="23" t="s">
        <v>85</v>
      </c>
      <c r="D105" s="23" t="s">
        <v>86</v>
      </c>
      <c r="E105" s="23" t="s">
        <v>48</v>
      </c>
      <c r="F105" s="23" t="s">
        <v>90</v>
      </c>
      <c r="G105" s="24">
        <v>23954.6</v>
      </c>
      <c r="H105" s="24"/>
      <c r="I105" s="24">
        <v>23954.6</v>
      </c>
      <c r="J105" s="24"/>
      <c r="K105" s="24">
        <v>23954.6</v>
      </c>
      <c r="L105" s="24"/>
      <c r="M105" s="24">
        <v>23954.6</v>
      </c>
      <c r="N105" s="24"/>
    </row>
    <row r="106" spans="1:14" s="13" customFormat="1" ht="62.4">
      <c r="A106" s="16">
        <v>2</v>
      </c>
      <c r="B106" s="41" t="s">
        <v>207</v>
      </c>
      <c r="C106" s="33" t="s">
        <v>85</v>
      </c>
      <c r="D106" s="33" t="s">
        <v>86</v>
      </c>
      <c r="E106" s="33" t="s">
        <v>49</v>
      </c>
      <c r="F106" s="33"/>
      <c r="G106" s="34">
        <f>SUMIFS(G107:G1134,$C107:$C1134,$C107,$D107:$D1134,$D107,$E107:$E1134,$E107)</f>
        <v>400</v>
      </c>
      <c r="H106" s="34">
        <f>SUMIFS(H107:H1134,$C107:$C1134,$C107,$D107:$D1134,$D107,$E107:$E1134,$E107)</f>
        <v>0</v>
      </c>
      <c r="I106" s="34">
        <f>SUMIFS(I107:I1134,$C107:$C1134,$C107,$D107:$D1134,$D107,$E107:$E1134,$E107)</f>
        <v>400</v>
      </c>
      <c r="J106" s="34">
        <f>SUMIFS(J107:J1134,$C107:$C1134,$C107,$D107:$D1134,$D107,$E107:$E1134,$E107)</f>
        <v>0</v>
      </c>
      <c r="K106" s="34">
        <f>SUMIFS(K107:K1134,$C107:$C1134,$C107,$D107:$D1134,$D107,$E107:$E1134,$E107)</f>
        <v>400</v>
      </c>
      <c r="L106" s="34">
        <f>SUMIFS(L107:L1134,$C107:$C1134,$C107,$D107:$D1134,$D107,$E107:$E1134,$E107)</f>
        <v>0</v>
      </c>
      <c r="M106" s="34">
        <f>SUMIFS(M107:M1134,$C107:$C1134,$C107,$D107:$D1134,$D107,$E107:$E1134,$E107)</f>
        <v>400</v>
      </c>
      <c r="N106" s="34">
        <f>SUMIFS(N107:N1134,$C107:$C1134,$C107,$D107:$D1134,$D107,$E107:$E1134,$E107)</f>
        <v>0</v>
      </c>
    </row>
    <row r="107" spans="1:14" s="13" customFormat="1" ht="31.2">
      <c r="A107" s="17">
        <v>3</v>
      </c>
      <c r="B107" s="22" t="s">
        <v>11</v>
      </c>
      <c r="C107" s="23" t="s">
        <v>85</v>
      </c>
      <c r="D107" s="23" t="s">
        <v>86</v>
      </c>
      <c r="E107" s="23" t="s">
        <v>49</v>
      </c>
      <c r="F107" s="23" t="s">
        <v>72</v>
      </c>
      <c r="G107" s="24">
        <v>400</v>
      </c>
      <c r="H107" s="24"/>
      <c r="I107" s="24">
        <v>400</v>
      </c>
      <c r="J107" s="24"/>
      <c r="K107" s="24">
        <v>400</v>
      </c>
      <c r="L107" s="24"/>
      <c r="M107" s="24">
        <v>400</v>
      </c>
      <c r="N107" s="24"/>
    </row>
    <row r="108" spans="1:14" s="13" customFormat="1" ht="19.8" customHeight="1">
      <c r="A108" s="17">
        <v>3</v>
      </c>
      <c r="B108" s="22" t="s">
        <v>46</v>
      </c>
      <c r="C108" s="23" t="s">
        <v>85</v>
      </c>
      <c r="D108" s="23" t="s">
        <v>86</v>
      </c>
      <c r="E108" s="23" t="s">
        <v>49</v>
      </c>
      <c r="F108" s="23" t="s">
        <v>90</v>
      </c>
      <c r="G108" s="24"/>
      <c r="H108" s="24"/>
      <c r="I108" s="24"/>
      <c r="J108" s="24"/>
      <c r="K108" s="24"/>
      <c r="L108" s="24"/>
      <c r="M108" s="24"/>
      <c r="N108" s="24"/>
    </row>
    <row r="109" spans="1:14" s="13" customFormat="1" ht="51" customHeight="1">
      <c r="A109" s="16">
        <v>2</v>
      </c>
      <c r="B109" s="41" t="s">
        <v>35</v>
      </c>
      <c r="C109" s="33" t="s">
        <v>85</v>
      </c>
      <c r="D109" s="33" t="s">
        <v>86</v>
      </c>
      <c r="E109" s="33" t="s">
        <v>121</v>
      </c>
      <c r="F109" s="33"/>
      <c r="G109" s="34">
        <f>SUMIFS(G110:G1137,$C110:$C1137,$C110,$D110:$D1137,$D110,$E110:$E1137,$E110)</f>
        <v>0</v>
      </c>
      <c r="H109" s="34">
        <f>SUMIFS(H110:H1137,$C110:$C1137,$C110,$D110:$D1137,$D110,$E110:$E1137,$E110)</f>
        <v>0</v>
      </c>
      <c r="I109" s="34">
        <f>SUMIFS(I110:I1137,$C110:$C1137,$C110,$D110:$D1137,$D110,$E110:$E1137,$E110)</f>
        <v>0</v>
      </c>
      <c r="J109" s="34">
        <f>SUMIFS(J110:J1137,$C110:$C1137,$C110,$D110:$D1137,$D110,$E110:$E1137,$E110)</f>
        <v>0</v>
      </c>
      <c r="K109" s="34">
        <f>SUMIFS(K110:K1137,$C110:$C1137,$C110,$D110:$D1137,$D110,$E110:$E1137,$E110)</f>
        <v>0</v>
      </c>
      <c r="L109" s="34">
        <f>SUMIFS(L110:L1137,$C110:$C1137,$C110,$D110:$D1137,$D110,$E110:$E1137,$E110)</f>
        <v>0</v>
      </c>
      <c r="M109" s="34">
        <f>SUMIFS(M110:M1137,$C110:$C1137,$C110,$D110:$D1137,$D110,$E110:$E1137,$E110)</f>
        <v>0</v>
      </c>
      <c r="N109" s="34">
        <f>SUMIFS(N110:N1137,$C110:$C1137,$C110,$D110:$D1137,$D110,$E110:$E1137,$E110)</f>
        <v>0</v>
      </c>
    </row>
    <row r="110" spans="1:14" s="13" customFormat="1" ht="31.2">
      <c r="A110" s="17">
        <v>3</v>
      </c>
      <c r="B110" s="22" t="s">
        <v>11</v>
      </c>
      <c r="C110" s="23" t="s">
        <v>85</v>
      </c>
      <c r="D110" s="23" t="s">
        <v>86</v>
      </c>
      <c r="E110" s="23" t="s">
        <v>121</v>
      </c>
      <c r="F110" s="23" t="s">
        <v>72</v>
      </c>
      <c r="G110" s="24"/>
      <c r="H110" s="24"/>
      <c r="I110" s="24"/>
      <c r="J110" s="24"/>
      <c r="K110" s="24"/>
      <c r="L110" s="24"/>
      <c r="M110" s="24"/>
      <c r="N110" s="24"/>
    </row>
    <row r="111" spans="1:14" s="13" customFormat="1" ht="15.6">
      <c r="A111" s="14">
        <v>0</v>
      </c>
      <c r="B111" s="26" t="s">
        <v>107</v>
      </c>
      <c r="C111" s="27" t="s">
        <v>91</v>
      </c>
      <c r="D111" s="27" t="s">
        <v>113</v>
      </c>
      <c r="E111" s="27"/>
      <c r="F111" s="27"/>
      <c r="G111" s="28">
        <f>SUMIFS(G112:G1157,$C112:$C1157,$C112)/3</f>
        <v>175097.4</v>
      </c>
      <c r="H111" s="28">
        <f>SUMIFS(H112:H1147,$C112:$C1147,$C112)/3</f>
        <v>71577.5</v>
      </c>
      <c r="I111" s="28">
        <f>SUMIFS(I112:I1157,$C112:$C1157,$C112)/3</f>
        <v>175097.4</v>
      </c>
      <c r="J111" s="28">
        <f>SUMIFS(J112:J1147,$C112:$C1147,$C112)/3</f>
        <v>71577.5</v>
      </c>
      <c r="K111" s="28">
        <f>SUMIFS(K112:K1157,$C112:$C1157,$C112)/3</f>
        <v>108411.89999999998</v>
      </c>
      <c r="L111" s="28">
        <f>SUMIFS(L112:L1147,$C112:$C1147,$C112)/3</f>
        <v>0</v>
      </c>
      <c r="M111" s="28">
        <f>SUMIFS(M112:M1157,$C112:$C1157,$C112)/3</f>
        <v>108411.90000000001</v>
      </c>
      <c r="N111" s="28">
        <f>SUMIFS(N112:N1147,$C112:$C1147,$C112)/3</f>
        <v>0</v>
      </c>
    </row>
    <row r="112" spans="1:14" s="13" customFormat="1" ht="15.6">
      <c r="A112" s="15">
        <v>1</v>
      </c>
      <c r="B112" s="29" t="s">
        <v>57</v>
      </c>
      <c r="C112" s="30" t="s">
        <v>91</v>
      </c>
      <c r="D112" s="30" t="s">
        <v>68</v>
      </c>
      <c r="E112" s="30"/>
      <c r="F112" s="30"/>
      <c r="G112" s="31">
        <f>SUMIFS(G113:G1144,$C113:$C1144,$C113,$D113:$D1144,$D113)/2</f>
        <v>34593.1</v>
      </c>
      <c r="H112" s="31">
        <f>SUMIFS(H113:H1144,$C113:$C1144,$C113,$D113:$D1144,$D113)/2</f>
        <v>32331.5</v>
      </c>
      <c r="I112" s="31">
        <f>SUMIFS(I113:I1144,$C113:$C1144,$C113,$D113:$D1144,$D113)/2</f>
        <v>34593.1</v>
      </c>
      <c r="J112" s="31">
        <f>SUMIFS(J113:J1144,$C113:$C1144,$C113,$D113:$D1144,$D113)/2</f>
        <v>32331.5</v>
      </c>
      <c r="K112" s="31">
        <f>SUMIFS(K113:K1144,$C113:$C1144,$C113,$D113:$D1144,$D113)/2</f>
        <v>560</v>
      </c>
      <c r="L112" s="31">
        <f>SUMIFS(L113:L1144,$C113:$C1144,$C113,$D113:$D1144,$D113)/2</f>
        <v>0</v>
      </c>
      <c r="M112" s="31">
        <f>SUMIFS(M113:M1144,$C113:$C1144,$C113,$D113:$D1144,$D113)/2</f>
        <v>560</v>
      </c>
      <c r="N112" s="31">
        <f>SUMIFS(N113:N1144,$C113:$C1144,$C113,$D113:$D1144,$D113)/2</f>
        <v>0</v>
      </c>
    </row>
    <row r="113" spans="1:14" s="13" customFormat="1" ht="67.2" customHeight="1">
      <c r="A113" s="16">
        <v>2</v>
      </c>
      <c r="B113" s="41" t="s">
        <v>191</v>
      </c>
      <c r="C113" s="33" t="s">
        <v>91</v>
      </c>
      <c r="D113" s="33" t="s">
        <v>68</v>
      </c>
      <c r="E113" s="33" t="s">
        <v>190</v>
      </c>
      <c r="F113" s="33" t="s">
        <v>70</v>
      </c>
      <c r="G113" s="34">
        <f>SUMIFS(G114:G1141,$C114:$C1141,$C114,$D114:$D1141,$D114,$E114:$E1141,$E114)</f>
        <v>34033.1</v>
      </c>
      <c r="H113" s="34">
        <f>SUMIFS(H114:H1141,$C114:$C1141,$C114,$D114:$D1141,$D114,$E114:$E1141,$E114)</f>
        <v>32331.5</v>
      </c>
      <c r="I113" s="34">
        <f>SUMIFS(I114:I1141,$C114:$C1141,$C114,$D114:$D1141,$D114,$E114:$E1141,$E114)</f>
        <v>34033.1</v>
      </c>
      <c r="J113" s="34">
        <f>SUMIFS(J114:J1141,$C114:$C1141,$C114,$D114:$D1141,$D114,$E114:$E1141,$E114)</f>
        <v>32331.5</v>
      </c>
      <c r="K113" s="34">
        <f>SUMIFS(K114:K1141,$C114:$C1141,$C114,$D114:$D1141,$D114,$E114:$E1141,$E114)</f>
        <v>0</v>
      </c>
      <c r="L113" s="34">
        <f>SUMIFS(L114:L1141,$C114:$C1141,$C114,$D114:$D1141,$D114,$E114:$E1141,$E114)</f>
        <v>0</v>
      </c>
      <c r="M113" s="34">
        <f>SUMIFS(M114:M1141,$C114:$C1141,$C114,$D114:$D1141,$D114,$E114:$E1141,$E114)</f>
        <v>0</v>
      </c>
      <c r="N113" s="34">
        <f>SUMIFS(N114:N1141,$C114:$C1141,$C114,$D114:$D1141,$D114,$E114:$E1141,$E114)</f>
        <v>0</v>
      </c>
    </row>
    <row r="114" spans="1:14" s="13" customFormat="1" ht="15.6">
      <c r="A114" s="17">
        <v>3</v>
      </c>
      <c r="B114" s="22" t="s">
        <v>192</v>
      </c>
      <c r="C114" s="23" t="s">
        <v>91</v>
      </c>
      <c r="D114" s="23" t="s">
        <v>68</v>
      </c>
      <c r="E114" s="23" t="s">
        <v>190</v>
      </c>
      <c r="F114" s="23" t="s">
        <v>134</v>
      </c>
      <c r="G114" s="24"/>
      <c r="H114" s="24"/>
      <c r="I114" s="24"/>
      <c r="J114" s="24"/>
      <c r="K114" s="24"/>
      <c r="L114" s="24"/>
      <c r="M114" s="24"/>
      <c r="N114" s="24"/>
    </row>
    <row r="115" spans="1:14" s="13" customFormat="1" ht="15.6">
      <c r="A115" s="17">
        <v>3</v>
      </c>
      <c r="B115" s="22" t="s">
        <v>128</v>
      </c>
      <c r="C115" s="23" t="s">
        <v>91</v>
      </c>
      <c r="D115" s="23" t="s">
        <v>68</v>
      </c>
      <c r="E115" s="23" t="s">
        <v>190</v>
      </c>
      <c r="F115" s="23" t="s">
        <v>127</v>
      </c>
      <c r="G115" s="24">
        <v>34033.1</v>
      </c>
      <c r="H115" s="24">
        <v>32331.5</v>
      </c>
      <c r="I115" s="24">
        <v>34033.1</v>
      </c>
      <c r="J115" s="24">
        <v>32331.5</v>
      </c>
      <c r="K115" s="24"/>
      <c r="L115" s="24"/>
      <c r="M115" s="24"/>
      <c r="N115" s="24"/>
    </row>
    <row r="116" spans="1:14" s="13" customFormat="1" ht="67.2" customHeight="1">
      <c r="A116" s="16">
        <v>2</v>
      </c>
      <c r="B116" s="35" t="s">
        <v>189</v>
      </c>
      <c r="C116" s="33" t="s">
        <v>91</v>
      </c>
      <c r="D116" s="33" t="s">
        <v>68</v>
      </c>
      <c r="E116" s="33" t="s">
        <v>48</v>
      </c>
      <c r="F116" s="33" t="s">
        <v>70</v>
      </c>
      <c r="G116" s="34">
        <f>SUMIFS(G117:G1144,$C117:$C1144,$C117,$D117:$D1144,$D117,$E117:$E1144,$E117)</f>
        <v>0</v>
      </c>
      <c r="H116" s="34">
        <f>SUMIFS(H117:H1144,$C117:$C1144,$C117,$D117:$D1144,$D117,$E117:$E1144,$E117)</f>
        <v>0</v>
      </c>
      <c r="I116" s="34">
        <f>SUMIFS(I117:I1144,$C117:$C1144,$C117,$D117:$D1144,$D117,$E117:$E1144,$E117)</f>
        <v>0</v>
      </c>
      <c r="J116" s="34">
        <f>SUMIFS(J117:J1144,$C117:$C1144,$C117,$D117:$D1144,$D117,$E117:$E1144,$E117)</f>
        <v>0</v>
      </c>
      <c r="K116" s="34">
        <f>SUMIFS(K117:K1144,$C117:$C1144,$C117,$D117:$D1144,$D117,$E117:$E1144,$E117)</f>
        <v>0</v>
      </c>
      <c r="L116" s="34">
        <f>SUMIFS(L117:L1144,$C117:$C1144,$C117,$D117:$D1144,$D117,$E117:$E1144,$E117)</f>
        <v>0</v>
      </c>
      <c r="M116" s="34">
        <f>SUMIFS(M117:M1144,$C117:$C1144,$C117,$D117:$D1144,$D117,$E117:$E1144,$E117)</f>
        <v>0</v>
      </c>
      <c r="N116" s="34">
        <f>SUMIFS(N117:N1144,$C117:$C1144,$C117,$D117:$D1144,$D117,$E117:$E1144,$E117)</f>
        <v>0</v>
      </c>
    </row>
    <row r="117" spans="1:14" s="13" customFormat="1" ht="15.6">
      <c r="A117" s="17">
        <v>3</v>
      </c>
      <c r="B117" s="22" t="s">
        <v>46</v>
      </c>
      <c r="C117" s="23" t="s">
        <v>91</v>
      </c>
      <c r="D117" s="23" t="s">
        <v>68</v>
      </c>
      <c r="E117" s="23" t="s">
        <v>48</v>
      </c>
      <c r="F117" s="23" t="s">
        <v>90</v>
      </c>
      <c r="G117" s="24"/>
      <c r="H117" s="24"/>
      <c r="I117" s="24"/>
      <c r="J117" s="24"/>
      <c r="K117" s="24"/>
      <c r="L117" s="24"/>
      <c r="M117" s="24"/>
      <c r="N117" s="24"/>
    </row>
    <row r="118" spans="1:14" s="13" customFormat="1" ht="62.4">
      <c r="A118" s="16">
        <v>2</v>
      </c>
      <c r="B118" s="41" t="s">
        <v>207</v>
      </c>
      <c r="C118" s="33" t="s">
        <v>91</v>
      </c>
      <c r="D118" s="33" t="s">
        <v>68</v>
      </c>
      <c r="E118" s="33" t="s">
        <v>49</v>
      </c>
      <c r="F118" s="33"/>
      <c r="G118" s="34">
        <f>SUMIFS(G119:G1146,$C119:$C1146,$C119,$D119:$D1146,$D119,$E119:$E1146,$E119)</f>
        <v>530</v>
      </c>
      <c r="H118" s="34">
        <f>SUMIFS(H119:H1146,$C119:$C1146,$C119,$D119:$D1146,$D119,$E119:$E1146,$E119)</f>
        <v>0</v>
      </c>
      <c r="I118" s="34">
        <f>SUMIFS(I119:I1146,$C119:$C1146,$C119,$D119:$D1146,$D119,$E119:$E1146,$E119)</f>
        <v>530</v>
      </c>
      <c r="J118" s="34">
        <f>SUMIFS(J119:J1146,$C119:$C1146,$C119,$D119:$D1146,$D119,$E119:$E1146,$E119)</f>
        <v>0</v>
      </c>
      <c r="K118" s="34">
        <f>SUMIFS(K119:K1146,$C119:$C1146,$C119,$D119:$D1146,$D119,$E119:$E1146,$E119)</f>
        <v>530</v>
      </c>
      <c r="L118" s="34">
        <f>SUMIFS(L119:L1146,$C119:$C1146,$C119,$D119:$D1146,$D119,$E119:$E1146,$E119)</f>
        <v>0</v>
      </c>
      <c r="M118" s="34">
        <f>SUMIFS(M119:M1146,$C119:$C1146,$C119,$D119:$D1146,$D119,$E119:$E1146,$E119)</f>
        <v>530</v>
      </c>
      <c r="N118" s="34">
        <f>SUMIFS(N119:N1146,$C119:$C1146,$C119,$D119:$D1146,$D119,$E119:$E1146,$E119)</f>
        <v>0</v>
      </c>
    </row>
    <row r="119" spans="1:14" s="13" customFormat="1" ht="31.2">
      <c r="A119" s="17">
        <v>3</v>
      </c>
      <c r="B119" s="22" t="s">
        <v>11</v>
      </c>
      <c r="C119" s="23" t="s">
        <v>91</v>
      </c>
      <c r="D119" s="23" t="s">
        <v>68</v>
      </c>
      <c r="E119" s="23" t="s">
        <v>49</v>
      </c>
      <c r="F119" s="23" t="s">
        <v>72</v>
      </c>
      <c r="G119" s="24">
        <v>530</v>
      </c>
      <c r="H119" s="24"/>
      <c r="I119" s="24">
        <v>530</v>
      </c>
      <c r="J119" s="24"/>
      <c r="K119" s="24">
        <v>530</v>
      </c>
      <c r="L119" s="24"/>
      <c r="M119" s="24">
        <v>530</v>
      </c>
      <c r="N119" s="24"/>
    </row>
    <row r="120" spans="1:14" s="13" customFormat="1" ht="15.6">
      <c r="A120" s="17">
        <v>3</v>
      </c>
      <c r="B120" s="22" t="s">
        <v>46</v>
      </c>
      <c r="C120" s="23" t="s">
        <v>91</v>
      </c>
      <c r="D120" s="23" t="s">
        <v>68</v>
      </c>
      <c r="E120" s="23" t="s">
        <v>49</v>
      </c>
      <c r="F120" s="23" t="s">
        <v>90</v>
      </c>
      <c r="G120" s="24"/>
      <c r="H120" s="24"/>
      <c r="I120" s="24"/>
      <c r="J120" s="24"/>
      <c r="K120" s="24"/>
      <c r="L120" s="24"/>
      <c r="M120" s="24"/>
      <c r="N120" s="24"/>
    </row>
    <row r="121" spans="1:14" s="13" customFormat="1" ht="46.8">
      <c r="A121" s="16">
        <v>2</v>
      </c>
      <c r="B121" s="41" t="s">
        <v>215</v>
      </c>
      <c r="C121" s="33" t="s">
        <v>91</v>
      </c>
      <c r="D121" s="33" t="s">
        <v>68</v>
      </c>
      <c r="E121" s="33" t="s">
        <v>159</v>
      </c>
      <c r="F121" s="33" t="s">
        <v>70</v>
      </c>
      <c r="G121" s="34">
        <f>SUMIFS(G122:G1149,$C122:$C1149,$C122,$D122:$D1149,$D122,$E122:$E1149,$E122)</f>
        <v>30</v>
      </c>
      <c r="H121" s="34">
        <f>SUMIFS(H122:H1149,$C122:$C1149,$C122,$D122:$D1149,$D122,$E122:$E1149,$E122)</f>
        <v>0</v>
      </c>
      <c r="I121" s="34">
        <f>SUMIFS(I122:I1149,$C122:$C1149,$C122,$D122:$D1149,$D122,$E122:$E1149,$E122)</f>
        <v>30</v>
      </c>
      <c r="J121" s="34">
        <f>SUMIFS(J122:J1149,$C122:$C1149,$C122,$D122:$D1149,$D122,$E122:$E1149,$E122)</f>
        <v>0</v>
      </c>
      <c r="K121" s="34">
        <f>SUMIFS(K122:K1149,$C122:$C1149,$C122,$D122:$D1149,$D122,$E122:$E1149,$E122)</f>
        <v>30</v>
      </c>
      <c r="L121" s="34">
        <f>SUMIFS(L122:L1149,$C122:$C1149,$C122,$D122:$D1149,$D122,$E122:$E1149,$E122)</f>
        <v>0</v>
      </c>
      <c r="M121" s="34">
        <f>SUMIFS(M122:M1149,$C122:$C1149,$C122,$D122:$D1149,$D122,$E122:$E1149,$E122)</f>
        <v>30</v>
      </c>
      <c r="N121" s="34">
        <f>SUMIFS(N122:N1149,$C122:$C1149,$C122,$D122:$D1149,$D122,$E122:$E1149,$E122)</f>
        <v>0</v>
      </c>
    </row>
    <row r="122" spans="1:14" s="13" customFormat="1" ht="31.2">
      <c r="A122" s="17">
        <v>3</v>
      </c>
      <c r="B122" s="22" t="s">
        <v>11</v>
      </c>
      <c r="C122" s="23" t="s">
        <v>91</v>
      </c>
      <c r="D122" s="23" t="s">
        <v>68</v>
      </c>
      <c r="E122" s="23" t="s">
        <v>159</v>
      </c>
      <c r="F122" s="23" t="s">
        <v>72</v>
      </c>
      <c r="G122" s="24">
        <v>30</v>
      </c>
      <c r="H122" s="24"/>
      <c r="I122" s="24">
        <v>30</v>
      </c>
      <c r="J122" s="24"/>
      <c r="K122" s="24">
        <v>30</v>
      </c>
      <c r="L122" s="24"/>
      <c r="M122" s="24">
        <v>30</v>
      </c>
      <c r="N122" s="24"/>
    </row>
    <row r="123" spans="1:14" s="13" customFormat="1" ht="15.6">
      <c r="A123" s="15">
        <v>1</v>
      </c>
      <c r="B123" s="40" t="s">
        <v>117</v>
      </c>
      <c r="C123" s="30" t="s">
        <v>91</v>
      </c>
      <c r="D123" s="30" t="s">
        <v>87</v>
      </c>
      <c r="E123" s="30"/>
      <c r="F123" s="30"/>
      <c r="G123" s="31">
        <f>SUMIFS(G124:G1155,$C124:$C1155,$C124,$D124:$D1155,$D124)/2</f>
        <v>0</v>
      </c>
      <c r="H123" s="31">
        <f>SUMIFS(H124:H1155,$C124:$C1155,$C124,$D124:$D1155,$D124)/2</f>
        <v>0</v>
      </c>
      <c r="I123" s="31">
        <f>SUMIFS(I124:I1155,$C124:$C1155,$C124,$D124:$D1155,$D124)/2</f>
        <v>5262.9</v>
      </c>
      <c r="J123" s="31">
        <f>SUMIFS(J124:J1155,$C124:$C1155,$C124,$D124:$D1155,$D124)/2</f>
        <v>0</v>
      </c>
      <c r="K123" s="31">
        <f>SUMIFS(K124:K1155,$C124:$C1155,$C124,$D124:$D1155,$D124)/2</f>
        <v>0</v>
      </c>
      <c r="L123" s="31">
        <f>SUMIFS(L124:L1155,$C124:$C1155,$C124,$D124:$D1155,$D124)/2</f>
        <v>0</v>
      </c>
      <c r="M123" s="31">
        <f>SUMIFS(M124:M1155,$C124:$C1155,$C124,$D124:$D1155,$D124)/2</f>
        <v>5262.9</v>
      </c>
      <c r="N123" s="31">
        <f>SUMIFS(N124:N1155,$C124:$C1155,$C124,$D124:$D1155,$D124)/2</f>
        <v>0</v>
      </c>
    </row>
    <row r="124" spans="1:14" s="13" customFormat="1" ht="46.8">
      <c r="A124" s="16">
        <v>2</v>
      </c>
      <c r="B124" s="41" t="s">
        <v>169</v>
      </c>
      <c r="C124" s="42" t="s">
        <v>91</v>
      </c>
      <c r="D124" s="42" t="s">
        <v>87</v>
      </c>
      <c r="E124" s="42" t="s">
        <v>168</v>
      </c>
      <c r="F124" s="42" t="s">
        <v>70</v>
      </c>
      <c r="G124" s="34">
        <f>SUMIFS(G125:G1152,$C125:$C1152,$C125,$D125:$D1152,$D125,$E125:$E1152,$E125)</f>
        <v>0</v>
      </c>
      <c r="H124" s="34">
        <f>SUMIFS(H125:H1152,$C125:$C1152,$C125,$D125:$D1152,$D125,$E125:$E1152,$E125)</f>
        <v>0</v>
      </c>
      <c r="I124" s="34">
        <f>SUMIFS(I125:I1152,$C125:$C1152,$C125,$D125:$D1152,$D125,$E125:$E1152,$E125)</f>
        <v>5262.9</v>
      </c>
      <c r="J124" s="34">
        <f>SUMIFS(J125:J1152,$C125:$C1152,$C125,$D125:$D1152,$D125,$E125:$E1152,$E125)</f>
        <v>0</v>
      </c>
      <c r="K124" s="34">
        <f>SUMIFS(K125:K1152,$C125:$C1152,$C125,$D125:$D1152,$D125,$E125:$E1152,$E125)</f>
        <v>0</v>
      </c>
      <c r="L124" s="34">
        <f>SUMIFS(L125:L1152,$C125:$C1152,$C125,$D125:$D1152,$D125,$E125:$E1152,$E125)</f>
        <v>0</v>
      </c>
      <c r="M124" s="34">
        <f>SUMIFS(M125:M1152,$C125:$C1152,$C125,$D125:$D1152,$D125,$E125:$E1152,$E125)</f>
        <v>5262.9</v>
      </c>
      <c r="N124" s="34">
        <f>SUMIFS(N125:N1152,$C125:$C1152,$C125,$D125:$D1152,$D125,$E125:$E1152,$E125)</f>
        <v>0</v>
      </c>
    </row>
    <row r="125" spans="1:14" s="13" customFormat="1" ht="39" customHeight="1">
      <c r="A125" s="17">
        <v>3</v>
      </c>
      <c r="B125" s="22" t="s">
        <v>11</v>
      </c>
      <c r="C125" s="23" t="s">
        <v>91</v>
      </c>
      <c r="D125" s="23" t="s">
        <v>87</v>
      </c>
      <c r="E125" s="23" t="s">
        <v>168</v>
      </c>
      <c r="F125" s="23" t="s">
        <v>72</v>
      </c>
      <c r="G125" s="24"/>
      <c r="H125" s="24"/>
      <c r="I125" s="24">
        <v>5262.9</v>
      </c>
      <c r="J125" s="24"/>
      <c r="K125" s="24"/>
      <c r="L125" s="24"/>
      <c r="M125" s="24">
        <v>5262.9</v>
      </c>
      <c r="N125" s="24"/>
    </row>
    <row r="126" spans="1:14" s="13" customFormat="1" ht="46.8">
      <c r="A126" s="16">
        <v>2</v>
      </c>
      <c r="B126" s="41" t="s">
        <v>194</v>
      </c>
      <c r="C126" s="33" t="s">
        <v>91</v>
      </c>
      <c r="D126" s="33" t="s">
        <v>87</v>
      </c>
      <c r="E126" s="42" t="s">
        <v>193</v>
      </c>
      <c r="F126" s="42" t="s">
        <v>70</v>
      </c>
      <c r="G126" s="34">
        <f t="shared" ref="G126:H126" si="0">SUMIFS(G127:G1155,$C127:$C1155,$C127,$D127:$D1155,$D127,$E127:$E1155,$E127)</f>
        <v>0</v>
      </c>
      <c r="H126" s="34">
        <f t="shared" si="0"/>
        <v>0</v>
      </c>
      <c r="I126" s="34">
        <f t="shared" ref="I126:N126" si="1">SUMIFS(I127:I1155,$C127:$C1155,$C127,$D127:$D1155,$D127,$E127:$E1155,$E127)</f>
        <v>0</v>
      </c>
      <c r="J126" s="34">
        <f t="shared" si="1"/>
        <v>0</v>
      </c>
      <c r="K126" s="34">
        <f t="shared" ref="K126:L126" si="2">SUMIFS(K127:K1155,$C127:$C1155,$C127,$D127:$D1155,$D127,$E127:$E1155,$E127)</f>
        <v>0</v>
      </c>
      <c r="L126" s="34">
        <f t="shared" si="2"/>
        <v>0</v>
      </c>
      <c r="M126" s="34">
        <f t="shared" si="1"/>
        <v>0</v>
      </c>
      <c r="N126" s="34">
        <f t="shared" si="1"/>
        <v>0</v>
      </c>
    </row>
    <row r="127" spans="1:14" s="13" customFormat="1" ht="114" customHeight="1">
      <c r="A127" s="17">
        <v>3</v>
      </c>
      <c r="B127" s="22" t="s">
        <v>118</v>
      </c>
      <c r="C127" s="23" t="s">
        <v>91</v>
      </c>
      <c r="D127" s="23" t="s">
        <v>87</v>
      </c>
      <c r="E127" s="23" t="s">
        <v>193</v>
      </c>
      <c r="F127" s="23" t="s">
        <v>119</v>
      </c>
      <c r="G127" s="24"/>
      <c r="H127" s="24"/>
      <c r="I127" s="24"/>
      <c r="J127" s="24"/>
      <c r="K127" s="24"/>
      <c r="L127" s="24"/>
      <c r="M127" s="24"/>
      <c r="N127" s="24"/>
    </row>
    <row r="128" spans="1:14" s="13" customFormat="1" ht="15.6">
      <c r="A128" s="17">
        <v>3</v>
      </c>
      <c r="B128" s="22" t="s">
        <v>46</v>
      </c>
      <c r="C128" s="23" t="s">
        <v>91</v>
      </c>
      <c r="D128" s="23" t="s">
        <v>87</v>
      </c>
      <c r="E128" s="23" t="s">
        <v>193</v>
      </c>
      <c r="F128" s="23" t="s">
        <v>90</v>
      </c>
      <c r="G128" s="24"/>
      <c r="H128" s="24"/>
      <c r="I128" s="24"/>
      <c r="J128" s="24"/>
      <c r="K128" s="24"/>
      <c r="L128" s="24"/>
      <c r="M128" s="24"/>
      <c r="N128" s="24"/>
    </row>
    <row r="129" spans="1:14" s="13" customFormat="1" ht="62.4">
      <c r="A129" s="16">
        <v>2</v>
      </c>
      <c r="B129" s="41" t="s">
        <v>207</v>
      </c>
      <c r="C129" s="33" t="s">
        <v>91</v>
      </c>
      <c r="D129" s="33" t="s">
        <v>87</v>
      </c>
      <c r="E129" s="42" t="s">
        <v>49</v>
      </c>
      <c r="F129" s="42" t="s">
        <v>70</v>
      </c>
      <c r="G129" s="34">
        <f t="shared" ref="G129:H129" si="3">SUMIFS(G130:G1158,$C130:$C1158,$C130,$D130:$D1158,$D130,$E130:$E1158,$E130)</f>
        <v>0</v>
      </c>
      <c r="H129" s="34">
        <f t="shared" si="3"/>
        <v>0</v>
      </c>
      <c r="I129" s="34">
        <f t="shared" ref="I129:N129" si="4">SUMIFS(I130:I1158,$C130:$C1158,$C130,$D130:$D1158,$D130,$E130:$E1158,$E130)</f>
        <v>0</v>
      </c>
      <c r="J129" s="34">
        <f t="shared" si="4"/>
        <v>0</v>
      </c>
      <c r="K129" s="34">
        <f t="shared" ref="K129:L129" si="5">SUMIFS(K130:K1158,$C130:$C1158,$C130,$D130:$D1158,$D130,$E130:$E1158,$E130)</f>
        <v>0</v>
      </c>
      <c r="L129" s="34">
        <f t="shared" si="5"/>
        <v>0</v>
      </c>
      <c r="M129" s="34">
        <f t="shared" si="4"/>
        <v>0</v>
      </c>
      <c r="N129" s="34">
        <f t="shared" si="4"/>
        <v>0</v>
      </c>
    </row>
    <row r="130" spans="1:14" s="13" customFormat="1" ht="31.2">
      <c r="A130" s="17">
        <v>3</v>
      </c>
      <c r="B130" s="22" t="s">
        <v>11</v>
      </c>
      <c r="C130" s="23" t="s">
        <v>91</v>
      </c>
      <c r="D130" s="23" t="s">
        <v>87</v>
      </c>
      <c r="E130" s="23" t="s">
        <v>49</v>
      </c>
      <c r="F130" s="23" t="s">
        <v>72</v>
      </c>
      <c r="G130" s="24"/>
      <c r="H130" s="24"/>
      <c r="I130" s="24"/>
      <c r="J130" s="24"/>
      <c r="K130" s="24"/>
      <c r="L130" s="24"/>
      <c r="M130" s="24"/>
      <c r="N130" s="24"/>
    </row>
    <row r="131" spans="1:14" s="13" customFormat="1" ht="15.6">
      <c r="A131" s="17">
        <v>3</v>
      </c>
      <c r="B131" s="22" t="s">
        <v>46</v>
      </c>
      <c r="C131" s="23" t="s">
        <v>91</v>
      </c>
      <c r="D131" s="23" t="s">
        <v>87</v>
      </c>
      <c r="E131" s="23" t="s">
        <v>49</v>
      </c>
      <c r="F131" s="23" t="s">
        <v>90</v>
      </c>
      <c r="G131" s="24"/>
      <c r="H131" s="24"/>
      <c r="I131" s="24"/>
      <c r="J131" s="24"/>
      <c r="K131" s="24"/>
      <c r="L131" s="24"/>
      <c r="M131" s="24"/>
      <c r="N131" s="24"/>
    </row>
    <row r="132" spans="1:14" s="13" customFormat="1" ht="15.6">
      <c r="A132" s="15">
        <v>1</v>
      </c>
      <c r="B132" s="40" t="s">
        <v>126</v>
      </c>
      <c r="C132" s="44" t="s">
        <v>91</v>
      </c>
      <c r="D132" s="44" t="s">
        <v>77</v>
      </c>
      <c r="E132" s="44" t="s">
        <v>6</v>
      </c>
      <c r="F132" s="44" t="s">
        <v>70</v>
      </c>
      <c r="G132" s="31">
        <f t="shared" ref="G132:H132" si="6">SUMIFS(G133:G1165,$C133:$C1165,$C133,$D133:$D1165,$D133)/2</f>
        <v>41311.599999999999</v>
      </c>
      <c r="H132" s="31">
        <f t="shared" si="6"/>
        <v>39246</v>
      </c>
      <c r="I132" s="31">
        <f t="shared" ref="I132:N132" si="7">SUMIFS(I133:I1165,$C133:$C1165,$C133,$D133:$D1165,$D133)/2</f>
        <v>41311.599999999999</v>
      </c>
      <c r="J132" s="31">
        <f t="shared" si="7"/>
        <v>39246</v>
      </c>
      <c r="K132" s="31">
        <f t="shared" ref="K132:L132" si="8">SUMIFS(K133:K1165,$C133:$C1165,$C133,$D133:$D1165,$D133)/2</f>
        <v>0</v>
      </c>
      <c r="L132" s="31">
        <f t="shared" si="8"/>
        <v>0</v>
      </c>
      <c r="M132" s="31">
        <f t="shared" si="7"/>
        <v>0</v>
      </c>
      <c r="N132" s="31">
        <f t="shared" si="7"/>
        <v>0</v>
      </c>
    </row>
    <row r="133" spans="1:14" s="13" customFormat="1" ht="35.4" customHeight="1">
      <c r="A133" s="16">
        <v>2</v>
      </c>
      <c r="B133" s="41" t="s">
        <v>205</v>
      </c>
      <c r="C133" s="33" t="s">
        <v>91</v>
      </c>
      <c r="D133" s="33" t="s">
        <v>77</v>
      </c>
      <c r="E133" s="42" t="s">
        <v>58</v>
      </c>
      <c r="F133" s="42" t="s">
        <v>70</v>
      </c>
      <c r="G133" s="34">
        <f t="shared" ref="G133:H133" si="9">SUMIFS(G134:G1162,$C134:$C1162,$C134,$D134:$D1162,$D134,$E134:$E1162,$E134)</f>
        <v>0</v>
      </c>
      <c r="H133" s="34">
        <f t="shared" si="9"/>
        <v>0</v>
      </c>
      <c r="I133" s="34">
        <f t="shared" ref="I133:N133" si="10">SUMIFS(I134:I1162,$C134:$C1162,$C134,$D134:$D1162,$D134,$E134:$E1162,$E134)</f>
        <v>0</v>
      </c>
      <c r="J133" s="34">
        <f t="shared" si="10"/>
        <v>0</v>
      </c>
      <c r="K133" s="34">
        <f t="shared" ref="K133:L133" si="11">SUMIFS(K134:K1162,$C134:$C1162,$C134,$D134:$D1162,$D134,$E134:$E1162,$E134)</f>
        <v>0</v>
      </c>
      <c r="L133" s="34">
        <f t="shared" si="11"/>
        <v>0</v>
      </c>
      <c r="M133" s="34">
        <f t="shared" si="10"/>
        <v>0</v>
      </c>
      <c r="N133" s="34">
        <f t="shared" si="10"/>
        <v>0</v>
      </c>
    </row>
    <row r="134" spans="1:14" s="13" customFormat="1" ht="15.6">
      <c r="A134" s="17">
        <v>3</v>
      </c>
      <c r="B134" s="22" t="s">
        <v>46</v>
      </c>
      <c r="C134" s="23" t="s">
        <v>91</v>
      </c>
      <c r="D134" s="23" t="s">
        <v>77</v>
      </c>
      <c r="E134" s="23" t="s">
        <v>58</v>
      </c>
      <c r="F134" s="23" t="s">
        <v>90</v>
      </c>
      <c r="G134" s="24"/>
      <c r="H134" s="24"/>
      <c r="I134" s="24"/>
      <c r="J134" s="24"/>
      <c r="K134" s="24"/>
      <c r="L134" s="24"/>
      <c r="M134" s="24"/>
      <c r="N134" s="24"/>
    </row>
    <row r="135" spans="1:14" s="13" customFormat="1" ht="46.8">
      <c r="A135" s="16">
        <v>2</v>
      </c>
      <c r="B135" s="41" t="s">
        <v>186</v>
      </c>
      <c r="C135" s="42" t="s">
        <v>91</v>
      </c>
      <c r="D135" s="42" t="s">
        <v>77</v>
      </c>
      <c r="E135" s="42" t="s">
        <v>125</v>
      </c>
      <c r="F135" s="42" t="s">
        <v>70</v>
      </c>
      <c r="G135" s="34">
        <f t="shared" ref="G135:H135" si="12">SUMIFS(G136:G1164,$C136:$C1164,$C136,$D136:$D1164,$D136,$E136:$E1164,$E136)</f>
        <v>41311.599999999999</v>
      </c>
      <c r="H135" s="34">
        <f t="shared" si="12"/>
        <v>39246</v>
      </c>
      <c r="I135" s="34">
        <f t="shared" ref="I135:N135" si="13">SUMIFS(I136:I1164,$C136:$C1164,$C136,$D136:$D1164,$D136,$E136:$E1164,$E136)</f>
        <v>41311.599999999999</v>
      </c>
      <c r="J135" s="34">
        <f t="shared" si="13"/>
        <v>39246</v>
      </c>
      <c r="K135" s="34">
        <f t="shared" ref="K135:L135" si="14">SUMIFS(K136:K1164,$C136:$C1164,$C136,$D136:$D1164,$D136,$E136:$E1164,$E136)</f>
        <v>0</v>
      </c>
      <c r="L135" s="34">
        <f t="shared" si="14"/>
        <v>0</v>
      </c>
      <c r="M135" s="34">
        <f t="shared" si="13"/>
        <v>0</v>
      </c>
      <c r="N135" s="34">
        <f t="shared" si="13"/>
        <v>0</v>
      </c>
    </row>
    <row r="136" spans="1:14" s="13" customFormat="1" ht="15.6">
      <c r="A136" s="17">
        <v>3</v>
      </c>
      <c r="B136" s="22" t="s">
        <v>46</v>
      </c>
      <c r="C136" s="23" t="s">
        <v>91</v>
      </c>
      <c r="D136" s="23" t="s">
        <v>77</v>
      </c>
      <c r="E136" s="23" t="s">
        <v>125</v>
      </c>
      <c r="F136" s="23" t="s">
        <v>90</v>
      </c>
      <c r="G136" s="24">
        <v>41311.599999999999</v>
      </c>
      <c r="H136" s="24">
        <v>39246</v>
      </c>
      <c r="I136" s="24">
        <v>41311.599999999999</v>
      </c>
      <c r="J136" s="24">
        <v>39246</v>
      </c>
      <c r="K136" s="24"/>
      <c r="L136" s="24"/>
      <c r="M136" s="24"/>
      <c r="N136" s="24"/>
    </row>
    <row r="137" spans="1:14" s="13" customFormat="1" ht="43.2" customHeight="1">
      <c r="A137" s="16">
        <v>2</v>
      </c>
      <c r="B137" s="41" t="s">
        <v>211</v>
      </c>
      <c r="C137" s="33" t="s">
        <v>91</v>
      </c>
      <c r="D137" s="33" t="s">
        <v>77</v>
      </c>
      <c r="E137" s="42" t="s">
        <v>172</v>
      </c>
      <c r="F137" s="42" t="s">
        <v>70</v>
      </c>
      <c r="G137" s="34">
        <f t="shared" ref="G137:H137" si="15">SUMIFS(G138:G1166,$C138:$C1166,$C138,$D138:$D1166,$D138,$E138:$E1166,$E138)</f>
        <v>0</v>
      </c>
      <c r="H137" s="34">
        <f t="shared" si="15"/>
        <v>0</v>
      </c>
      <c r="I137" s="34">
        <f t="shared" ref="I137:N137" si="16">SUMIFS(I138:I1166,$C138:$C1166,$C138,$D138:$D1166,$D138,$E138:$E1166,$E138)</f>
        <v>0</v>
      </c>
      <c r="J137" s="34">
        <f t="shared" si="16"/>
        <v>0</v>
      </c>
      <c r="K137" s="34">
        <f t="shared" ref="K137:L137" si="17">SUMIFS(K138:K1166,$C138:$C1166,$C138,$D138:$D1166,$D138,$E138:$E1166,$E138)</f>
        <v>0</v>
      </c>
      <c r="L137" s="34">
        <f t="shared" si="17"/>
        <v>0</v>
      </c>
      <c r="M137" s="34">
        <f t="shared" si="16"/>
        <v>0</v>
      </c>
      <c r="N137" s="34">
        <f t="shared" si="16"/>
        <v>0</v>
      </c>
    </row>
    <row r="138" spans="1:14" s="13" customFormat="1" ht="15.6">
      <c r="A138" s="17">
        <v>3</v>
      </c>
      <c r="B138" s="22" t="s">
        <v>46</v>
      </c>
      <c r="C138" s="23" t="s">
        <v>91</v>
      </c>
      <c r="D138" s="23" t="s">
        <v>77</v>
      </c>
      <c r="E138" s="23" t="s">
        <v>172</v>
      </c>
      <c r="F138" s="23" t="s">
        <v>90</v>
      </c>
      <c r="G138" s="24"/>
      <c r="H138" s="24"/>
      <c r="I138" s="24"/>
      <c r="J138" s="24"/>
      <c r="K138" s="24"/>
      <c r="L138" s="24"/>
      <c r="M138" s="24"/>
      <c r="N138" s="24"/>
    </row>
    <row r="139" spans="1:14" s="13" customFormat="1" ht="37.799999999999997" customHeight="1">
      <c r="A139" s="16">
        <v>2</v>
      </c>
      <c r="B139" s="41" t="s">
        <v>214</v>
      </c>
      <c r="C139" s="42" t="s">
        <v>91</v>
      </c>
      <c r="D139" s="42" t="s">
        <v>77</v>
      </c>
      <c r="E139" s="42" t="s">
        <v>157</v>
      </c>
      <c r="F139" s="42" t="s">
        <v>70</v>
      </c>
      <c r="G139" s="34">
        <f t="shared" ref="G139:H139" si="18">SUMIFS(G140:G1168,$C140:$C1168,$C140,$D140:$D1168,$D140,$E140:$E1168,$E140)</f>
        <v>0</v>
      </c>
      <c r="H139" s="34">
        <f t="shared" si="18"/>
        <v>0</v>
      </c>
      <c r="I139" s="34">
        <f t="shared" ref="I139:N139" si="19">SUMIFS(I140:I1168,$C140:$C1168,$C140,$D140:$D1168,$D140,$E140:$E1168,$E140)</f>
        <v>0</v>
      </c>
      <c r="J139" s="34">
        <f t="shared" si="19"/>
        <v>0</v>
      </c>
      <c r="K139" s="34">
        <f t="shared" ref="K139:L139" si="20">SUMIFS(K140:K1168,$C140:$C1168,$C140,$D140:$D1168,$D140,$E140:$E1168,$E140)</f>
        <v>0</v>
      </c>
      <c r="L139" s="34">
        <f t="shared" si="20"/>
        <v>0</v>
      </c>
      <c r="M139" s="34">
        <f t="shared" si="19"/>
        <v>0</v>
      </c>
      <c r="N139" s="34">
        <f t="shared" si="19"/>
        <v>0</v>
      </c>
    </row>
    <row r="140" spans="1:14" s="13" customFormat="1" ht="15.6">
      <c r="A140" s="17">
        <v>3</v>
      </c>
      <c r="B140" s="22" t="s">
        <v>46</v>
      </c>
      <c r="C140" s="23" t="s">
        <v>91</v>
      </c>
      <c r="D140" s="23" t="s">
        <v>77</v>
      </c>
      <c r="E140" s="23" t="s">
        <v>157</v>
      </c>
      <c r="F140" s="23" t="s">
        <v>90</v>
      </c>
      <c r="G140" s="24"/>
      <c r="H140" s="24"/>
      <c r="I140" s="24"/>
      <c r="J140" s="24"/>
      <c r="K140" s="24"/>
      <c r="L140" s="24"/>
      <c r="M140" s="24"/>
      <c r="N140" s="24"/>
    </row>
    <row r="141" spans="1:14" s="13" customFormat="1" ht="15.6">
      <c r="A141" s="15">
        <v>1</v>
      </c>
      <c r="B141" s="40" t="s">
        <v>126</v>
      </c>
      <c r="C141" s="44" t="s">
        <v>91</v>
      </c>
      <c r="D141" s="44" t="s">
        <v>91</v>
      </c>
      <c r="E141" s="44" t="s">
        <v>6</v>
      </c>
      <c r="F141" s="44" t="s">
        <v>70</v>
      </c>
      <c r="G141" s="31">
        <f t="shared" ref="G141:H141" si="21">SUMIFS(G142:G1174,$C142:$C1174,$C142,$D142:$D1174,$D142)/2</f>
        <v>99192.7</v>
      </c>
      <c r="H141" s="31">
        <f t="shared" si="21"/>
        <v>0</v>
      </c>
      <c r="I141" s="31">
        <f t="shared" ref="I141:N141" si="22">SUMIFS(I142:I1174,$C142:$C1174,$C142,$D142:$D1174,$D142)/2</f>
        <v>93929.8</v>
      </c>
      <c r="J141" s="31">
        <f t="shared" si="22"/>
        <v>0</v>
      </c>
      <c r="K141" s="31">
        <f t="shared" ref="K141:L141" si="23">SUMIFS(K142:K1174,$C142:$C1174,$C142,$D142:$D1174,$D142)/2</f>
        <v>107851.9</v>
      </c>
      <c r="L141" s="31">
        <f t="shared" si="23"/>
        <v>0</v>
      </c>
      <c r="M141" s="31">
        <f t="shared" si="22"/>
        <v>102589</v>
      </c>
      <c r="N141" s="31">
        <f t="shared" si="22"/>
        <v>0</v>
      </c>
    </row>
    <row r="142" spans="1:14" s="13" customFormat="1" ht="37.799999999999997" customHeight="1">
      <c r="A142" s="16">
        <v>2</v>
      </c>
      <c r="B142" s="41" t="s">
        <v>169</v>
      </c>
      <c r="C142" s="33" t="s">
        <v>91</v>
      </c>
      <c r="D142" s="33" t="s">
        <v>91</v>
      </c>
      <c r="E142" s="33" t="s">
        <v>168</v>
      </c>
      <c r="F142" s="42" t="s">
        <v>70</v>
      </c>
      <c r="G142" s="34">
        <f t="shared" ref="G142:H142" si="24">SUMIFS(G143:G1171,$C143:$C1171,$C143,$D143:$D1171,$D143,$E143:$E1171,$E143)</f>
        <v>99192.7</v>
      </c>
      <c r="H142" s="34">
        <f t="shared" si="24"/>
        <v>0</v>
      </c>
      <c r="I142" s="34">
        <f t="shared" ref="I142:N142" si="25">SUMIFS(I143:I1171,$C143:$C1171,$C143,$D143:$D1171,$D143,$E143:$E1171,$E143)</f>
        <v>93929.8</v>
      </c>
      <c r="J142" s="34">
        <f t="shared" si="25"/>
        <v>0</v>
      </c>
      <c r="K142" s="34">
        <f t="shared" ref="K142:L142" si="26">SUMIFS(K143:K1171,$C143:$C1171,$C143,$D143:$D1171,$D143,$E143:$E1171,$E143)</f>
        <v>107851.9</v>
      </c>
      <c r="L142" s="34">
        <f t="shared" si="26"/>
        <v>0</v>
      </c>
      <c r="M142" s="34">
        <f t="shared" si="25"/>
        <v>102589</v>
      </c>
      <c r="N142" s="34">
        <f t="shared" si="25"/>
        <v>0</v>
      </c>
    </row>
    <row r="143" spans="1:14" s="13" customFormat="1" ht="15.6">
      <c r="A143" s="17">
        <v>3</v>
      </c>
      <c r="B143" s="22" t="s">
        <v>46</v>
      </c>
      <c r="C143" s="23" t="s">
        <v>91</v>
      </c>
      <c r="D143" s="23" t="s">
        <v>91</v>
      </c>
      <c r="E143" s="23" t="s">
        <v>168</v>
      </c>
      <c r="F143" s="23" t="s">
        <v>90</v>
      </c>
      <c r="G143" s="24">
        <v>99192.7</v>
      </c>
      <c r="H143" s="24"/>
      <c r="I143" s="24">
        <v>93929.8</v>
      </c>
      <c r="J143" s="24"/>
      <c r="K143" s="24">
        <v>107851.9</v>
      </c>
      <c r="L143" s="24"/>
      <c r="M143" s="24">
        <v>102589</v>
      </c>
      <c r="N143" s="24"/>
    </row>
    <row r="144" spans="1:14" s="13" customFormat="1" ht="15.6">
      <c r="A144" s="14">
        <v>0</v>
      </c>
      <c r="B144" s="26" t="s">
        <v>108</v>
      </c>
      <c r="C144" s="27" t="s">
        <v>69</v>
      </c>
      <c r="D144" s="27" t="s">
        <v>113</v>
      </c>
      <c r="E144" s="27"/>
      <c r="F144" s="27"/>
      <c r="G144" s="28">
        <f>SUMIFS(G145:G1184,$C145:$C1184,$C145)/3</f>
        <v>34736.400000000001</v>
      </c>
      <c r="H144" s="28">
        <f>SUMIFS(H145:H1174,$C145:$C1174,$C145)/3</f>
        <v>776.70000000000016</v>
      </c>
      <c r="I144" s="28">
        <f>SUMIFS(I145:I1184,$C145:$C1184,$C145)/3</f>
        <v>34736.400000000001</v>
      </c>
      <c r="J144" s="28">
        <f>SUMIFS(J145:J1174,$C145:$C1174,$C145)/3</f>
        <v>776.70000000000016</v>
      </c>
      <c r="K144" s="28">
        <f>SUMIFS(K145:K1184,$C145:$C1184,$C145)/3</f>
        <v>34736.400000000001</v>
      </c>
      <c r="L144" s="28">
        <f>SUMIFS(L145:L1174,$C145:$C1174,$C145)/3</f>
        <v>776.70000000000016</v>
      </c>
      <c r="M144" s="28">
        <f>SUMIFS(M145:M1184,$C145:$C1184,$C145)/3</f>
        <v>34736.400000000001</v>
      </c>
      <c r="N144" s="28">
        <f>SUMIFS(N145:N1174,$C145:$C1174,$C145)/3</f>
        <v>776.70000000000016</v>
      </c>
    </row>
    <row r="145" spans="1:14" s="13" customFormat="1" ht="15.6">
      <c r="A145" s="15">
        <v>1</v>
      </c>
      <c r="B145" s="29" t="s">
        <v>59</v>
      </c>
      <c r="C145" s="30" t="s">
        <v>69</v>
      </c>
      <c r="D145" s="30" t="s">
        <v>91</v>
      </c>
      <c r="E145" s="30" t="s">
        <v>70</v>
      </c>
      <c r="F145" s="30" t="s">
        <v>70</v>
      </c>
      <c r="G145" s="31">
        <f t="shared" ref="G145:H145" si="27">SUMIFS(G146:G1178,$C146:$C1178,$C146,$D146:$D1178,$D146)/2</f>
        <v>34736.400000000001</v>
      </c>
      <c r="H145" s="31">
        <f t="shared" si="27"/>
        <v>776.7</v>
      </c>
      <c r="I145" s="31">
        <f t="shared" ref="I145:N145" si="28">SUMIFS(I146:I1178,$C146:$C1178,$C146,$D146:$D1178,$D146)/2</f>
        <v>34736.400000000001</v>
      </c>
      <c r="J145" s="31">
        <f t="shared" si="28"/>
        <v>776.7</v>
      </c>
      <c r="K145" s="31">
        <f t="shared" ref="K145:L145" si="29">SUMIFS(K146:K1178,$C146:$C1178,$C146,$D146:$D1178,$D146)/2</f>
        <v>34736.400000000001</v>
      </c>
      <c r="L145" s="31">
        <f t="shared" si="29"/>
        <v>776.7</v>
      </c>
      <c r="M145" s="31">
        <f t="shared" si="28"/>
        <v>34736.400000000001</v>
      </c>
      <c r="N145" s="31">
        <f t="shared" si="28"/>
        <v>776.7</v>
      </c>
    </row>
    <row r="146" spans="1:14" s="13" customFormat="1" ht="46.8">
      <c r="A146" s="16">
        <v>2</v>
      </c>
      <c r="B146" s="41" t="s">
        <v>201</v>
      </c>
      <c r="C146" s="33" t="s">
        <v>69</v>
      </c>
      <c r="D146" s="33" t="s">
        <v>91</v>
      </c>
      <c r="E146" s="33" t="s">
        <v>161</v>
      </c>
      <c r="F146" s="33"/>
      <c r="G146" s="34">
        <f t="shared" ref="G146:H146" si="30">SUMIFS(G147:G1175,$C147:$C1175,$C147,$D147:$D1175,$D147,$E147:$E1175,$E147)</f>
        <v>34736.400000000001</v>
      </c>
      <c r="H146" s="34">
        <f t="shared" si="30"/>
        <v>776.7</v>
      </c>
      <c r="I146" s="34">
        <f t="shared" ref="I146:N146" si="31">SUMIFS(I147:I1175,$C147:$C1175,$C147,$D147:$D1175,$D147,$E147:$E1175,$E147)</f>
        <v>34736.400000000001</v>
      </c>
      <c r="J146" s="34">
        <f t="shared" si="31"/>
        <v>776.7</v>
      </c>
      <c r="K146" s="34">
        <f t="shared" ref="K146:L146" si="32">SUMIFS(K147:K1175,$C147:$C1175,$C147,$D147:$D1175,$D147,$E147:$E1175,$E147)</f>
        <v>34736.400000000001</v>
      </c>
      <c r="L146" s="34">
        <f t="shared" si="32"/>
        <v>776.7</v>
      </c>
      <c r="M146" s="34">
        <f t="shared" si="31"/>
        <v>34736.400000000001</v>
      </c>
      <c r="N146" s="34">
        <f t="shared" si="31"/>
        <v>776.7</v>
      </c>
    </row>
    <row r="147" spans="1:14" s="13" customFormat="1" ht="15.6">
      <c r="A147" s="17">
        <v>3</v>
      </c>
      <c r="B147" s="22" t="s">
        <v>46</v>
      </c>
      <c r="C147" s="23" t="s">
        <v>69</v>
      </c>
      <c r="D147" s="23" t="s">
        <v>91</v>
      </c>
      <c r="E147" s="23" t="s">
        <v>161</v>
      </c>
      <c r="F147" s="23" t="s">
        <v>90</v>
      </c>
      <c r="G147" s="24">
        <v>34736.400000000001</v>
      </c>
      <c r="H147" s="24">
        <v>776.7</v>
      </c>
      <c r="I147" s="24">
        <v>34736.400000000001</v>
      </c>
      <c r="J147" s="24">
        <v>776.7</v>
      </c>
      <c r="K147" s="24">
        <v>34736.400000000001</v>
      </c>
      <c r="L147" s="24">
        <v>776.7</v>
      </c>
      <c r="M147" s="24">
        <v>34736.400000000001</v>
      </c>
      <c r="N147" s="24">
        <v>776.7</v>
      </c>
    </row>
    <row r="148" spans="1:14" s="13" customFormat="1" ht="15.6">
      <c r="A148" s="14">
        <v>0</v>
      </c>
      <c r="B148" s="26" t="s">
        <v>109</v>
      </c>
      <c r="C148" s="27" t="s">
        <v>80</v>
      </c>
      <c r="D148" s="27" t="s">
        <v>113</v>
      </c>
      <c r="E148" s="27"/>
      <c r="F148" s="27"/>
      <c r="G148" s="28">
        <f>SUMIFS(G149:G1188,$C149:$C1188,$C149)/3</f>
        <v>133037.70000000001</v>
      </c>
      <c r="H148" s="28">
        <f>SUMIFS(H149:H1178,$C149:$C1178,$C149)/3</f>
        <v>66280.7</v>
      </c>
      <c r="I148" s="28">
        <f>SUMIFS(I149:I1188,$C149:$C1188,$C149)/3</f>
        <v>133037.70000000001</v>
      </c>
      <c r="J148" s="28">
        <f>SUMIFS(J149:J1178,$C149:$C1178,$C149)/3</f>
        <v>66280.599999999991</v>
      </c>
      <c r="K148" s="28">
        <f>SUMIFS(K149:K1188,$C149:$C1188,$C149)/3</f>
        <v>84809.8</v>
      </c>
      <c r="L148" s="28">
        <f>SUMIFS(L149:L1178,$C149:$C1178,$C149)/3</f>
        <v>17878.300000000003</v>
      </c>
      <c r="M148" s="28">
        <f>SUMIFS(M149:M1188,$C149:$C1188,$C149)/3</f>
        <v>84809.8</v>
      </c>
      <c r="N148" s="28">
        <f>SUMIFS(N149:N1178,$C149:$C1178,$C149)/3</f>
        <v>17878.000000000004</v>
      </c>
    </row>
    <row r="149" spans="1:14" s="13" customFormat="1" ht="15.6">
      <c r="A149" s="15">
        <v>1</v>
      </c>
      <c r="B149" s="29" t="s">
        <v>39</v>
      </c>
      <c r="C149" s="30" t="s">
        <v>80</v>
      </c>
      <c r="D149" s="30" t="s">
        <v>87</v>
      </c>
      <c r="E149" s="30"/>
      <c r="F149" s="30"/>
      <c r="G149" s="31">
        <f t="shared" ref="G149:H149" si="33">SUMIFS(G150:G1182,$C150:$C1182,$C150,$D150:$D1182,$D150)/2</f>
        <v>101105</v>
      </c>
      <c r="H149" s="31">
        <f t="shared" si="33"/>
        <v>62367.4</v>
      </c>
      <c r="I149" s="31">
        <f t="shared" ref="I149:N149" si="34">SUMIFS(I150:I1182,$C150:$C1182,$C150,$D150:$D1182,$D150)/2</f>
        <v>101105</v>
      </c>
      <c r="J149" s="31">
        <f t="shared" si="34"/>
        <v>62367.3</v>
      </c>
      <c r="K149" s="31">
        <f t="shared" ref="K149:L149" si="35">SUMIFS(K150:K1182,$C150:$C1182,$C150,$D150:$D1182,$D150)/2</f>
        <v>51966.400000000001</v>
      </c>
      <c r="L149" s="31">
        <f t="shared" si="35"/>
        <v>13965</v>
      </c>
      <c r="M149" s="31">
        <f t="shared" si="34"/>
        <v>51966.400000000001</v>
      </c>
      <c r="N149" s="31">
        <f t="shared" si="34"/>
        <v>13964.7</v>
      </c>
    </row>
    <row r="150" spans="1:14" s="13" customFormat="1" ht="46.8">
      <c r="A150" s="16">
        <v>2</v>
      </c>
      <c r="B150" s="41" t="s">
        <v>173</v>
      </c>
      <c r="C150" s="33" t="s">
        <v>80</v>
      </c>
      <c r="D150" s="33" t="s">
        <v>87</v>
      </c>
      <c r="E150" s="33" t="s">
        <v>37</v>
      </c>
      <c r="F150" s="33"/>
      <c r="G150" s="34">
        <f t="shared" ref="G150:H150" si="36">SUMIFS(G151:G1179,$C151:$C1179,$C151,$D151:$D1179,$D151,$E151:$E1179,$E151)</f>
        <v>280</v>
      </c>
      <c r="H150" s="34">
        <f t="shared" si="36"/>
        <v>0</v>
      </c>
      <c r="I150" s="34">
        <f t="shared" ref="I150:N150" si="37">SUMIFS(I151:I1179,$C151:$C1179,$C151,$D151:$D1179,$D151,$E151:$E1179,$E151)</f>
        <v>280</v>
      </c>
      <c r="J150" s="34">
        <f t="shared" si="37"/>
        <v>0</v>
      </c>
      <c r="K150" s="34">
        <f t="shared" ref="K150:L150" si="38">SUMIFS(K151:K1179,$C151:$C1179,$C151,$D151:$D1179,$D151,$E151:$E1179,$E151)</f>
        <v>280</v>
      </c>
      <c r="L150" s="34">
        <f t="shared" si="38"/>
        <v>0</v>
      </c>
      <c r="M150" s="34">
        <f t="shared" si="37"/>
        <v>280</v>
      </c>
      <c r="N150" s="34">
        <f t="shared" si="37"/>
        <v>0</v>
      </c>
    </row>
    <row r="151" spans="1:14" s="13" customFormat="1" ht="31.2">
      <c r="A151" s="17">
        <v>3</v>
      </c>
      <c r="B151" s="22" t="s">
        <v>11</v>
      </c>
      <c r="C151" s="23" t="s">
        <v>80</v>
      </c>
      <c r="D151" s="23" t="s">
        <v>87</v>
      </c>
      <c r="E151" s="23" t="s">
        <v>37</v>
      </c>
      <c r="F151" s="23" t="s">
        <v>72</v>
      </c>
      <c r="G151" s="24">
        <v>280</v>
      </c>
      <c r="H151" s="24"/>
      <c r="I151" s="24">
        <v>280</v>
      </c>
      <c r="J151" s="24"/>
      <c r="K151" s="24">
        <v>280</v>
      </c>
      <c r="L151" s="24"/>
      <c r="M151" s="24">
        <v>280</v>
      </c>
      <c r="N151" s="24"/>
    </row>
    <row r="152" spans="1:14" s="13" customFormat="1" ht="15.6">
      <c r="A152" s="17">
        <v>3</v>
      </c>
      <c r="B152" s="22" t="s">
        <v>46</v>
      </c>
      <c r="C152" s="23" t="s">
        <v>80</v>
      </c>
      <c r="D152" s="23" t="s">
        <v>87</v>
      </c>
      <c r="E152" s="23" t="s">
        <v>37</v>
      </c>
      <c r="F152" s="23" t="s">
        <v>90</v>
      </c>
      <c r="G152" s="24"/>
      <c r="H152" s="24"/>
      <c r="I152" s="24"/>
      <c r="J152" s="24"/>
      <c r="K152" s="24"/>
      <c r="L152" s="24"/>
      <c r="M152" s="24"/>
      <c r="N152" s="24"/>
    </row>
    <row r="153" spans="1:14" s="13" customFormat="1" ht="51.6" customHeight="1">
      <c r="A153" s="16">
        <v>2</v>
      </c>
      <c r="B153" s="48" t="s">
        <v>202</v>
      </c>
      <c r="C153" s="33" t="s">
        <v>80</v>
      </c>
      <c r="D153" s="33" t="s">
        <v>87</v>
      </c>
      <c r="E153" s="33" t="s">
        <v>40</v>
      </c>
      <c r="F153" s="33"/>
      <c r="G153" s="34">
        <f t="shared" ref="G153:H153" si="39">SUMIFS(G154:G1182,$C154:$C1182,$C154,$D154:$D1182,$D154,$E154:$E1182,$E154)</f>
        <v>67266.5</v>
      </c>
      <c r="H153" s="34">
        <f t="shared" si="39"/>
        <v>62367.4</v>
      </c>
      <c r="I153" s="34">
        <f t="shared" ref="I153:N153" si="40">SUMIFS(I154:I1182,$C154:$C1182,$C154,$D154:$D1182,$D154,$E154:$E1182,$E154)</f>
        <v>67266.5</v>
      </c>
      <c r="J153" s="34">
        <f t="shared" si="40"/>
        <v>62367.3</v>
      </c>
      <c r="K153" s="34">
        <f t="shared" ref="K153:L153" si="41">SUMIFS(K154:K1182,$C154:$C1182,$C154,$D154:$D1182,$D154,$E154:$E1182,$E154)</f>
        <v>18127.900000000001</v>
      </c>
      <c r="L153" s="34">
        <f t="shared" si="41"/>
        <v>13965</v>
      </c>
      <c r="M153" s="34">
        <f t="shared" si="40"/>
        <v>18127.900000000001</v>
      </c>
      <c r="N153" s="34">
        <f t="shared" si="40"/>
        <v>13964.7</v>
      </c>
    </row>
    <row r="154" spans="1:14" s="13" customFormat="1" ht="31.2">
      <c r="A154" s="17">
        <v>3</v>
      </c>
      <c r="B154" s="22" t="s">
        <v>11</v>
      </c>
      <c r="C154" s="23" t="s">
        <v>80</v>
      </c>
      <c r="D154" s="23" t="s">
        <v>87</v>
      </c>
      <c r="E154" s="23" t="s">
        <v>40</v>
      </c>
      <c r="F154" s="23" t="s">
        <v>72</v>
      </c>
      <c r="G154" s="24"/>
      <c r="H154" s="24"/>
      <c r="I154" s="24"/>
      <c r="J154" s="24"/>
      <c r="K154" s="24"/>
      <c r="L154" s="24"/>
      <c r="M154" s="24"/>
      <c r="N154" s="24"/>
    </row>
    <row r="155" spans="1:14" s="13" customFormat="1" ht="15.6">
      <c r="A155" s="17">
        <v>3</v>
      </c>
      <c r="B155" s="22" t="s">
        <v>46</v>
      </c>
      <c r="C155" s="23" t="s">
        <v>80</v>
      </c>
      <c r="D155" s="23" t="s">
        <v>87</v>
      </c>
      <c r="E155" s="23" t="s">
        <v>40</v>
      </c>
      <c r="F155" s="23" t="s">
        <v>90</v>
      </c>
      <c r="G155" s="24">
        <v>67266.5</v>
      </c>
      <c r="H155" s="24">
        <v>62367.4</v>
      </c>
      <c r="I155" s="24">
        <v>67266.5</v>
      </c>
      <c r="J155" s="24">
        <v>62367.3</v>
      </c>
      <c r="K155" s="24">
        <v>18127.900000000001</v>
      </c>
      <c r="L155" s="24">
        <v>13965</v>
      </c>
      <c r="M155" s="24">
        <v>18127.900000000001</v>
      </c>
      <c r="N155" s="24">
        <v>13964.7</v>
      </c>
    </row>
    <row r="156" spans="1:14" s="13" customFormat="1" ht="35.4" customHeight="1">
      <c r="A156" s="16">
        <v>2</v>
      </c>
      <c r="B156" s="41" t="s">
        <v>205</v>
      </c>
      <c r="C156" s="33" t="s">
        <v>80</v>
      </c>
      <c r="D156" s="33" t="s">
        <v>87</v>
      </c>
      <c r="E156" s="42" t="s">
        <v>58</v>
      </c>
      <c r="F156" s="42" t="s">
        <v>70</v>
      </c>
      <c r="G156" s="34">
        <f t="shared" ref="G156:H156" si="42">SUMIFS(G157:G1185,$C157:$C1185,$C157,$D157:$D1185,$D157,$E157:$E1185,$E157)</f>
        <v>0</v>
      </c>
      <c r="H156" s="34">
        <f t="shared" si="42"/>
        <v>0</v>
      </c>
      <c r="I156" s="34">
        <f t="shared" ref="I156:N156" si="43">SUMIFS(I157:I1185,$C157:$C1185,$C157,$D157:$D1185,$D157,$E157:$E1185,$E157)</f>
        <v>0</v>
      </c>
      <c r="J156" s="34">
        <f t="shared" si="43"/>
        <v>0</v>
      </c>
      <c r="K156" s="34">
        <f t="shared" ref="K156:L156" si="44">SUMIFS(K157:K1185,$C157:$C1185,$C157,$D157:$D1185,$D157,$E157:$E1185,$E157)</f>
        <v>0</v>
      </c>
      <c r="L156" s="34">
        <f t="shared" si="44"/>
        <v>0</v>
      </c>
      <c r="M156" s="34">
        <f t="shared" si="43"/>
        <v>0</v>
      </c>
      <c r="N156" s="34">
        <f t="shared" si="43"/>
        <v>0</v>
      </c>
    </row>
    <row r="157" spans="1:14" s="13" customFormat="1" ht="15.6">
      <c r="A157" s="17">
        <v>3</v>
      </c>
      <c r="B157" s="22" t="s">
        <v>46</v>
      </c>
      <c r="C157" s="23" t="s">
        <v>80</v>
      </c>
      <c r="D157" s="23" t="s">
        <v>87</v>
      </c>
      <c r="E157" s="23" t="s">
        <v>58</v>
      </c>
      <c r="F157" s="23" t="s">
        <v>90</v>
      </c>
      <c r="G157" s="24"/>
      <c r="H157" s="24"/>
      <c r="I157" s="24"/>
      <c r="J157" s="24"/>
      <c r="K157" s="24"/>
      <c r="L157" s="24"/>
      <c r="M157" s="24"/>
      <c r="N157" s="24"/>
    </row>
    <row r="158" spans="1:14" s="13" customFormat="1" ht="62.4">
      <c r="A158" s="16">
        <v>2</v>
      </c>
      <c r="B158" s="32" t="s">
        <v>163</v>
      </c>
      <c r="C158" s="33" t="s">
        <v>80</v>
      </c>
      <c r="D158" s="33" t="s">
        <v>87</v>
      </c>
      <c r="E158" s="33" t="s">
        <v>45</v>
      </c>
      <c r="F158" s="33"/>
      <c r="G158" s="34">
        <f t="shared" ref="G158:H158" si="45">SUMIFS(G159:G1187,$C159:$C1187,$C159,$D159:$D1187,$D159,$E159:$E1187,$E159)</f>
        <v>0</v>
      </c>
      <c r="H158" s="34">
        <f t="shared" si="45"/>
        <v>0</v>
      </c>
      <c r="I158" s="34">
        <f t="shared" ref="I158:N158" si="46">SUMIFS(I159:I1187,$C159:$C1187,$C159,$D159:$D1187,$D159,$E159:$E1187,$E159)</f>
        <v>0</v>
      </c>
      <c r="J158" s="34">
        <f t="shared" si="46"/>
        <v>0</v>
      </c>
      <c r="K158" s="34">
        <f t="shared" ref="K158:L158" si="47">SUMIFS(K159:K1187,$C159:$C1187,$C159,$D159:$D1187,$D159,$E159:$E1187,$E159)</f>
        <v>0</v>
      </c>
      <c r="L158" s="34">
        <f t="shared" si="47"/>
        <v>0</v>
      </c>
      <c r="M158" s="34">
        <f t="shared" si="46"/>
        <v>0</v>
      </c>
      <c r="N158" s="34">
        <f t="shared" si="46"/>
        <v>0</v>
      </c>
    </row>
    <row r="159" spans="1:14" s="13" customFormat="1" ht="15.6">
      <c r="A159" s="17">
        <v>3</v>
      </c>
      <c r="B159" s="22" t="s">
        <v>46</v>
      </c>
      <c r="C159" s="23" t="s">
        <v>80</v>
      </c>
      <c r="D159" s="23" t="s">
        <v>87</v>
      </c>
      <c r="E159" s="23" t="s">
        <v>45</v>
      </c>
      <c r="F159" s="23" t="s">
        <v>90</v>
      </c>
      <c r="G159" s="24"/>
      <c r="H159" s="24"/>
      <c r="I159" s="24"/>
      <c r="J159" s="24"/>
      <c r="K159" s="24"/>
      <c r="L159" s="24"/>
      <c r="M159" s="24"/>
      <c r="N159" s="24"/>
    </row>
    <row r="160" spans="1:14" s="13" customFormat="1" ht="62.4">
      <c r="A160" s="16">
        <v>2</v>
      </c>
      <c r="B160" s="41" t="s">
        <v>207</v>
      </c>
      <c r="C160" s="33" t="s">
        <v>80</v>
      </c>
      <c r="D160" s="33" t="s">
        <v>87</v>
      </c>
      <c r="E160" s="33" t="s">
        <v>49</v>
      </c>
      <c r="F160" s="33"/>
      <c r="G160" s="34">
        <f t="shared" ref="G160:H160" si="48">SUMIFS(G161:G1189,$C161:$C1189,$C161,$D161:$D1189,$D161,$E161:$E1189,$E161)</f>
        <v>33558.5</v>
      </c>
      <c r="H160" s="34">
        <f t="shared" si="48"/>
        <v>0</v>
      </c>
      <c r="I160" s="34">
        <f t="shared" ref="I160:N160" si="49">SUMIFS(I161:I1189,$C161:$C1189,$C161,$D161:$D1189,$D161,$E161:$E1189,$E161)</f>
        <v>33558.5</v>
      </c>
      <c r="J160" s="34">
        <f t="shared" si="49"/>
        <v>0</v>
      </c>
      <c r="K160" s="34">
        <f t="shared" ref="K160:L160" si="50">SUMIFS(K161:K1189,$C161:$C1189,$C161,$D161:$D1189,$D161,$E161:$E1189,$E161)</f>
        <v>33558.5</v>
      </c>
      <c r="L160" s="34">
        <f t="shared" si="50"/>
        <v>0</v>
      </c>
      <c r="M160" s="34">
        <f t="shared" si="49"/>
        <v>33558.5</v>
      </c>
      <c r="N160" s="34">
        <f t="shared" si="49"/>
        <v>0</v>
      </c>
    </row>
    <row r="161" spans="1:14" s="13" customFormat="1" ht="31.2">
      <c r="A161" s="17">
        <v>3</v>
      </c>
      <c r="B161" s="22" t="s">
        <v>11</v>
      </c>
      <c r="C161" s="23" t="s">
        <v>80</v>
      </c>
      <c r="D161" s="23" t="s">
        <v>87</v>
      </c>
      <c r="E161" s="23" t="s">
        <v>49</v>
      </c>
      <c r="F161" s="23" t="s">
        <v>72</v>
      </c>
      <c r="G161" s="24">
        <v>33558.5</v>
      </c>
      <c r="H161" s="24"/>
      <c r="I161" s="24">
        <v>33558.5</v>
      </c>
      <c r="J161" s="24"/>
      <c r="K161" s="24">
        <v>33558.5</v>
      </c>
      <c r="L161" s="24"/>
      <c r="M161" s="24">
        <v>33558.5</v>
      </c>
      <c r="N161" s="24"/>
    </row>
    <row r="162" spans="1:14" s="13" customFormat="1" ht="39.6" customHeight="1">
      <c r="A162" s="16">
        <v>2</v>
      </c>
      <c r="B162" s="41" t="s">
        <v>214</v>
      </c>
      <c r="C162" s="33" t="s">
        <v>80</v>
      </c>
      <c r="D162" s="33" t="s">
        <v>87</v>
      </c>
      <c r="E162" s="33" t="s">
        <v>157</v>
      </c>
      <c r="F162" s="33"/>
      <c r="G162" s="34">
        <f t="shared" ref="G162:H162" si="51">SUMIFS(G163:G1191,$C163:$C1191,$C163,$D163:$D1191,$D163,$E163:$E1191,$E163)</f>
        <v>0</v>
      </c>
      <c r="H162" s="34">
        <f t="shared" si="51"/>
        <v>0</v>
      </c>
      <c r="I162" s="34">
        <f t="shared" ref="I162:N162" si="52">SUMIFS(I163:I1191,$C163:$C1191,$C163,$D163:$D1191,$D163,$E163:$E1191,$E163)</f>
        <v>0</v>
      </c>
      <c r="J162" s="34">
        <f t="shared" si="52"/>
        <v>0</v>
      </c>
      <c r="K162" s="34">
        <f t="shared" ref="K162:L162" si="53">SUMIFS(K163:K1191,$C163:$C1191,$C163,$D163:$D1191,$D163,$E163:$E1191,$E163)</f>
        <v>0</v>
      </c>
      <c r="L162" s="34">
        <f t="shared" si="53"/>
        <v>0</v>
      </c>
      <c r="M162" s="34">
        <f t="shared" si="52"/>
        <v>0</v>
      </c>
      <c r="N162" s="34">
        <f t="shared" si="52"/>
        <v>0</v>
      </c>
    </row>
    <row r="163" spans="1:14" s="13" customFormat="1" ht="31.2">
      <c r="A163" s="17">
        <v>3</v>
      </c>
      <c r="B163" s="22" t="s">
        <v>11</v>
      </c>
      <c r="C163" s="23" t="s">
        <v>80</v>
      </c>
      <c r="D163" s="23" t="s">
        <v>87</v>
      </c>
      <c r="E163" s="23" t="s">
        <v>157</v>
      </c>
      <c r="F163" s="23" t="s">
        <v>72</v>
      </c>
      <c r="G163" s="24"/>
      <c r="H163" s="24"/>
      <c r="I163" s="24"/>
      <c r="J163" s="24"/>
      <c r="K163" s="24"/>
      <c r="L163" s="24"/>
      <c r="M163" s="24"/>
      <c r="N163" s="24"/>
    </row>
    <row r="164" spans="1:14" s="13" customFormat="1" ht="15.6">
      <c r="A164" s="17">
        <v>3</v>
      </c>
      <c r="B164" s="22" t="s">
        <v>46</v>
      </c>
      <c r="C164" s="23" t="s">
        <v>80</v>
      </c>
      <c r="D164" s="23" t="s">
        <v>87</v>
      </c>
      <c r="E164" s="23" t="s">
        <v>157</v>
      </c>
      <c r="F164" s="23" t="s">
        <v>90</v>
      </c>
      <c r="G164" s="24"/>
      <c r="H164" s="24"/>
      <c r="I164" s="24"/>
      <c r="J164" s="24"/>
      <c r="K164" s="24"/>
      <c r="L164" s="24"/>
      <c r="M164" s="24"/>
      <c r="N164" s="24"/>
    </row>
    <row r="165" spans="1:14" s="13" customFormat="1" ht="15.6">
      <c r="A165" s="15">
        <v>1</v>
      </c>
      <c r="B165" s="29" t="s">
        <v>61</v>
      </c>
      <c r="C165" s="30" t="s">
        <v>80</v>
      </c>
      <c r="D165" s="30" t="s">
        <v>77</v>
      </c>
      <c r="E165" s="30"/>
      <c r="F165" s="30"/>
      <c r="G165" s="31">
        <f t="shared" ref="G165:H165" si="54">SUMIFS(G166:G1200,$C166:$C1200,$C166,$D166:$D1200,$D166)/2</f>
        <v>17910.5</v>
      </c>
      <c r="H165" s="31">
        <f t="shared" si="54"/>
        <v>0</v>
      </c>
      <c r="I165" s="31">
        <f t="shared" ref="I165:N165" si="55">SUMIFS(I166:I1200,$C166:$C1200,$C166,$D166:$D1200,$D166)/2</f>
        <v>17910.5</v>
      </c>
      <c r="J165" s="31">
        <f t="shared" si="55"/>
        <v>0</v>
      </c>
      <c r="K165" s="31">
        <f t="shared" ref="K165:L165" si="56">SUMIFS(K166:K1200,$C166:$C1200,$C166,$D166:$D1200,$D166)/2</f>
        <v>18821.2</v>
      </c>
      <c r="L165" s="31">
        <f t="shared" si="56"/>
        <v>0</v>
      </c>
      <c r="M165" s="31">
        <f t="shared" si="55"/>
        <v>18821.2</v>
      </c>
      <c r="N165" s="31">
        <f t="shared" si="55"/>
        <v>0</v>
      </c>
    </row>
    <row r="166" spans="1:14" s="13" customFormat="1" ht="37.200000000000003" customHeight="1">
      <c r="A166" s="16">
        <v>2</v>
      </c>
      <c r="B166" s="41" t="s">
        <v>209</v>
      </c>
      <c r="C166" s="33" t="s">
        <v>80</v>
      </c>
      <c r="D166" s="33" t="s">
        <v>77</v>
      </c>
      <c r="E166" s="33" t="s">
        <v>17</v>
      </c>
      <c r="F166" s="33"/>
      <c r="G166" s="34">
        <f t="shared" ref="G166:H166" si="57">SUMIFS(G167:G1197,$C167:$C1197,$C167,$D167:$D1197,$D167,$E167:$E1197,$E167)</f>
        <v>17910.5</v>
      </c>
      <c r="H166" s="34">
        <f t="shared" si="57"/>
        <v>0</v>
      </c>
      <c r="I166" s="34">
        <f t="shared" ref="I166:N166" si="58">SUMIFS(I167:I1197,$C167:$C1197,$C167,$D167:$D1197,$D167,$E167:$E1197,$E167)</f>
        <v>17910.5</v>
      </c>
      <c r="J166" s="34">
        <f t="shared" si="58"/>
        <v>0</v>
      </c>
      <c r="K166" s="34">
        <f t="shared" ref="K166:L166" si="59">SUMIFS(K167:K1197,$C167:$C1197,$C167,$D167:$D1197,$D167,$E167:$E1197,$E167)</f>
        <v>18821.2</v>
      </c>
      <c r="L166" s="34">
        <f t="shared" si="59"/>
        <v>0</v>
      </c>
      <c r="M166" s="34">
        <f t="shared" si="58"/>
        <v>18821.2</v>
      </c>
      <c r="N166" s="34">
        <f t="shared" si="58"/>
        <v>0</v>
      </c>
    </row>
    <row r="167" spans="1:14" s="13" customFormat="1" ht="15.6">
      <c r="A167" s="17">
        <v>3</v>
      </c>
      <c r="B167" s="22" t="s">
        <v>46</v>
      </c>
      <c r="C167" s="23" t="s">
        <v>80</v>
      </c>
      <c r="D167" s="23" t="s">
        <v>77</v>
      </c>
      <c r="E167" s="23" t="s">
        <v>17</v>
      </c>
      <c r="F167" s="23" t="s">
        <v>90</v>
      </c>
      <c r="G167" s="24">
        <v>17910.5</v>
      </c>
      <c r="H167" s="24"/>
      <c r="I167" s="24">
        <v>17910.5</v>
      </c>
      <c r="J167" s="24"/>
      <c r="K167" s="24">
        <v>18821.2</v>
      </c>
      <c r="L167" s="24"/>
      <c r="M167" s="24">
        <v>18821.2</v>
      </c>
      <c r="N167" s="24"/>
    </row>
    <row r="168" spans="1:14" s="13" customFormat="1" ht="15.6">
      <c r="A168" s="15">
        <v>1</v>
      </c>
      <c r="B168" s="29" t="s">
        <v>138</v>
      </c>
      <c r="C168" s="30" t="s">
        <v>80</v>
      </c>
      <c r="D168" s="30" t="s">
        <v>80</v>
      </c>
      <c r="E168" s="30"/>
      <c r="F168" s="30"/>
      <c r="G168" s="31">
        <f t="shared" ref="G168:H168" si="60">SUMIFS(G169:G1203,$C169:$C1203,$C169,$D169:$D1203,$D169)/2</f>
        <v>14022.199999999999</v>
      </c>
      <c r="H168" s="31">
        <f t="shared" si="60"/>
        <v>3913.3</v>
      </c>
      <c r="I168" s="31">
        <f t="shared" ref="I168:N168" si="61">SUMIFS(I169:I1203,$C169:$C1203,$C169,$D169:$D1203,$D169)/2</f>
        <v>14022.199999999999</v>
      </c>
      <c r="J168" s="31">
        <f t="shared" si="61"/>
        <v>3913.3</v>
      </c>
      <c r="K168" s="31">
        <f t="shared" ref="K168:L168" si="62">SUMIFS(K169:K1203,$C169:$C1203,$C169,$D169:$D1203,$D169)/2</f>
        <v>14022.199999999999</v>
      </c>
      <c r="L168" s="31">
        <f t="shared" si="62"/>
        <v>3913.3</v>
      </c>
      <c r="M168" s="31">
        <f t="shared" si="61"/>
        <v>14022.199999999999</v>
      </c>
      <c r="N168" s="31">
        <f t="shared" si="61"/>
        <v>3913.3</v>
      </c>
    </row>
    <row r="169" spans="1:14" s="13" customFormat="1" ht="31.2">
      <c r="A169" s="16">
        <v>2</v>
      </c>
      <c r="B169" s="32" t="s">
        <v>174</v>
      </c>
      <c r="C169" s="33" t="s">
        <v>80</v>
      </c>
      <c r="D169" s="33" t="s">
        <v>80</v>
      </c>
      <c r="E169" s="33" t="s">
        <v>22</v>
      </c>
      <c r="F169" s="33"/>
      <c r="G169" s="34">
        <f t="shared" ref="G169:H169" si="63">SUMIFS(G170:G1200,$C170:$C1200,$C170,$D170:$D1200,$D170,$E170:$E1200,$E170)</f>
        <v>10806.9</v>
      </c>
      <c r="H169" s="34">
        <f t="shared" si="63"/>
        <v>698</v>
      </c>
      <c r="I169" s="34">
        <f t="shared" ref="I169:N169" si="64">SUMIFS(I170:I1200,$C170:$C1200,$C170,$D170:$D1200,$D170,$E170:$E1200,$E170)</f>
        <v>10806.9</v>
      </c>
      <c r="J169" s="34">
        <f t="shared" si="64"/>
        <v>698</v>
      </c>
      <c r="K169" s="34">
        <f t="shared" ref="K169:L169" si="65">SUMIFS(K170:K1200,$C170:$C1200,$C170,$D170:$D1200,$D170,$E170:$E1200,$E170)</f>
        <v>10806.9</v>
      </c>
      <c r="L169" s="34">
        <f t="shared" si="65"/>
        <v>698</v>
      </c>
      <c r="M169" s="34">
        <f t="shared" si="64"/>
        <v>10806.9</v>
      </c>
      <c r="N169" s="34">
        <f t="shared" si="64"/>
        <v>698</v>
      </c>
    </row>
    <row r="170" spans="1:14" s="13" customFormat="1" ht="15.6">
      <c r="A170" s="17">
        <v>3</v>
      </c>
      <c r="B170" s="22" t="s">
        <v>46</v>
      </c>
      <c r="C170" s="23" t="s">
        <v>80</v>
      </c>
      <c r="D170" s="23" t="s">
        <v>80</v>
      </c>
      <c r="E170" s="23" t="s">
        <v>22</v>
      </c>
      <c r="F170" s="23" t="s">
        <v>90</v>
      </c>
      <c r="G170" s="24">
        <v>10806.9</v>
      </c>
      <c r="H170" s="24">
        <v>698</v>
      </c>
      <c r="I170" s="24">
        <v>10806.9</v>
      </c>
      <c r="J170" s="24">
        <v>698</v>
      </c>
      <c r="K170" s="24">
        <v>10806.9</v>
      </c>
      <c r="L170" s="24">
        <v>698</v>
      </c>
      <c r="M170" s="24">
        <v>10806.9</v>
      </c>
      <c r="N170" s="24">
        <v>698</v>
      </c>
    </row>
    <row r="171" spans="1:14" s="13" customFormat="1" ht="31.2">
      <c r="A171" s="16">
        <v>2</v>
      </c>
      <c r="B171" s="32" t="s">
        <v>60</v>
      </c>
      <c r="C171" s="33" t="s">
        <v>80</v>
      </c>
      <c r="D171" s="33" t="s">
        <v>80</v>
      </c>
      <c r="E171" s="33" t="s">
        <v>122</v>
      </c>
      <c r="F171" s="33"/>
      <c r="G171" s="34">
        <f t="shared" ref="G171:H171" si="66">SUMIFS(G172:G1202,$C172:$C1202,$C172,$D172:$D1202,$D172,$E172:$E1202,$E172)</f>
        <v>3215.3</v>
      </c>
      <c r="H171" s="34">
        <f t="shared" si="66"/>
        <v>3215.3</v>
      </c>
      <c r="I171" s="34">
        <f t="shared" ref="I171:N171" si="67">SUMIFS(I172:I1202,$C172:$C1202,$C172,$D172:$D1202,$D172,$E172:$E1202,$E172)</f>
        <v>3215.3</v>
      </c>
      <c r="J171" s="34">
        <f t="shared" si="67"/>
        <v>3215.3</v>
      </c>
      <c r="K171" s="34">
        <f t="shared" ref="K171:L171" si="68">SUMIFS(K172:K1202,$C172:$C1202,$C172,$D172:$D1202,$D172,$E172:$E1202,$E172)</f>
        <v>3215.3</v>
      </c>
      <c r="L171" s="34">
        <f t="shared" si="68"/>
        <v>3215.3</v>
      </c>
      <c r="M171" s="34">
        <f t="shared" si="67"/>
        <v>3215.3</v>
      </c>
      <c r="N171" s="34">
        <f t="shared" si="67"/>
        <v>3215.3</v>
      </c>
    </row>
    <row r="172" spans="1:14" s="13" customFormat="1" ht="31.2">
      <c r="A172" s="17">
        <v>3</v>
      </c>
      <c r="B172" s="22" t="s">
        <v>11</v>
      </c>
      <c r="C172" s="23" t="s">
        <v>80</v>
      </c>
      <c r="D172" s="23" t="s">
        <v>80</v>
      </c>
      <c r="E172" s="23" t="s">
        <v>122</v>
      </c>
      <c r="F172" s="23" t="s">
        <v>72</v>
      </c>
      <c r="G172" s="24">
        <v>3215.3</v>
      </c>
      <c r="H172" s="24">
        <v>3215.3</v>
      </c>
      <c r="I172" s="24">
        <v>3215.3</v>
      </c>
      <c r="J172" s="24">
        <v>3215.3</v>
      </c>
      <c r="K172" s="24">
        <v>3215.3</v>
      </c>
      <c r="L172" s="24">
        <v>3215.3</v>
      </c>
      <c r="M172" s="24">
        <v>3215.3</v>
      </c>
      <c r="N172" s="24">
        <v>3215.3</v>
      </c>
    </row>
    <row r="173" spans="1:14" s="13" customFormat="1" ht="15.6">
      <c r="A173" s="14">
        <v>0</v>
      </c>
      <c r="B173" s="26" t="s">
        <v>141</v>
      </c>
      <c r="C173" s="27" t="s">
        <v>82</v>
      </c>
      <c r="D173" s="27" t="s">
        <v>113</v>
      </c>
      <c r="E173" s="27"/>
      <c r="F173" s="27"/>
      <c r="G173" s="28">
        <f>SUMIFS(G174:G1218,$C174:$C1218,$C174)/3</f>
        <v>58534.80000000001</v>
      </c>
      <c r="H173" s="28">
        <f>SUMIFS(H174:H1208,$C174:$C1208,$C174)/3</f>
        <v>0</v>
      </c>
      <c r="I173" s="28">
        <f>SUMIFS(I174:I1218,$C174:$C1218,$C174)/3</f>
        <v>58534.80000000001</v>
      </c>
      <c r="J173" s="28">
        <f>SUMIFS(J174:J1208,$C174:$C1208,$C174)/3</f>
        <v>0</v>
      </c>
      <c r="K173" s="28">
        <f>SUMIFS(K174:K1218,$C174:$C1218,$C174)/3</f>
        <v>61344.6</v>
      </c>
      <c r="L173" s="28">
        <f>SUMIFS(L174:L1208,$C174:$C1208,$C174)/3</f>
        <v>0</v>
      </c>
      <c r="M173" s="28">
        <f>SUMIFS(M174:M1218,$C174:$C1218,$C174)/3</f>
        <v>61344.6</v>
      </c>
      <c r="N173" s="28">
        <f>SUMIFS(N174:N1208,$C174:$C1208,$C174)/3</f>
        <v>0</v>
      </c>
    </row>
    <row r="174" spans="1:14" s="13" customFormat="1" ht="15.6">
      <c r="A174" s="15">
        <v>1</v>
      </c>
      <c r="B174" s="29" t="s">
        <v>24</v>
      </c>
      <c r="C174" s="30" t="s">
        <v>82</v>
      </c>
      <c r="D174" s="30" t="s">
        <v>68</v>
      </c>
      <c r="E174" s="30" t="s">
        <v>6</v>
      </c>
      <c r="F174" s="30" t="s">
        <v>70</v>
      </c>
      <c r="G174" s="31">
        <f t="shared" ref="G174:H174" si="69">SUMIFS(G175:G1209,$C175:$C1209,$C175,$D175:$D1209,$D175)/2</f>
        <v>58534.799999999996</v>
      </c>
      <c r="H174" s="31">
        <f t="shared" si="69"/>
        <v>0</v>
      </c>
      <c r="I174" s="31">
        <f t="shared" ref="I174:N174" si="70">SUMIFS(I175:I1209,$C175:$C1209,$C175,$D175:$D1209,$D175)/2</f>
        <v>58534.799999999996</v>
      </c>
      <c r="J174" s="31">
        <f t="shared" si="70"/>
        <v>0</v>
      </c>
      <c r="K174" s="31">
        <f t="shared" ref="K174:L174" si="71">SUMIFS(K175:K1209,$C175:$C1209,$C175,$D175:$D1209,$D175)/2</f>
        <v>61344.600000000006</v>
      </c>
      <c r="L174" s="31">
        <f t="shared" si="71"/>
        <v>0</v>
      </c>
      <c r="M174" s="31">
        <f t="shared" si="70"/>
        <v>61344.600000000006</v>
      </c>
      <c r="N174" s="31">
        <f t="shared" si="70"/>
        <v>0</v>
      </c>
    </row>
    <row r="175" spans="1:14" s="13" customFormat="1" ht="31.2">
      <c r="A175" s="16">
        <v>2</v>
      </c>
      <c r="B175" s="32" t="s">
        <v>166</v>
      </c>
      <c r="C175" s="33" t="s">
        <v>82</v>
      </c>
      <c r="D175" s="33" t="s">
        <v>68</v>
      </c>
      <c r="E175" s="33" t="s">
        <v>25</v>
      </c>
      <c r="F175" s="33"/>
      <c r="G175" s="34">
        <f t="shared" ref="G175:H175" si="72">SUMIFS(G176:G1206,$C176:$C1206,$C176,$D176:$D1206,$D176,$E176:$E1206,$E176)</f>
        <v>44915.1</v>
      </c>
      <c r="H175" s="34">
        <f t="shared" si="72"/>
        <v>0</v>
      </c>
      <c r="I175" s="34">
        <f t="shared" ref="I175:N175" si="73">SUMIFS(I176:I1206,$C176:$C1206,$C176,$D176:$D1206,$D176,$E176:$E1206,$E176)</f>
        <v>44915.1</v>
      </c>
      <c r="J175" s="34">
        <f t="shared" si="73"/>
        <v>0</v>
      </c>
      <c r="K175" s="34">
        <f t="shared" ref="K175:L175" si="74">SUMIFS(K176:K1206,$C176:$C1206,$C176,$D176:$D1206,$D176,$E176:$E1206,$E176)</f>
        <v>46942.3</v>
      </c>
      <c r="L175" s="34">
        <f t="shared" si="74"/>
        <v>0</v>
      </c>
      <c r="M175" s="34">
        <f t="shared" si="73"/>
        <v>46942.3</v>
      </c>
      <c r="N175" s="34">
        <f t="shared" si="73"/>
        <v>0</v>
      </c>
    </row>
    <row r="176" spans="1:14" s="13" customFormat="1" ht="15.6">
      <c r="A176" s="17">
        <v>3</v>
      </c>
      <c r="B176" s="22" t="s">
        <v>46</v>
      </c>
      <c r="C176" s="23" t="s">
        <v>82</v>
      </c>
      <c r="D176" s="23" t="s">
        <v>68</v>
      </c>
      <c r="E176" s="23" t="s">
        <v>25</v>
      </c>
      <c r="F176" s="23" t="s">
        <v>90</v>
      </c>
      <c r="G176" s="24">
        <v>44915.1</v>
      </c>
      <c r="H176" s="24"/>
      <c r="I176" s="24">
        <v>44915.1</v>
      </c>
      <c r="J176" s="24"/>
      <c r="K176" s="24">
        <v>46942.3</v>
      </c>
      <c r="L176" s="24"/>
      <c r="M176" s="24">
        <v>46942.3</v>
      </c>
      <c r="N176" s="24"/>
    </row>
    <row r="177" spans="1:14" s="13" customFormat="1" ht="31.2">
      <c r="A177" s="16">
        <v>2</v>
      </c>
      <c r="B177" s="32" t="s">
        <v>167</v>
      </c>
      <c r="C177" s="33" t="s">
        <v>82</v>
      </c>
      <c r="D177" s="33" t="s">
        <v>68</v>
      </c>
      <c r="E177" s="33" t="s">
        <v>26</v>
      </c>
      <c r="F177" s="33"/>
      <c r="G177" s="34">
        <f t="shared" ref="G177:H177" si="75">SUMIFS(G178:G1208,$C178:$C1208,$C178,$D178:$D1208,$D178,$E178:$E1208,$E178)</f>
        <v>13599.7</v>
      </c>
      <c r="H177" s="34">
        <f t="shared" si="75"/>
        <v>0</v>
      </c>
      <c r="I177" s="34">
        <f t="shared" ref="I177:N177" si="76">SUMIFS(I178:I1208,$C178:$C1208,$C178,$D178:$D1208,$D178,$E178:$E1208,$E178)</f>
        <v>13599.7</v>
      </c>
      <c r="J177" s="34">
        <f t="shared" si="76"/>
        <v>0</v>
      </c>
      <c r="K177" s="34">
        <f t="shared" ref="K177:L177" si="77">SUMIFS(K178:K1208,$C178:$C1208,$C178,$D178:$D1208,$D178,$E178:$E1208,$E178)</f>
        <v>14382.3</v>
      </c>
      <c r="L177" s="34">
        <f t="shared" si="77"/>
        <v>0</v>
      </c>
      <c r="M177" s="34">
        <f t="shared" si="76"/>
        <v>14382.3</v>
      </c>
      <c r="N177" s="34">
        <f t="shared" si="76"/>
        <v>0</v>
      </c>
    </row>
    <row r="178" spans="1:14" s="13" customFormat="1" ht="15.6">
      <c r="A178" s="17">
        <v>3</v>
      </c>
      <c r="B178" s="22" t="s">
        <v>46</v>
      </c>
      <c r="C178" s="23" t="s">
        <v>82</v>
      </c>
      <c r="D178" s="23" t="s">
        <v>68</v>
      </c>
      <c r="E178" s="23" t="s">
        <v>26</v>
      </c>
      <c r="F178" s="23" t="s">
        <v>90</v>
      </c>
      <c r="G178" s="24">
        <v>13599.7</v>
      </c>
      <c r="H178" s="24"/>
      <c r="I178" s="24">
        <v>13599.7</v>
      </c>
      <c r="J178" s="24"/>
      <c r="K178" s="24">
        <v>14382.3</v>
      </c>
      <c r="L178" s="24"/>
      <c r="M178" s="24">
        <v>14382.3</v>
      </c>
      <c r="N178" s="24"/>
    </row>
    <row r="179" spans="1:14" s="13" customFormat="1" ht="53.4" customHeight="1">
      <c r="A179" s="16">
        <v>2</v>
      </c>
      <c r="B179" s="41" t="s">
        <v>197</v>
      </c>
      <c r="C179" s="33" t="s">
        <v>82</v>
      </c>
      <c r="D179" s="33" t="s">
        <v>68</v>
      </c>
      <c r="E179" s="33" t="s">
        <v>131</v>
      </c>
      <c r="F179" s="33"/>
      <c r="G179" s="34">
        <f t="shared" ref="G179:H179" si="78">SUMIFS(G180:G1210,$C180:$C1210,$C180,$D180:$D1210,$D180,$E180:$E1210,$E180)</f>
        <v>0</v>
      </c>
      <c r="H179" s="34">
        <f t="shared" si="78"/>
        <v>0</v>
      </c>
      <c r="I179" s="34">
        <f t="shared" ref="I179:N179" si="79">SUMIFS(I180:I1210,$C180:$C1210,$C180,$D180:$D1210,$D180,$E180:$E1210,$E180)</f>
        <v>0</v>
      </c>
      <c r="J179" s="34">
        <f t="shared" si="79"/>
        <v>0</v>
      </c>
      <c r="K179" s="34">
        <f t="shared" ref="K179:L179" si="80">SUMIFS(K180:K1210,$C180:$C1210,$C180,$D180:$D1210,$D180,$E180:$E1210,$E180)</f>
        <v>0</v>
      </c>
      <c r="L179" s="34">
        <f t="shared" si="80"/>
        <v>0</v>
      </c>
      <c r="M179" s="34">
        <f t="shared" si="79"/>
        <v>0</v>
      </c>
      <c r="N179" s="34">
        <f t="shared" si="79"/>
        <v>0</v>
      </c>
    </row>
    <row r="180" spans="1:14" s="13" customFormat="1" ht="15.6">
      <c r="A180" s="17">
        <v>3</v>
      </c>
      <c r="B180" s="22" t="s">
        <v>46</v>
      </c>
      <c r="C180" s="23" t="s">
        <v>82</v>
      </c>
      <c r="D180" s="23" t="s">
        <v>68</v>
      </c>
      <c r="E180" s="23" t="s">
        <v>131</v>
      </c>
      <c r="F180" s="23" t="s">
        <v>90</v>
      </c>
      <c r="G180" s="24"/>
      <c r="H180" s="24"/>
      <c r="I180" s="24"/>
      <c r="J180" s="24"/>
      <c r="K180" s="24"/>
      <c r="L180" s="24"/>
      <c r="M180" s="24"/>
      <c r="N180" s="24"/>
    </row>
    <row r="181" spans="1:14" s="13" customFormat="1" ht="46.8">
      <c r="A181" s="16">
        <v>2</v>
      </c>
      <c r="B181" s="41" t="s">
        <v>215</v>
      </c>
      <c r="C181" s="33" t="s">
        <v>82</v>
      </c>
      <c r="D181" s="33" t="s">
        <v>68</v>
      </c>
      <c r="E181" s="33" t="s">
        <v>159</v>
      </c>
      <c r="F181" s="33"/>
      <c r="G181" s="34">
        <f t="shared" ref="G181:H181" si="81">SUMIFS(G182:G1212,$C182:$C1212,$C182,$D182:$D1212,$D182,$E182:$E1212,$E182)</f>
        <v>20</v>
      </c>
      <c r="H181" s="34">
        <f t="shared" si="81"/>
        <v>0</v>
      </c>
      <c r="I181" s="34">
        <f t="shared" ref="I181:N181" si="82">SUMIFS(I182:I1212,$C182:$C1212,$C182,$D182:$D1212,$D182,$E182:$E1212,$E182)</f>
        <v>20</v>
      </c>
      <c r="J181" s="34">
        <f t="shared" si="82"/>
        <v>0</v>
      </c>
      <c r="K181" s="34">
        <f t="shared" ref="K181:L181" si="83">SUMIFS(K182:K1212,$C182:$C1212,$C182,$D182:$D1212,$D182,$E182:$E1212,$E182)</f>
        <v>20</v>
      </c>
      <c r="L181" s="34">
        <f t="shared" si="83"/>
        <v>0</v>
      </c>
      <c r="M181" s="34">
        <f t="shared" si="82"/>
        <v>20</v>
      </c>
      <c r="N181" s="34">
        <f t="shared" si="82"/>
        <v>0</v>
      </c>
    </row>
    <row r="182" spans="1:14" s="13" customFormat="1" ht="15.6">
      <c r="A182" s="17">
        <v>3</v>
      </c>
      <c r="B182" s="22" t="s">
        <v>46</v>
      </c>
      <c r="C182" s="23" t="s">
        <v>82</v>
      </c>
      <c r="D182" s="23" t="s">
        <v>68</v>
      </c>
      <c r="E182" s="23" t="s">
        <v>159</v>
      </c>
      <c r="F182" s="23" t="s">
        <v>90</v>
      </c>
      <c r="G182" s="24">
        <v>20</v>
      </c>
      <c r="H182" s="24"/>
      <c r="I182" s="24">
        <v>20</v>
      </c>
      <c r="J182" s="24"/>
      <c r="K182" s="24">
        <v>20</v>
      </c>
      <c r="L182" s="24"/>
      <c r="M182" s="24">
        <v>20</v>
      </c>
      <c r="N182" s="24"/>
    </row>
    <row r="183" spans="1:14" s="13" customFormat="1" ht="15.6">
      <c r="A183" s="14">
        <v>0</v>
      </c>
      <c r="B183" s="26" t="s">
        <v>110</v>
      </c>
      <c r="C183" s="27" t="s">
        <v>83</v>
      </c>
      <c r="D183" s="27" t="s">
        <v>113</v>
      </c>
      <c r="E183" s="27"/>
      <c r="F183" s="27"/>
      <c r="G183" s="28">
        <f>SUMIFS(G184:G1242,$C184:$C1242,$C184)/3</f>
        <v>69368.89999999998</v>
      </c>
      <c r="H183" s="28">
        <f>SUMIFS(H184:H1232,$C184:$C1232,$C184)/3</f>
        <v>61845.000000000007</v>
      </c>
      <c r="I183" s="28">
        <f>SUMIFS(I184:I1242,$C184:$C1242,$C184)/3</f>
        <v>69368.89999999998</v>
      </c>
      <c r="J183" s="28">
        <f>SUMIFS(J184:J1232,$C184:$C1232,$C184)/3</f>
        <v>61845.000000000007</v>
      </c>
      <c r="K183" s="28">
        <f>SUMIFS(K184:K1242,$C184:$C1242,$C184)/3</f>
        <v>55484.80000000001</v>
      </c>
      <c r="L183" s="28">
        <f>SUMIFS(L184:L1232,$C184:$C1232,$C184)/3</f>
        <v>48511</v>
      </c>
      <c r="M183" s="28">
        <f>SUMIFS(M184:M1242,$C184:$C1242,$C184)/3</f>
        <v>55484.80000000001</v>
      </c>
      <c r="N183" s="28">
        <f>SUMIFS(N184:N1232,$C184:$C1232,$C184)/3</f>
        <v>48511</v>
      </c>
    </row>
    <row r="184" spans="1:14" s="13" customFormat="1" ht="15.6">
      <c r="A184" s="15">
        <v>1</v>
      </c>
      <c r="B184" s="29" t="s">
        <v>62</v>
      </c>
      <c r="C184" s="30" t="s">
        <v>83</v>
      </c>
      <c r="D184" s="30" t="s">
        <v>68</v>
      </c>
      <c r="E184" s="30" t="s">
        <v>6</v>
      </c>
      <c r="F184" s="30" t="s">
        <v>70</v>
      </c>
      <c r="G184" s="31">
        <f t="shared" ref="G184:H184" si="84">SUMIFS(G185:G1219,$C185:$C1219,$C185,$D185:$D1219,$D185)/2</f>
        <v>2746.8</v>
      </c>
      <c r="H184" s="31">
        <f t="shared" si="84"/>
        <v>0</v>
      </c>
      <c r="I184" s="31">
        <f t="shared" ref="I184:N184" si="85">SUMIFS(I185:I1219,$C185:$C1219,$C185,$D185:$D1219,$D185)/2</f>
        <v>2746.8</v>
      </c>
      <c r="J184" s="31">
        <f t="shared" si="85"/>
        <v>0</v>
      </c>
      <c r="K184" s="31">
        <f t="shared" ref="K184:L184" si="86">SUMIFS(K185:K1219,$C185:$C1219,$C185,$D185:$D1219,$D185)/2</f>
        <v>2746.8</v>
      </c>
      <c r="L184" s="31">
        <f t="shared" si="86"/>
        <v>0</v>
      </c>
      <c r="M184" s="31">
        <f t="shared" si="85"/>
        <v>2746.8</v>
      </c>
      <c r="N184" s="31">
        <f t="shared" si="85"/>
        <v>0</v>
      </c>
    </row>
    <row r="185" spans="1:14" s="13" customFormat="1" ht="31.2">
      <c r="A185" s="16">
        <v>2</v>
      </c>
      <c r="B185" s="32" t="s">
        <v>32</v>
      </c>
      <c r="C185" s="33" t="s">
        <v>83</v>
      </c>
      <c r="D185" s="33" t="s">
        <v>68</v>
      </c>
      <c r="E185" s="33" t="s">
        <v>123</v>
      </c>
      <c r="F185" s="33"/>
      <c r="G185" s="34">
        <f t="shared" ref="G185:H185" si="87">SUMIFS(G186:G1216,$C186:$C1216,$C186,$D186:$D1216,$D186,$E186:$E1216,$E186)</f>
        <v>2746.8</v>
      </c>
      <c r="H185" s="34">
        <f t="shared" si="87"/>
        <v>0</v>
      </c>
      <c r="I185" s="34">
        <f t="shared" ref="I185:N185" si="88">SUMIFS(I186:I1216,$C186:$C1216,$C186,$D186:$D1216,$D186,$E186:$E1216,$E186)</f>
        <v>2746.8</v>
      </c>
      <c r="J185" s="34">
        <f t="shared" si="88"/>
        <v>0</v>
      </c>
      <c r="K185" s="34">
        <f t="shared" ref="K185:L185" si="89">SUMIFS(K186:K1216,$C186:$C1216,$C186,$D186:$D1216,$D186,$E186:$E1216,$E186)</f>
        <v>2746.8</v>
      </c>
      <c r="L185" s="34">
        <f t="shared" si="89"/>
        <v>0</v>
      </c>
      <c r="M185" s="34">
        <f t="shared" si="88"/>
        <v>2746.8</v>
      </c>
      <c r="N185" s="34">
        <f t="shared" si="88"/>
        <v>0</v>
      </c>
    </row>
    <row r="186" spans="1:14" s="13" customFormat="1" ht="31.2">
      <c r="A186" s="17">
        <v>3</v>
      </c>
      <c r="B186" s="22" t="s">
        <v>177</v>
      </c>
      <c r="C186" s="23" t="s">
        <v>83</v>
      </c>
      <c r="D186" s="23" t="s">
        <v>68</v>
      </c>
      <c r="E186" s="23" t="s">
        <v>123</v>
      </c>
      <c r="F186" s="23" t="s">
        <v>176</v>
      </c>
      <c r="G186" s="24">
        <v>2746.8</v>
      </c>
      <c r="H186" s="25"/>
      <c r="I186" s="24">
        <v>2746.8</v>
      </c>
      <c r="J186" s="25"/>
      <c r="K186" s="24">
        <v>2746.8</v>
      </c>
      <c r="L186" s="25"/>
      <c r="M186" s="24">
        <v>2746.8</v>
      </c>
      <c r="N186" s="25"/>
    </row>
    <row r="187" spans="1:14" s="13" customFormat="1" ht="15.6">
      <c r="A187" s="15">
        <v>1</v>
      </c>
      <c r="B187" s="29" t="s">
        <v>63</v>
      </c>
      <c r="C187" s="30" t="s">
        <v>83</v>
      </c>
      <c r="D187" s="30" t="s">
        <v>77</v>
      </c>
      <c r="E187" s="30" t="s">
        <v>6</v>
      </c>
      <c r="F187" s="30" t="s">
        <v>70</v>
      </c>
      <c r="G187" s="31">
        <f t="shared" ref="G187:H187" si="90">SUMIFS(G188:G1222,$C188:$C1222,$C188,$D188:$D1222,$D188)/2</f>
        <v>419</v>
      </c>
      <c r="H187" s="31">
        <f t="shared" si="90"/>
        <v>0</v>
      </c>
      <c r="I187" s="31">
        <f t="shared" ref="I187:N187" si="91">SUMIFS(I188:I1222,$C188:$C1222,$C188,$D188:$D1222,$D188)/2</f>
        <v>419</v>
      </c>
      <c r="J187" s="31">
        <f t="shared" si="91"/>
        <v>0</v>
      </c>
      <c r="K187" s="31">
        <f t="shared" ref="K187:L187" si="92">SUMIFS(K188:K1222,$C188:$C1222,$C188,$D188:$D1222,$D188)/2</f>
        <v>419</v>
      </c>
      <c r="L187" s="31">
        <f t="shared" si="92"/>
        <v>0</v>
      </c>
      <c r="M187" s="31">
        <f t="shared" si="91"/>
        <v>419</v>
      </c>
      <c r="N187" s="31">
        <f t="shared" si="91"/>
        <v>0</v>
      </c>
    </row>
    <row r="188" spans="1:14" s="13" customFormat="1" ht="39.6" customHeight="1">
      <c r="A188" s="16">
        <v>2</v>
      </c>
      <c r="B188" s="41" t="s">
        <v>205</v>
      </c>
      <c r="C188" s="33" t="s">
        <v>83</v>
      </c>
      <c r="D188" s="33" t="s">
        <v>77</v>
      </c>
      <c r="E188" s="33" t="s">
        <v>58</v>
      </c>
      <c r="F188" s="33"/>
      <c r="G188" s="34">
        <f t="shared" ref="G188:H188" si="93">SUMIFS(G189:G1219,$C189:$C1219,$C189,$D189:$D1219,$D189,$E189:$E1219,$E189)</f>
        <v>269</v>
      </c>
      <c r="H188" s="34">
        <f t="shared" si="93"/>
        <v>0</v>
      </c>
      <c r="I188" s="34">
        <f t="shared" ref="I188:N188" si="94">SUMIFS(I189:I1219,$C189:$C1219,$C189,$D189:$D1219,$D189,$E189:$E1219,$E189)</f>
        <v>269</v>
      </c>
      <c r="J188" s="34">
        <f t="shared" si="94"/>
        <v>0</v>
      </c>
      <c r="K188" s="34">
        <f t="shared" ref="K188:L188" si="95">SUMIFS(K189:K1219,$C189:$C1219,$C189,$D189:$D1219,$D189,$E189:$E1219,$E189)</f>
        <v>269</v>
      </c>
      <c r="L188" s="34">
        <f t="shared" si="95"/>
        <v>0</v>
      </c>
      <c r="M188" s="34">
        <f t="shared" si="94"/>
        <v>269</v>
      </c>
      <c r="N188" s="34">
        <f t="shared" si="94"/>
        <v>0</v>
      </c>
    </row>
    <row r="189" spans="1:14" s="13" customFormat="1" ht="31.2">
      <c r="A189" s="17">
        <v>3</v>
      </c>
      <c r="B189" s="22" t="s">
        <v>21</v>
      </c>
      <c r="C189" s="23" t="s">
        <v>83</v>
      </c>
      <c r="D189" s="23" t="s">
        <v>77</v>
      </c>
      <c r="E189" s="23" t="s">
        <v>58</v>
      </c>
      <c r="F189" s="23" t="s">
        <v>79</v>
      </c>
      <c r="G189" s="24">
        <v>269</v>
      </c>
      <c r="H189" s="24"/>
      <c r="I189" s="24">
        <v>269</v>
      </c>
      <c r="J189" s="24"/>
      <c r="K189" s="24">
        <v>269</v>
      </c>
      <c r="L189" s="24"/>
      <c r="M189" s="24">
        <v>269</v>
      </c>
      <c r="N189" s="24"/>
    </row>
    <row r="190" spans="1:14" s="13" customFormat="1" ht="56.25" customHeight="1">
      <c r="A190" s="16">
        <v>2</v>
      </c>
      <c r="B190" s="41" t="s">
        <v>210</v>
      </c>
      <c r="C190" s="33" t="s">
        <v>83</v>
      </c>
      <c r="D190" s="33" t="s">
        <v>77</v>
      </c>
      <c r="E190" s="33" t="s">
        <v>130</v>
      </c>
      <c r="F190" s="33"/>
      <c r="G190" s="34">
        <f t="shared" ref="G190:H190" si="96">SUMIFS(G191:G1221,$C191:$C1221,$C191,$D191:$D1221,$D191,$E191:$E1221,$E191)</f>
        <v>0</v>
      </c>
      <c r="H190" s="34">
        <f t="shared" si="96"/>
        <v>0</v>
      </c>
      <c r="I190" s="34">
        <f t="shared" ref="I190:N190" si="97">SUMIFS(I191:I1221,$C191:$C1221,$C191,$D191:$D1221,$D191,$E191:$E1221,$E191)</f>
        <v>0</v>
      </c>
      <c r="J190" s="34">
        <f t="shared" si="97"/>
        <v>0</v>
      </c>
      <c r="K190" s="34">
        <f t="shared" ref="K190:L190" si="98">SUMIFS(K191:K1221,$C191:$C1221,$C191,$D191:$D1221,$D191,$E191:$E1221,$E191)</f>
        <v>0</v>
      </c>
      <c r="L190" s="34">
        <f t="shared" si="98"/>
        <v>0</v>
      </c>
      <c r="M190" s="34">
        <f t="shared" si="97"/>
        <v>0</v>
      </c>
      <c r="N190" s="34">
        <f t="shared" si="97"/>
        <v>0</v>
      </c>
    </row>
    <row r="191" spans="1:14" s="13" customFormat="1" ht="31.2">
      <c r="A191" s="17">
        <v>3</v>
      </c>
      <c r="B191" s="22" t="s">
        <v>21</v>
      </c>
      <c r="C191" s="23" t="s">
        <v>83</v>
      </c>
      <c r="D191" s="23" t="s">
        <v>77</v>
      </c>
      <c r="E191" s="23" t="s">
        <v>130</v>
      </c>
      <c r="F191" s="23" t="s">
        <v>79</v>
      </c>
      <c r="G191" s="24"/>
      <c r="H191" s="24"/>
      <c r="I191" s="24"/>
      <c r="J191" s="24"/>
      <c r="K191" s="24"/>
      <c r="L191" s="24"/>
      <c r="M191" s="24"/>
      <c r="N191" s="24"/>
    </row>
    <row r="192" spans="1:14" s="13" customFormat="1" ht="15.6">
      <c r="A192" s="17">
        <v>3</v>
      </c>
      <c r="B192" s="22" t="s">
        <v>46</v>
      </c>
      <c r="C192" s="23" t="s">
        <v>83</v>
      </c>
      <c r="D192" s="23" t="s">
        <v>77</v>
      </c>
      <c r="E192" s="23" t="s">
        <v>130</v>
      </c>
      <c r="F192" s="23" t="s">
        <v>90</v>
      </c>
      <c r="G192" s="24"/>
      <c r="H192" s="24"/>
      <c r="I192" s="24"/>
      <c r="J192" s="24"/>
      <c r="K192" s="24"/>
      <c r="L192" s="24"/>
      <c r="M192" s="24"/>
      <c r="N192" s="24"/>
    </row>
    <row r="193" spans="1:14" s="13" customFormat="1" ht="51" customHeight="1">
      <c r="A193" s="16">
        <v>2</v>
      </c>
      <c r="B193" s="41" t="s">
        <v>215</v>
      </c>
      <c r="C193" s="42" t="s">
        <v>83</v>
      </c>
      <c r="D193" s="42" t="s">
        <v>77</v>
      </c>
      <c r="E193" s="42" t="s">
        <v>159</v>
      </c>
      <c r="F193" s="42"/>
      <c r="G193" s="34">
        <f t="shared" ref="G193:H193" si="99">SUMIFS(G194:G1224,$C194:$C1224,$C194,$D194:$D1224,$D194,$E194:$E1224,$E194)</f>
        <v>150</v>
      </c>
      <c r="H193" s="34">
        <f t="shared" si="99"/>
        <v>0</v>
      </c>
      <c r="I193" s="34">
        <f t="shared" ref="I193:N193" si="100">SUMIFS(I194:I1224,$C194:$C1224,$C194,$D194:$D1224,$D194,$E194:$E1224,$E194)</f>
        <v>150</v>
      </c>
      <c r="J193" s="34">
        <f t="shared" si="100"/>
        <v>0</v>
      </c>
      <c r="K193" s="34">
        <f t="shared" ref="K193:L193" si="101">SUMIFS(K194:K1224,$C194:$C1224,$C194,$D194:$D1224,$D194,$E194:$E1224,$E194)</f>
        <v>150</v>
      </c>
      <c r="L193" s="34">
        <f t="shared" si="101"/>
        <v>0</v>
      </c>
      <c r="M193" s="34">
        <f t="shared" si="100"/>
        <v>150</v>
      </c>
      <c r="N193" s="34">
        <f t="shared" si="100"/>
        <v>0</v>
      </c>
    </row>
    <row r="194" spans="1:14" s="13" customFormat="1" ht="31.2">
      <c r="A194" s="17">
        <v>3</v>
      </c>
      <c r="B194" s="22" t="s">
        <v>21</v>
      </c>
      <c r="C194" s="23" t="s">
        <v>83</v>
      </c>
      <c r="D194" s="23" t="s">
        <v>77</v>
      </c>
      <c r="E194" s="23" t="s">
        <v>159</v>
      </c>
      <c r="F194" s="23" t="s">
        <v>79</v>
      </c>
      <c r="G194" s="24">
        <v>150</v>
      </c>
      <c r="H194" s="25"/>
      <c r="I194" s="24">
        <v>150</v>
      </c>
      <c r="J194" s="25"/>
      <c r="K194" s="24">
        <v>150</v>
      </c>
      <c r="L194" s="25"/>
      <c r="M194" s="24">
        <v>150</v>
      </c>
      <c r="N194" s="25"/>
    </row>
    <row r="195" spans="1:14" s="13" customFormat="1" ht="37.200000000000003" customHeight="1">
      <c r="A195" s="16">
        <v>2</v>
      </c>
      <c r="B195" s="41" t="s">
        <v>35</v>
      </c>
      <c r="C195" s="33" t="s">
        <v>83</v>
      </c>
      <c r="D195" s="33" t="s">
        <v>77</v>
      </c>
      <c r="E195" s="33" t="s">
        <v>121</v>
      </c>
      <c r="F195" s="33"/>
      <c r="G195" s="34">
        <f t="shared" ref="G195:H195" si="102">SUMIFS(G196:G1226,$C196:$C1226,$C196,$D196:$D1226,$D196,$E196:$E1226,$E196)</f>
        <v>0</v>
      </c>
      <c r="H195" s="34">
        <f t="shared" si="102"/>
        <v>0</v>
      </c>
      <c r="I195" s="34">
        <f t="shared" ref="I195:N195" si="103">SUMIFS(I196:I1226,$C196:$C1226,$C196,$D196:$D1226,$D196,$E196:$E1226,$E196)</f>
        <v>0</v>
      </c>
      <c r="J195" s="34">
        <f t="shared" si="103"/>
        <v>0</v>
      </c>
      <c r="K195" s="34">
        <f t="shared" ref="K195:L195" si="104">SUMIFS(K196:K1226,$C196:$C1226,$C196,$D196:$D1226,$D196,$E196:$E1226,$E196)</f>
        <v>0</v>
      </c>
      <c r="L195" s="34">
        <f t="shared" si="104"/>
        <v>0</v>
      </c>
      <c r="M195" s="34">
        <f t="shared" si="103"/>
        <v>0</v>
      </c>
      <c r="N195" s="34">
        <f t="shared" si="103"/>
        <v>0</v>
      </c>
    </row>
    <row r="196" spans="1:14" s="13" customFormat="1" ht="15.6">
      <c r="A196" s="17">
        <v>3</v>
      </c>
      <c r="B196" s="22" t="s">
        <v>160</v>
      </c>
      <c r="C196" s="23" t="s">
        <v>83</v>
      </c>
      <c r="D196" s="23" t="s">
        <v>77</v>
      </c>
      <c r="E196" s="23" t="s">
        <v>121</v>
      </c>
      <c r="F196" s="23" t="s">
        <v>134</v>
      </c>
      <c r="G196" s="24"/>
      <c r="H196" s="24"/>
      <c r="I196" s="24"/>
      <c r="J196" s="24"/>
      <c r="K196" s="24"/>
      <c r="L196" s="24"/>
      <c r="M196" s="24"/>
      <c r="N196" s="24"/>
    </row>
    <row r="197" spans="1:14" s="13" customFormat="1" ht="15.6">
      <c r="A197" s="15">
        <v>1</v>
      </c>
      <c r="B197" s="29" t="s">
        <v>139</v>
      </c>
      <c r="C197" s="30" t="s">
        <v>83</v>
      </c>
      <c r="D197" s="30" t="s">
        <v>85</v>
      </c>
      <c r="E197" s="30" t="s">
        <v>6</v>
      </c>
      <c r="F197" s="30" t="s">
        <v>70</v>
      </c>
      <c r="G197" s="31">
        <f t="shared" ref="G197:H197" si="105">SUMIFS(G198:G1232,$C198:$C1232,$C198,$D198:$D1232,$D198)/2</f>
        <v>58568.3</v>
      </c>
      <c r="H197" s="31">
        <f t="shared" si="105"/>
        <v>56136.3</v>
      </c>
      <c r="I197" s="31">
        <f t="shared" ref="I197:N197" si="106">SUMIFS(I198:I1232,$C198:$C1232,$C198,$D198:$D1232,$D198)/2</f>
        <v>58568.3</v>
      </c>
      <c r="J197" s="31">
        <f t="shared" si="106"/>
        <v>56136.3</v>
      </c>
      <c r="K197" s="31">
        <f t="shared" ref="K197:L197" si="107">SUMIFS(K198:K1232,$C198:$C1232,$C198,$D198:$D1232,$D198)/2</f>
        <v>50943</v>
      </c>
      <c r="L197" s="31">
        <f t="shared" si="107"/>
        <v>48511</v>
      </c>
      <c r="M197" s="31">
        <f t="shared" si="106"/>
        <v>50943</v>
      </c>
      <c r="N197" s="31">
        <f t="shared" si="106"/>
        <v>48511</v>
      </c>
    </row>
    <row r="198" spans="1:14" s="13" customFormat="1" ht="15.6">
      <c r="A198" s="16">
        <v>2</v>
      </c>
      <c r="B198" s="32" t="s">
        <v>199</v>
      </c>
      <c r="C198" s="33" t="s">
        <v>83</v>
      </c>
      <c r="D198" s="33" t="s">
        <v>85</v>
      </c>
      <c r="E198" s="33" t="s">
        <v>64</v>
      </c>
      <c r="F198" s="33"/>
      <c r="G198" s="34">
        <f t="shared" ref="G198:H198" si="108">SUMIFS(G199:G1229,$C199:$C1229,$C199,$D199:$D1229,$D199,$E199:$E1229,$E199)</f>
        <v>9273.9</v>
      </c>
      <c r="H198" s="34">
        <f t="shared" si="108"/>
        <v>6841.9</v>
      </c>
      <c r="I198" s="34">
        <f t="shared" ref="I198:N198" si="109">SUMIFS(I199:I1229,$C199:$C1229,$C199,$D199:$D1229,$D199,$E199:$E1229,$E199)</f>
        <v>9273.9</v>
      </c>
      <c r="J198" s="34">
        <f t="shared" si="109"/>
        <v>6841.9</v>
      </c>
      <c r="K198" s="34">
        <f t="shared" ref="K198:L198" si="110">SUMIFS(K199:K1229,$C199:$C1229,$C199,$D199:$D1229,$D199,$E199:$E1229,$E199)</f>
        <v>9271.7000000000007</v>
      </c>
      <c r="L198" s="34">
        <f t="shared" si="110"/>
        <v>6839.7</v>
      </c>
      <c r="M198" s="34">
        <f t="shared" si="109"/>
        <v>9271.7000000000007</v>
      </c>
      <c r="N198" s="34">
        <f t="shared" si="109"/>
        <v>6839.7</v>
      </c>
    </row>
    <row r="199" spans="1:14" s="13" customFormat="1" ht="31.2">
      <c r="A199" s="17">
        <v>3</v>
      </c>
      <c r="B199" s="22" t="s">
        <v>21</v>
      </c>
      <c r="C199" s="23" t="s">
        <v>83</v>
      </c>
      <c r="D199" s="23" t="s">
        <v>85</v>
      </c>
      <c r="E199" s="23" t="s">
        <v>64</v>
      </c>
      <c r="F199" s="23" t="s">
        <v>79</v>
      </c>
      <c r="G199" s="24">
        <v>9273.9</v>
      </c>
      <c r="H199" s="24">
        <v>6841.9</v>
      </c>
      <c r="I199" s="24">
        <v>9273.9</v>
      </c>
      <c r="J199" s="24">
        <v>6841.9</v>
      </c>
      <c r="K199" s="24">
        <v>9271.7000000000007</v>
      </c>
      <c r="L199" s="24">
        <v>6839.7</v>
      </c>
      <c r="M199" s="24">
        <v>9271.7000000000007</v>
      </c>
      <c r="N199" s="24">
        <v>6839.7</v>
      </c>
    </row>
    <row r="200" spans="1:14" s="13" customFormat="1" ht="46.8">
      <c r="A200" s="16">
        <v>2</v>
      </c>
      <c r="B200" s="41" t="s">
        <v>187</v>
      </c>
      <c r="C200" s="33" t="s">
        <v>83</v>
      </c>
      <c r="D200" s="33" t="s">
        <v>85</v>
      </c>
      <c r="E200" s="33" t="s">
        <v>9</v>
      </c>
      <c r="F200" s="33"/>
      <c r="G200" s="34">
        <f t="shared" ref="G200:H200" si="111">SUMIFS(G201:G1231,$C201:$C1231,$C201,$D201:$D1231,$D201,$E201:$E1231,$E201)</f>
        <v>7623.1</v>
      </c>
      <c r="H200" s="34">
        <f t="shared" si="111"/>
        <v>7623.1</v>
      </c>
      <c r="I200" s="34">
        <f t="shared" ref="I200:N200" si="112">SUMIFS(I201:I1231,$C201:$C1231,$C201,$D201:$D1231,$D201,$E201:$E1231,$E201)</f>
        <v>7623.1</v>
      </c>
      <c r="J200" s="34">
        <f t="shared" si="112"/>
        <v>7623.1</v>
      </c>
      <c r="K200" s="34">
        <f t="shared" ref="K200:L200" si="113">SUMIFS(K201:K1231,$C201:$C1231,$C201,$D201:$D1231,$D201,$E201:$E1231,$E201)</f>
        <v>0</v>
      </c>
      <c r="L200" s="34">
        <f t="shared" si="113"/>
        <v>0</v>
      </c>
      <c r="M200" s="34">
        <f t="shared" si="112"/>
        <v>0</v>
      </c>
      <c r="N200" s="34">
        <f t="shared" si="112"/>
        <v>0</v>
      </c>
    </row>
    <row r="201" spans="1:14" s="13" customFormat="1" ht="31.2">
      <c r="A201" s="17">
        <v>3</v>
      </c>
      <c r="B201" s="22" t="s">
        <v>11</v>
      </c>
      <c r="C201" s="23" t="s">
        <v>83</v>
      </c>
      <c r="D201" s="23" t="s">
        <v>85</v>
      </c>
      <c r="E201" s="23" t="s">
        <v>9</v>
      </c>
      <c r="F201" s="23" t="s">
        <v>72</v>
      </c>
      <c r="G201" s="24"/>
      <c r="H201" s="24"/>
      <c r="I201" s="24"/>
      <c r="J201" s="24"/>
      <c r="K201" s="24"/>
      <c r="L201" s="24"/>
      <c r="M201" s="24"/>
      <c r="N201" s="24"/>
    </row>
    <row r="202" spans="1:14" s="13" customFormat="1" ht="31.2">
      <c r="A202" s="17">
        <v>3</v>
      </c>
      <c r="B202" s="22" t="s">
        <v>21</v>
      </c>
      <c r="C202" s="23" t="s">
        <v>83</v>
      </c>
      <c r="D202" s="23" t="s">
        <v>85</v>
      </c>
      <c r="E202" s="23" t="s">
        <v>9</v>
      </c>
      <c r="F202" s="23" t="s">
        <v>79</v>
      </c>
      <c r="G202" s="24">
        <v>7623.1</v>
      </c>
      <c r="H202" s="24">
        <v>7623.1</v>
      </c>
      <c r="I202" s="24">
        <v>7623.1</v>
      </c>
      <c r="J202" s="24">
        <v>7623.1</v>
      </c>
      <c r="K202" s="24"/>
      <c r="L202" s="24"/>
      <c r="M202" s="24"/>
      <c r="N202" s="24"/>
    </row>
    <row r="203" spans="1:14" s="13" customFormat="1" ht="78">
      <c r="A203" s="16">
        <v>2</v>
      </c>
      <c r="B203" s="41" t="s">
        <v>208</v>
      </c>
      <c r="C203" s="33" t="s">
        <v>83</v>
      </c>
      <c r="D203" s="33" t="s">
        <v>85</v>
      </c>
      <c r="E203" s="33" t="s">
        <v>129</v>
      </c>
      <c r="F203" s="33"/>
      <c r="G203" s="34">
        <f t="shared" ref="G203:H203" si="114">SUMIFS(G204:G1234,$C204:$C1234,$C204,$D204:$D1234,$D204,$E204:$E1234,$E204)</f>
        <v>41671.300000000003</v>
      </c>
      <c r="H203" s="34">
        <f t="shared" si="114"/>
        <v>41671.300000000003</v>
      </c>
      <c r="I203" s="34">
        <f t="shared" ref="I203:N203" si="115">SUMIFS(I204:I1234,$C204:$C1234,$C204,$D204:$D1234,$D204,$E204:$E1234,$E204)</f>
        <v>41671.300000000003</v>
      </c>
      <c r="J203" s="34">
        <f t="shared" si="115"/>
        <v>41671.300000000003</v>
      </c>
      <c r="K203" s="34">
        <f t="shared" ref="K203:L203" si="116">SUMIFS(K204:K1234,$C204:$C1234,$C204,$D204:$D1234,$D204,$E204:$E1234,$E204)</f>
        <v>41671.300000000003</v>
      </c>
      <c r="L203" s="34">
        <f t="shared" si="116"/>
        <v>41671.300000000003</v>
      </c>
      <c r="M203" s="34">
        <f t="shared" si="115"/>
        <v>41671.300000000003</v>
      </c>
      <c r="N203" s="34">
        <f t="shared" si="115"/>
        <v>41671.300000000003</v>
      </c>
    </row>
    <row r="204" spans="1:14" s="13" customFormat="1" ht="15.6">
      <c r="A204" s="17">
        <v>3</v>
      </c>
      <c r="B204" s="22" t="s">
        <v>128</v>
      </c>
      <c r="C204" s="23" t="s">
        <v>83</v>
      </c>
      <c r="D204" s="23" t="s">
        <v>85</v>
      </c>
      <c r="E204" s="23" t="s">
        <v>129</v>
      </c>
      <c r="F204" s="23" t="s">
        <v>127</v>
      </c>
      <c r="G204" s="24">
        <v>41671.300000000003</v>
      </c>
      <c r="H204" s="24">
        <v>41671.300000000003</v>
      </c>
      <c r="I204" s="24">
        <v>41671.300000000003</v>
      </c>
      <c r="J204" s="24">
        <v>41671.300000000003</v>
      </c>
      <c r="K204" s="24">
        <v>41671.300000000003</v>
      </c>
      <c r="L204" s="24">
        <v>41671.300000000003</v>
      </c>
      <c r="M204" s="24">
        <v>41671.300000000003</v>
      </c>
      <c r="N204" s="24">
        <v>41671.300000000003</v>
      </c>
    </row>
    <row r="205" spans="1:14" s="13" customFormat="1" ht="15.6">
      <c r="A205" s="15">
        <v>1</v>
      </c>
      <c r="B205" s="29" t="s">
        <v>27</v>
      </c>
      <c r="C205" s="30" t="s">
        <v>83</v>
      </c>
      <c r="D205" s="30" t="s">
        <v>69</v>
      </c>
      <c r="E205" s="30" t="s">
        <v>6</v>
      </c>
      <c r="F205" s="30" t="s">
        <v>70</v>
      </c>
      <c r="G205" s="31">
        <f t="shared" ref="G205:H205" si="117">SUMIFS(G206:G1240,$C206:$C1240,$C206,$D206:$D1240,$D206)/2</f>
        <v>7634.7999999999993</v>
      </c>
      <c r="H205" s="31">
        <f t="shared" si="117"/>
        <v>5708.7</v>
      </c>
      <c r="I205" s="31">
        <f t="shared" ref="I205:N205" si="118">SUMIFS(I206:I1240,$C206:$C1240,$C206,$D206:$D1240,$D206)/2</f>
        <v>7634.7999999999993</v>
      </c>
      <c r="J205" s="31">
        <f t="shared" si="118"/>
        <v>5708.7</v>
      </c>
      <c r="K205" s="31">
        <f t="shared" ref="K205:L205" si="119">SUMIFS(K206:K1240,$C206:$C1240,$C206,$D206:$D1240,$D206)/2</f>
        <v>1376</v>
      </c>
      <c r="L205" s="31">
        <f t="shared" si="119"/>
        <v>0</v>
      </c>
      <c r="M205" s="31">
        <f t="shared" si="118"/>
        <v>1376</v>
      </c>
      <c r="N205" s="31">
        <f t="shared" si="118"/>
        <v>0</v>
      </c>
    </row>
    <row r="206" spans="1:14" s="13" customFormat="1" ht="51" customHeight="1">
      <c r="A206" s="16">
        <v>2</v>
      </c>
      <c r="B206" s="32" t="s">
        <v>200</v>
      </c>
      <c r="C206" s="33" t="s">
        <v>83</v>
      </c>
      <c r="D206" s="33" t="s">
        <v>69</v>
      </c>
      <c r="E206" s="33" t="s">
        <v>28</v>
      </c>
      <c r="F206" s="33"/>
      <c r="G206" s="34">
        <f t="shared" ref="G206:H206" si="120">SUMIFS(G207:G1237,$C207:$C1237,$C207,$D207:$D1237,$D207,$E207:$E1237,$E207)</f>
        <v>992</v>
      </c>
      <c r="H206" s="34">
        <f t="shared" si="120"/>
        <v>0</v>
      </c>
      <c r="I206" s="34">
        <f t="shared" ref="I206:N206" si="121">SUMIFS(I207:I1237,$C207:$C1237,$C207,$D207:$D1237,$D207,$E207:$E1237,$E207)</f>
        <v>992</v>
      </c>
      <c r="J206" s="34">
        <f t="shared" si="121"/>
        <v>0</v>
      </c>
      <c r="K206" s="34">
        <f t="shared" ref="K206:L206" si="122">SUMIFS(K207:K1237,$C207:$C1237,$C207,$D207:$D1237,$D207,$E207:$E1237,$E207)</f>
        <v>992</v>
      </c>
      <c r="L206" s="34">
        <f t="shared" si="122"/>
        <v>0</v>
      </c>
      <c r="M206" s="34">
        <f t="shared" si="121"/>
        <v>992</v>
      </c>
      <c r="N206" s="34">
        <f t="shared" si="121"/>
        <v>0</v>
      </c>
    </row>
    <row r="207" spans="1:14" s="13" customFormat="1" ht="31.2">
      <c r="A207" s="17">
        <v>3</v>
      </c>
      <c r="B207" s="22" t="s">
        <v>11</v>
      </c>
      <c r="C207" s="23" t="s">
        <v>83</v>
      </c>
      <c r="D207" s="23" t="s">
        <v>69</v>
      </c>
      <c r="E207" s="23" t="s">
        <v>28</v>
      </c>
      <c r="F207" s="23" t="s">
        <v>72</v>
      </c>
      <c r="G207" s="24"/>
      <c r="H207" s="24"/>
      <c r="I207" s="24"/>
      <c r="J207" s="24"/>
      <c r="K207" s="24"/>
      <c r="L207" s="24"/>
      <c r="M207" s="24"/>
      <c r="N207" s="24"/>
    </row>
    <row r="208" spans="1:14" s="13" customFormat="1" ht="15.6">
      <c r="A208" s="17">
        <v>3</v>
      </c>
      <c r="B208" s="22" t="s">
        <v>46</v>
      </c>
      <c r="C208" s="23" t="s">
        <v>83</v>
      </c>
      <c r="D208" s="23" t="s">
        <v>69</v>
      </c>
      <c r="E208" s="23" t="s">
        <v>28</v>
      </c>
      <c r="F208" s="23" t="s">
        <v>90</v>
      </c>
      <c r="G208" s="24">
        <v>992</v>
      </c>
      <c r="H208" s="24"/>
      <c r="I208" s="24">
        <v>992</v>
      </c>
      <c r="J208" s="24"/>
      <c r="K208" s="24">
        <v>992</v>
      </c>
      <c r="L208" s="24"/>
      <c r="M208" s="24">
        <v>992</v>
      </c>
      <c r="N208" s="24"/>
    </row>
    <row r="209" spans="1:14" s="13" customFormat="1" ht="74.400000000000006" customHeight="1">
      <c r="A209" s="16">
        <v>2</v>
      </c>
      <c r="B209" s="32" t="s">
        <v>206</v>
      </c>
      <c r="C209" s="33" t="s">
        <v>83</v>
      </c>
      <c r="D209" s="33" t="s">
        <v>69</v>
      </c>
      <c r="E209" s="33" t="s">
        <v>29</v>
      </c>
      <c r="F209" s="33"/>
      <c r="G209" s="34">
        <f t="shared" ref="G209:H209" si="123">SUMIFS(G210:G1240,$C210:$C1240,$C210,$D210:$D1240,$D210,$E210:$E1240,$E210)</f>
        <v>384</v>
      </c>
      <c r="H209" s="34">
        <f t="shared" si="123"/>
        <v>0</v>
      </c>
      <c r="I209" s="34">
        <f t="shared" ref="I209:N209" si="124">SUMIFS(I210:I1240,$C210:$C1240,$C210,$D210:$D1240,$D210,$E210:$E1240,$E210)</f>
        <v>384</v>
      </c>
      <c r="J209" s="34">
        <f t="shared" si="124"/>
        <v>0</v>
      </c>
      <c r="K209" s="34">
        <f t="shared" ref="K209:L209" si="125">SUMIFS(K210:K1240,$C210:$C1240,$C210,$D210:$D1240,$D210,$E210:$E1240,$E210)</f>
        <v>384</v>
      </c>
      <c r="L209" s="34">
        <f t="shared" si="125"/>
        <v>0</v>
      </c>
      <c r="M209" s="34">
        <f t="shared" si="124"/>
        <v>384</v>
      </c>
      <c r="N209" s="34">
        <f t="shared" si="124"/>
        <v>0</v>
      </c>
    </row>
    <row r="210" spans="1:14" s="13" customFormat="1" ht="66.599999999999994" customHeight="1">
      <c r="A210" s="17">
        <v>3</v>
      </c>
      <c r="B210" s="22" t="s">
        <v>150</v>
      </c>
      <c r="C210" s="23" t="s">
        <v>83</v>
      </c>
      <c r="D210" s="23" t="s">
        <v>69</v>
      </c>
      <c r="E210" s="23" t="s">
        <v>29</v>
      </c>
      <c r="F210" s="23" t="s">
        <v>93</v>
      </c>
      <c r="G210" s="24">
        <v>384</v>
      </c>
      <c r="H210" s="24"/>
      <c r="I210" s="24">
        <v>384</v>
      </c>
      <c r="J210" s="24"/>
      <c r="K210" s="24">
        <v>384</v>
      </c>
      <c r="L210" s="24"/>
      <c r="M210" s="24">
        <v>384</v>
      </c>
      <c r="N210" s="24"/>
    </row>
    <row r="211" spans="1:14" s="13" customFormat="1" ht="46.8">
      <c r="A211" s="16">
        <v>2</v>
      </c>
      <c r="B211" s="41" t="s">
        <v>187</v>
      </c>
      <c r="C211" s="33" t="s">
        <v>83</v>
      </c>
      <c r="D211" s="33" t="s">
        <v>69</v>
      </c>
      <c r="E211" s="33" t="s">
        <v>9</v>
      </c>
      <c r="F211" s="33"/>
      <c r="G211" s="34">
        <f t="shared" ref="G211:H211" si="126">SUMIFS(G212:G1242,$C212:$C1242,$C212,$D212:$D1242,$D212,$E212:$E1242,$E212)</f>
        <v>4674.5</v>
      </c>
      <c r="H211" s="34">
        <f t="shared" si="126"/>
        <v>4674.5</v>
      </c>
      <c r="I211" s="34">
        <f t="shared" ref="I211:N211" si="127">SUMIFS(I212:I1242,$C212:$C1242,$C212,$D212:$D1242,$D212,$E212:$E1242,$E212)</f>
        <v>4674.5</v>
      </c>
      <c r="J211" s="34">
        <f t="shared" si="127"/>
        <v>4674.5</v>
      </c>
      <c r="K211" s="34">
        <f t="shared" ref="K211:L211" si="128">SUMIFS(K212:K1242,$C212:$C1242,$C212,$D212:$D1242,$D212,$E212:$E1242,$E212)</f>
        <v>0</v>
      </c>
      <c r="L211" s="34">
        <f t="shared" si="128"/>
        <v>0</v>
      </c>
      <c r="M211" s="34">
        <f t="shared" si="127"/>
        <v>0</v>
      </c>
      <c r="N211" s="34">
        <f t="shared" si="127"/>
        <v>0</v>
      </c>
    </row>
    <row r="212" spans="1:14" s="13" customFormat="1" ht="15.6">
      <c r="A212" s="17">
        <v>3</v>
      </c>
      <c r="B212" s="22" t="s">
        <v>23</v>
      </c>
      <c r="C212" s="23" t="s">
        <v>83</v>
      </c>
      <c r="D212" s="23" t="s">
        <v>69</v>
      </c>
      <c r="E212" s="23" t="s">
        <v>9</v>
      </c>
      <c r="F212" s="23" t="s">
        <v>81</v>
      </c>
      <c r="G212" s="24">
        <v>4284.3</v>
      </c>
      <c r="H212" s="24">
        <v>4284.3</v>
      </c>
      <c r="I212" s="24">
        <v>4284.3</v>
      </c>
      <c r="J212" s="24">
        <v>4284.3</v>
      </c>
      <c r="K212" s="24"/>
      <c r="L212" s="24"/>
      <c r="M212" s="24"/>
      <c r="N212" s="24"/>
    </row>
    <row r="213" spans="1:14" s="13" customFormat="1" ht="31.2">
      <c r="A213" s="17">
        <v>3</v>
      </c>
      <c r="B213" s="22" t="s">
        <v>11</v>
      </c>
      <c r="C213" s="23" t="s">
        <v>83</v>
      </c>
      <c r="D213" s="23" t="s">
        <v>69</v>
      </c>
      <c r="E213" s="23" t="s">
        <v>9</v>
      </c>
      <c r="F213" s="23" t="s">
        <v>72</v>
      </c>
      <c r="G213" s="24">
        <v>390.2</v>
      </c>
      <c r="H213" s="24">
        <v>390.2</v>
      </c>
      <c r="I213" s="24">
        <v>390.2</v>
      </c>
      <c r="J213" s="24">
        <v>390.2</v>
      </c>
      <c r="K213" s="24"/>
      <c r="L213" s="24"/>
      <c r="M213" s="24"/>
      <c r="N213" s="24"/>
    </row>
    <row r="214" spans="1:14" s="13" customFormat="1" ht="15.6">
      <c r="A214" s="17">
        <v>3</v>
      </c>
      <c r="B214" s="22" t="s">
        <v>12</v>
      </c>
      <c r="C214" s="23" t="s">
        <v>83</v>
      </c>
      <c r="D214" s="23" t="s">
        <v>69</v>
      </c>
      <c r="E214" s="23" t="s">
        <v>9</v>
      </c>
      <c r="F214" s="23" t="s">
        <v>73</v>
      </c>
      <c r="G214" s="24"/>
      <c r="H214" s="24"/>
      <c r="I214" s="24"/>
      <c r="J214" s="24"/>
      <c r="K214" s="24"/>
      <c r="L214" s="24"/>
      <c r="M214" s="24"/>
      <c r="N214" s="24"/>
    </row>
    <row r="215" spans="1:14" s="13" customFormat="1" ht="46.8">
      <c r="A215" s="16">
        <v>2</v>
      </c>
      <c r="B215" s="41" t="s">
        <v>188</v>
      </c>
      <c r="C215" s="33" t="s">
        <v>83</v>
      </c>
      <c r="D215" s="33" t="s">
        <v>69</v>
      </c>
      <c r="E215" s="33" t="s">
        <v>33</v>
      </c>
      <c r="F215" s="33"/>
      <c r="G215" s="34">
        <f t="shared" ref="G215:H215" si="129">SUMIFS(G216:G1246,$C216:$C1246,$C216,$D216:$D1246,$D216,$E216:$E1246,$E216)</f>
        <v>1584.3000000000002</v>
      </c>
      <c r="H215" s="34">
        <f t="shared" si="129"/>
        <v>1034.2</v>
      </c>
      <c r="I215" s="34">
        <f t="shared" ref="I215:N215" si="130">SUMIFS(I216:I1246,$C216:$C1246,$C216,$D216:$D1246,$D216,$E216:$E1246,$E216)</f>
        <v>1584.3000000000002</v>
      </c>
      <c r="J215" s="34">
        <f t="shared" si="130"/>
        <v>1034.2</v>
      </c>
      <c r="K215" s="34">
        <f t="shared" ref="K215:L215" si="131">SUMIFS(K216:K1246,$C216:$C1246,$C216,$D216:$D1246,$D216,$E216:$E1246,$E216)</f>
        <v>0</v>
      </c>
      <c r="L215" s="34">
        <f t="shared" si="131"/>
        <v>0</v>
      </c>
      <c r="M215" s="34">
        <f t="shared" si="130"/>
        <v>0</v>
      </c>
      <c r="N215" s="34">
        <f t="shared" si="130"/>
        <v>0</v>
      </c>
    </row>
    <row r="216" spans="1:14" s="13" customFormat="1" ht="31.2">
      <c r="A216" s="17">
        <v>3</v>
      </c>
      <c r="B216" s="22" t="s">
        <v>10</v>
      </c>
      <c r="C216" s="23" t="s">
        <v>83</v>
      </c>
      <c r="D216" s="23" t="s">
        <v>69</v>
      </c>
      <c r="E216" s="23" t="s">
        <v>33</v>
      </c>
      <c r="F216" s="23" t="s">
        <v>71</v>
      </c>
      <c r="G216" s="24">
        <v>1490.4</v>
      </c>
      <c r="H216" s="24">
        <v>940.3</v>
      </c>
      <c r="I216" s="24">
        <v>1490.4</v>
      </c>
      <c r="J216" s="24">
        <v>940.3</v>
      </c>
      <c r="K216" s="24"/>
      <c r="L216" s="24"/>
      <c r="M216" s="24"/>
      <c r="N216" s="24"/>
    </row>
    <row r="217" spans="1:14" s="13" customFormat="1" ht="31.2">
      <c r="A217" s="17">
        <v>3</v>
      </c>
      <c r="B217" s="22" t="s">
        <v>11</v>
      </c>
      <c r="C217" s="23" t="s">
        <v>83</v>
      </c>
      <c r="D217" s="23" t="s">
        <v>69</v>
      </c>
      <c r="E217" s="23" t="s">
        <v>33</v>
      </c>
      <c r="F217" s="23" t="s">
        <v>72</v>
      </c>
      <c r="G217" s="24">
        <v>93.9</v>
      </c>
      <c r="H217" s="24">
        <v>93.9</v>
      </c>
      <c r="I217" s="24">
        <v>93.9</v>
      </c>
      <c r="J217" s="24">
        <v>93.9</v>
      </c>
      <c r="K217" s="24"/>
      <c r="L217" s="24"/>
      <c r="M217" s="24"/>
      <c r="N217" s="24"/>
    </row>
    <row r="218" spans="1:14" s="13" customFormat="1" ht="37.200000000000003" customHeight="1">
      <c r="A218" s="16">
        <v>2</v>
      </c>
      <c r="B218" s="41" t="s">
        <v>214</v>
      </c>
      <c r="C218" s="33" t="s">
        <v>83</v>
      </c>
      <c r="D218" s="33" t="s">
        <v>69</v>
      </c>
      <c r="E218" s="33" t="s">
        <v>157</v>
      </c>
      <c r="F218" s="33"/>
      <c r="G218" s="34">
        <f t="shared" ref="G218:H218" si="132">SUMIFS(G219:G1249,$C219:$C1249,$C219,$D219:$D1249,$D219,$E219:$E1249,$E219)</f>
        <v>0</v>
      </c>
      <c r="H218" s="34">
        <f t="shared" si="132"/>
        <v>0</v>
      </c>
      <c r="I218" s="34">
        <f t="shared" ref="I218:N218" si="133">SUMIFS(I219:I1249,$C219:$C1249,$C219,$D219:$D1249,$D219,$E219:$E1249,$E219)</f>
        <v>0</v>
      </c>
      <c r="J218" s="34">
        <f t="shared" si="133"/>
        <v>0</v>
      </c>
      <c r="K218" s="34">
        <f t="shared" ref="K218:L218" si="134">SUMIFS(K219:K1249,$C219:$C1249,$C219,$D219:$D1249,$D219,$E219:$E1249,$E219)</f>
        <v>0</v>
      </c>
      <c r="L218" s="34">
        <f t="shared" si="134"/>
        <v>0</v>
      </c>
      <c r="M218" s="34">
        <f t="shared" si="133"/>
        <v>0</v>
      </c>
      <c r="N218" s="34">
        <f t="shared" si="133"/>
        <v>0</v>
      </c>
    </row>
    <row r="219" spans="1:14" s="13" customFormat="1" ht="15.6">
      <c r="A219" s="17">
        <v>3</v>
      </c>
      <c r="B219" s="43" t="s">
        <v>46</v>
      </c>
      <c r="C219" s="23" t="s">
        <v>83</v>
      </c>
      <c r="D219" s="23" t="s">
        <v>69</v>
      </c>
      <c r="E219" s="23" t="s">
        <v>157</v>
      </c>
      <c r="F219" s="23" t="s">
        <v>90</v>
      </c>
      <c r="G219" s="24"/>
      <c r="H219" s="24"/>
      <c r="I219" s="24"/>
      <c r="J219" s="24"/>
      <c r="K219" s="24"/>
      <c r="L219" s="24"/>
      <c r="M219" s="24"/>
      <c r="N219" s="24"/>
    </row>
    <row r="220" spans="1:14" s="13" customFormat="1" ht="15.6">
      <c r="A220" s="14">
        <v>0</v>
      </c>
      <c r="B220" s="26" t="s">
        <v>111</v>
      </c>
      <c r="C220" s="27" t="s">
        <v>84</v>
      </c>
      <c r="D220" s="27" t="s">
        <v>113</v>
      </c>
      <c r="E220" s="27"/>
      <c r="F220" s="27"/>
      <c r="G220" s="28">
        <f>SUMIFS(G221:G1278,$C221:$C1278,$C221)/3</f>
        <v>5321.3</v>
      </c>
      <c r="H220" s="28">
        <f>SUMIFS(H221:H1268,$C221:$C1268,$C221)/3</f>
        <v>0</v>
      </c>
      <c r="I220" s="28">
        <f>SUMIFS(I221:I1278,$C221:$C1278,$C221)/3</f>
        <v>5321.3</v>
      </c>
      <c r="J220" s="28">
        <f>SUMIFS(J221:J1268,$C221:$C1268,$C221)/3</f>
        <v>0</v>
      </c>
      <c r="K220" s="28">
        <f>SUMIFS(K221:K1278,$C221:$C1278,$C221)/3</f>
        <v>5321.3</v>
      </c>
      <c r="L220" s="28">
        <f>SUMIFS(L221:L1268,$C221:$C1268,$C221)/3</f>
        <v>0</v>
      </c>
      <c r="M220" s="28">
        <f>SUMIFS(M221:M1278,$C221:$C1278,$C221)/3</f>
        <v>5321.3</v>
      </c>
      <c r="N220" s="28">
        <f>SUMIFS(N221:N1268,$C221:$C1268,$C221)/3</f>
        <v>0</v>
      </c>
    </row>
    <row r="221" spans="1:14" s="13" customFormat="1" ht="15.6">
      <c r="A221" s="15">
        <v>1</v>
      </c>
      <c r="B221" s="29" t="s">
        <v>30</v>
      </c>
      <c r="C221" s="30" t="s">
        <v>84</v>
      </c>
      <c r="D221" s="30" t="s">
        <v>68</v>
      </c>
      <c r="E221" s="30" t="s">
        <v>6</v>
      </c>
      <c r="F221" s="30" t="s">
        <v>70</v>
      </c>
      <c r="G221" s="31">
        <f t="shared" ref="G221:H221" si="135">SUMIFS(G222:G1256,$C222:$C1256,$C222,$D222:$D1256,$D222)/2</f>
        <v>5321.3</v>
      </c>
      <c r="H221" s="31">
        <f t="shared" si="135"/>
        <v>0</v>
      </c>
      <c r="I221" s="31">
        <f t="shared" ref="I221:N221" si="136">SUMIFS(I222:I1256,$C222:$C1256,$C222,$D222:$D1256,$D222)/2</f>
        <v>5321.3</v>
      </c>
      <c r="J221" s="31">
        <f t="shared" si="136"/>
        <v>0</v>
      </c>
      <c r="K221" s="31">
        <f t="shared" ref="K221:L221" si="137">SUMIFS(K222:K1256,$C222:$C1256,$C222,$D222:$D1256,$D222)/2</f>
        <v>5321.3</v>
      </c>
      <c r="L221" s="31">
        <f t="shared" si="137"/>
        <v>0</v>
      </c>
      <c r="M221" s="31">
        <f t="shared" si="136"/>
        <v>5321.3</v>
      </c>
      <c r="N221" s="31">
        <f t="shared" si="136"/>
        <v>0</v>
      </c>
    </row>
    <row r="222" spans="1:14" s="13" customFormat="1" ht="31.2">
      <c r="A222" s="16">
        <v>2</v>
      </c>
      <c r="B222" s="32" t="s">
        <v>170</v>
      </c>
      <c r="C222" s="33" t="s">
        <v>84</v>
      </c>
      <c r="D222" s="33" t="s">
        <v>68</v>
      </c>
      <c r="E222" s="33" t="s">
        <v>31</v>
      </c>
      <c r="F222" s="33"/>
      <c r="G222" s="34">
        <f t="shared" ref="G222:H222" si="138">SUMIFS(G223:G1253,$C223:$C1253,$C223,$D223:$D1253,$D223,$E223:$E1253,$E223)</f>
        <v>5312.3</v>
      </c>
      <c r="H222" s="34">
        <f t="shared" si="138"/>
        <v>0</v>
      </c>
      <c r="I222" s="34">
        <f t="shared" ref="I222:N222" si="139">SUMIFS(I223:I1253,$C223:$C1253,$C223,$D223:$D1253,$D223,$E223:$E1253,$E223)</f>
        <v>5312.3</v>
      </c>
      <c r="J222" s="34">
        <f t="shared" si="139"/>
        <v>0</v>
      </c>
      <c r="K222" s="34">
        <f t="shared" ref="K222:L222" si="140">SUMIFS(K223:K1253,$C223:$C1253,$C223,$D223:$D1253,$D223,$E223:$E1253,$E223)</f>
        <v>5312.3</v>
      </c>
      <c r="L222" s="34">
        <f t="shared" si="140"/>
        <v>0</v>
      </c>
      <c r="M222" s="34">
        <f t="shared" si="139"/>
        <v>5312.3</v>
      </c>
      <c r="N222" s="34">
        <f t="shared" si="139"/>
        <v>0</v>
      </c>
    </row>
    <row r="223" spans="1:14" s="13" customFormat="1" ht="15.6">
      <c r="A223" s="17">
        <v>3</v>
      </c>
      <c r="B223" s="43" t="s">
        <v>46</v>
      </c>
      <c r="C223" s="23" t="s">
        <v>84</v>
      </c>
      <c r="D223" s="23" t="s">
        <v>68</v>
      </c>
      <c r="E223" s="23" t="s">
        <v>31</v>
      </c>
      <c r="F223" s="23" t="s">
        <v>90</v>
      </c>
      <c r="G223" s="24">
        <v>5312.3</v>
      </c>
      <c r="H223" s="25"/>
      <c r="I223" s="24">
        <v>5312.3</v>
      </c>
      <c r="J223" s="25"/>
      <c r="K223" s="24">
        <v>5312.3</v>
      </c>
      <c r="L223" s="25"/>
      <c r="M223" s="24">
        <v>5312.3</v>
      </c>
      <c r="N223" s="25"/>
    </row>
    <row r="224" spans="1:14" s="13" customFormat="1" ht="31.2">
      <c r="A224" s="16">
        <v>2</v>
      </c>
      <c r="B224" s="41" t="s">
        <v>212</v>
      </c>
      <c r="C224" s="33" t="s">
        <v>84</v>
      </c>
      <c r="D224" s="33" t="s">
        <v>68</v>
      </c>
      <c r="E224" s="33" t="s">
        <v>149</v>
      </c>
      <c r="F224" s="33"/>
      <c r="G224" s="34">
        <f t="shared" ref="G224:H224" si="141">SUMIFS(G225:G1255,$C225:$C1255,$C225,$D225:$D1255,$D225,$E225:$E1255,$E225)</f>
        <v>9</v>
      </c>
      <c r="H224" s="34">
        <f t="shared" si="141"/>
        <v>0</v>
      </c>
      <c r="I224" s="34">
        <f t="shared" ref="I224:N224" si="142">SUMIFS(I225:I1255,$C225:$C1255,$C225,$D225:$D1255,$D225,$E225:$E1255,$E225)</f>
        <v>9</v>
      </c>
      <c r="J224" s="34">
        <f t="shared" si="142"/>
        <v>0</v>
      </c>
      <c r="K224" s="34">
        <f t="shared" ref="K224:L224" si="143">SUMIFS(K225:K1255,$C225:$C1255,$C225,$D225:$D1255,$D225,$E225:$E1255,$E225)</f>
        <v>9</v>
      </c>
      <c r="L224" s="34">
        <f t="shared" si="143"/>
        <v>0</v>
      </c>
      <c r="M224" s="34">
        <f t="shared" si="142"/>
        <v>9</v>
      </c>
      <c r="N224" s="34">
        <f t="shared" si="142"/>
        <v>0</v>
      </c>
    </row>
    <row r="225" spans="1:14" s="13" customFormat="1" ht="15.6">
      <c r="A225" s="17">
        <v>3</v>
      </c>
      <c r="B225" s="22" t="s">
        <v>46</v>
      </c>
      <c r="C225" s="23" t="s">
        <v>84</v>
      </c>
      <c r="D225" s="23" t="s">
        <v>68</v>
      </c>
      <c r="E225" s="23" t="s">
        <v>149</v>
      </c>
      <c r="F225" s="23" t="s">
        <v>90</v>
      </c>
      <c r="G225" s="24">
        <v>9</v>
      </c>
      <c r="H225" s="24"/>
      <c r="I225" s="24">
        <v>9</v>
      </c>
      <c r="J225" s="24"/>
      <c r="K225" s="24">
        <v>9</v>
      </c>
      <c r="L225" s="24"/>
      <c r="M225" s="24">
        <v>9</v>
      </c>
      <c r="N225" s="24"/>
    </row>
    <row r="226" spans="1:14" s="13" customFormat="1" ht="15.6">
      <c r="A226" s="14">
        <v>0</v>
      </c>
      <c r="B226" s="26" t="s">
        <v>112</v>
      </c>
      <c r="C226" s="27" t="s">
        <v>86</v>
      </c>
      <c r="D226" s="27" t="s">
        <v>113</v>
      </c>
      <c r="E226" s="27"/>
      <c r="F226" s="27"/>
      <c r="G226" s="28">
        <f>SUMIFS(G227:G1290,$C227:$C1290,$C227)/3</f>
        <v>0</v>
      </c>
      <c r="H226" s="28">
        <f>SUMIFS(H227:H1280,$C227:$C1280,$C227)/3</f>
        <v>0</v>
      </c>
      <c r="I226" s="28">
        <f>SUMIFS(I227:I1290,$C227:$C1290,$C227)/3</f>
        <v>0</v>
      </c>
      <c r="J226" s="28">
        <f>SUMIFS(J227:J1280,$C227:$C1280,$C227)/3</f>
        <v>0</v>
      </c>
      <c r="K226" s="28">
        <f>SUMIFS(K227:K1290,$C227:$C1290,$C227)/3</f>
        <v>0</v>
      </c>
      <c r="L226" s="28">
        <f>SUMIFS(L227:L1280,$C227:$C1280,$C227)/3</f>
        <v>0</v>
      </c>
      <c r="M226" s="28">
        <f>SUMIFS(M227:M1290,$C227:$C1290,$C227)/3</f>
        <v>0</v>
      </c>
      <c r="N226" s="28">
        <f>SUMIFS(N227:N1280,$C227:$C1280,$C227)/3</f>
        <v>0</v>
      </c>
    </row>
    <row r="227" spans="1:14" s="13" customFormat="1" ht="15.6">
      <c r="A227" s="15">
        <v>1</v>
      </c>
      <c r="B227" s="29" t="s">
        <v>65</v>
      </c>
      <c r="C227" s="30" t="s">
        <v>86</v>
      </c>
      <c r="D227" s="30" t="s">
        <v>87</v>
      </c>
      <c r="E227" s="30" t="s">
        <v>6</v>
      </c>
      <c r="F227" s="30" t="s">
        <v>70</v>
      </c>
      <c r="G227" s="31">
        <f t="shared" ref="G227:H227" si="144">SUMIFS(G228:G1262,$C228:$C1262,$C228,$D228:$D1262,$D228)/2</f>
        <v>0</v>
      </c>
      <c r="H227" s="31">
        <f t="shared" si="144"/>
        <v>0</v>
      </c>
      <c r="I227" s="31">
        <f t="shared" ref="I227:N227" si="145">SUMIFS(I228:I1262,$C228:$C1262,$C228,$D228:$D1262,$D228)/2</f>
        <v>0</v>
      </c>
      <c r="J227" s="31">
        <f t="shared" si="145"/>
        <v>0</v>
      </c>
      <c r="K227" s="31">
        <f t="shared" ref="K227:L227" si="146">SUMIFS(K228:K1262,$C228:$C1262,$C228,$D228:$D1262,$D228)/2</f>
        <v>0</v>
      </c>
      <c r="L227" s="31">
        <f t="shared" si="146"/>
        <v>0</v>
      </c>
      <c r="M227" s="31">
        <f t="shared" si="145"/>
        <v>0</v>
      </c>
      <c r="N227" s="31">
        <f t="shared" si="145"/>
        <v>0</v>
      </c>
    </row>
    <row r="228" spans="1:14" s="13" customFormat="1" ht="31.2">
      <c r="A228" s="16">
        <v>2</v>
      </c>
      <c r="B228" s="35" t="s">
        <v>164</v>
      </c>
      <c r="C228" s="33" t="s">
        <v>86</v>
      </c>
      <c r="D228" s="33" t="s">
        <v>87</v>
      </c>
      <c r="E228" s="33" t="s">
        <v>66</v>
      </c>
      <c r="F228" s="33"/>
      <c r="G228" s="34">
        <f t="shared" ref="G228:H228" si="147">SUMIFS(G229:G1259,$C229:$C1259,$C229,$D229:$D1259,$D229,$E229:$E1259,$E229)</f>
        <v>0</v>
      </c>
      <c r="H228" s="34">
        <f t="shared" si="147"/>
        <v>0</v>
      </c>
      <c r="I228" s="34">
        <f t="shared" ref="I228:N228" si="148">SUMIFS(I229:I1259,$C229:$C1259,$C229,$D229:$D1259,$D229,$E229:$E1259,$E229)</f>
        <v>0</v>
      </c>
      <c r="J228" s="34">
        <f t="shared" si="148"/>
        <v>0</v>
      </c>
      <c r="K228" s="34">
        <f t="shared" ref="K228:L228" si="149">SUMIFS(K229:K1259,$C229:$C1259,$C229,$D229:$D1259,$D229,$E229:$E1259,$E229)</f>
        <v>0</v>
      </c>
      <c r="L228" s="34">
        <f t="shared" si="149"/>
        <v>0</v>
      </c>
      <c r="M228" s="34">
        <f t="shared" si="148"/>
        <v>0</v>
      </c>
      <c r="N228" s="34">
        <f t="shared" si="148"/>
        <v>0</v>
      </c>
    </row>
    <row r="229" spans="1:14" s="13" customFormat="1" ht="15.6">
      <c r="A229" s="17">
        <v>3</v>
      </c>
      <c r="B229" s="22" t="s">
        <v>46</v>
      </c>
      <c r="C229" s="23" t="s">
        <v>86</v>
      </c>
      <c r="D229" s="23" t="s">
        <v>87</v>
      </c>
      <c r="E229" s="23" t="s">
        <v>66</v>
      </c>
      <c r="F229" s="23" t="s">
        <v>90</v>
      </c>
      <c r="G229" s="24"/>
      <c r="H229" s="25"/>
      <c r="I229" s="24"/>
      <c r="J229" s="25"/>
      <c r="K229" s="24"/>
      <c r="L229" s="25"/>
      <c r="M229" s="24"/>
      <c r="N229" s="25"/>
    </row>
    <row r="230" spans="1:14" s="13" customFormat="1" ht="85.2" customHeight="1">
      <c r="A230" s="16">
        <v>2</v>
      </c>
      <c r="B230" s="45" t="s">
        <v>165</v>
      </c>
      <c r="C230" s="33" t="s">
        <v>86</v>
      </c>
      <c r="D230" s="33" t="s">
        <v>87</v>
      </c>
      <c r="E230" s="33" t="s">
        <v>132</v>
      </c>
      <c r="F230" s="33"/>
      <c r="G230" s="34">
        <f t="shared" ref="G230:H230" si="150">SUMIFS(G231:G1261,$C231:$C1261,$C231,$D231:$D1261,$D231,$E231:$E1261,$E231)</f>
        <v>0</v>
      </c>
      <c r="H230" s="34">
        <f t="shared" si="150"/>
        <v>0</v>
      </c>
      <c r="I230" s="34">
        <f t="shared" ref="I230:N230" si="151">SUMIFS(I231:I1261,$C231:$C1261,$C231,$D231:$D1261,$D231,$E231:$E1261,$E231)</f>
        <v>0</v>
      </c>
      <c r="J230" s="34">
        <f t="shared" si="151"/>
        <v>0</v>
      </c>
      <c r="K230" s="34">
        <f t="shared" ref="K230:L230" si="152">SUMIFS(K231:K1261,$C231:$C1261,$C231,$D231:$D1261,$D231,$E231:$E1261,$E231)</f>
        <v>0</v>
      </c>
      <c r="L230" s="34">
        <f t="shared" si="152"/>
        <v>0</v>
      </c>
      <c r="M230" s="34">
        <f t="shared" si="151"/>
        <v>0</v>
      </c>
      <c r="N230" s="34">
        <f t="shared" si="151"/>
        <v>0</v>
      </c>
    </row>
    <row r="231" spans="1:14" s="13" customFormat="1" ht="15.6">
      <c r="A231" s="17">
        <v>3</v>
      </c>
      <c r="B231" s="22" t="s">
        <v>46</v>
      </c>
      <c r="C231" s="23" t="s">
        <v>86</v>
      </c>
      <c r="D231" s="23" t="s">
        <v>87</v>
      </c>
      <c r="E231" s="23" t="s">
        <v>132</v>
      </c>
      <c r="F231" s="23" t="s">
        <v>90</v>
      </c>
      <c r="G231" s="24"/>
      <c r="H231" s="25"/>
      <c r="I231" s="24"/>
      <c r="J231" s="25"/>
      <c r="K231" s="24"/>
      <c r="L231" s="25"/>
      <c r="M231" s="24"/>
      <c r="N231" s="25"/>
    </row>
    <row r="232" spans="1:14" s="13" customFormat="1" ht="55.8" customHeight="1">
      <c r="A232" s="16">
        <v>2</v>
      </c>
      <c r="B232" s="41" t="s">
        <v>197</v>
      </c>
      <c r="C232" s="33" t="s">
        <v>86</v>
      </c>
      <c r="D232" s="33" t="s">
        <v>87</v>
      </c>
      <c r="E232" s="33" t="s">
        <v>131</v>
      </c>
      <c r="F232" s="33"/>
      <c r="G232" s="34">
        <f t="shared" ref="G232:H232" si="153">SUMIFS(G233:G1263,$C233:$C1263,$C233,$D233:$D1263,$D233,$E233:$E1263,$E233)</f>
        <v>0</v>
      </c>
      <c r="H232" s="34">
        <f t="shared" si="153"/>
        <v>0</v>
      </c>
      <c r="I232" s="34">
        <f t="shared" ref="I232:N232" si="154">SUMIFS(I233:I1263,$C233:$C1263,$C233,$D233:$D1263,$D233,$E233:$E1263,$E233)</f>
        <v>0</v>
      </c>
      <c r="J232" s="34">
        <f t="shared" si="154"/>
        <v>0</v>
      </c>
      <c r="K232" s="34">
        <f t="shared" ref="K232:L232" si="155">SUMIFS(K233:K1263,$C233:$C1263,$C233,$D233:$D1263,$D233,$E233:$E1263,$E233)</f>
        <v>0</v>
      </c>
      <c r="L232" s="34">
        <f t="shared" si="155"/>
        <v>0</v>
      </c>
      <c r="M232" s="34">
        <f t="shared" si="154"/>
        <v>0</v>
      </c>
      <c r="N232" s="34">
        <f t="shared" si="154"/>
        <v>0</v>
      </c>
    </row>
    <row r="233" spans="1:14" s="13" customFormat="1" ht="15.6">
      <c r="A233" s="17">
        <v>3</v>
      </c>
      <c r="B233" s="22" t="s">
        <v>46</v>
      </c>
      <c r="C233" s="23" t="s">
        <v>86</v>
      </c>
      <c r="D233" s="23" t="s">
        <v>87</v>
      </c>
      <c r="E233" s="23" t="s">
        <v>131</v>
      </c>
      <c r="F233" s="23" t="s">
        <v>90</v>
      </c>
      <c r="G233" s="24"/>
      <c r="H233" s="25"/>
      <c r="I233" s="24"/>
      <c r="J233" s="25"/>
      <c r="K233" s="24"/>
      <c r="L233" s="25"/>
      <c r="M233" s="24"/>
      <c r="N233" s="25"/>
    </row>
    <row r="234" spans="1:14" s="13" customFormat="1" ht="34.200000000000003" customHeight="1">
      <c r="A234" s="14">
        <v>0</v>
      </c>
      <c r="B234" s="26" t="s">
        <v>156</v>
      </c>
      <c r="C234" s="27" t="s">
        <v>74</v>
      </c>
      <c r="D234" s="27" t="s">
        <v>113</v>
      </c>
      <c r="E234" s="27"/>
      <c r="F234" s="27"/>
      <c r="G234" s="28">
        <f>SUMIFS(G235:G1298,$C235:$C1298,$C235)/3</f>
        <v>1200</v>
      </c>
      <c r="H234" s="28">
        <f>SUMIFS(H235:H1288,$C235:$C1288,$C235)/3</f>
        <v>0</v>
      </c>
      <c r="I234" s="28">
        <f>SUMIFS(I235:I1298,$C235:$C1298,$C235)/3</f>
        <v>1200</v>
      </c>
      <c r="J234" s="28">
        <f>SUMIFS(J235:J1288,$C235:$C1288,$C235)/3</f>
        <v>0</v>
      </c>
      <c r="K234" s="28">
        <f>SUMIFS(K235:K1298,$C235:$C1298,$C235)/3</f>
        <v>1260</v>
      </c>
      <c r="L234" s="28">
        <f>SUMIFS(L235:L1288,$C235:$C1288,$C235)/3</f>
        <v>0</v>
      </c>
      <c r="M234" s="28">
        <f>SUMIFS(M235:M1298,$C235:$C1298,$C235)/3</f>
        <v>1260</v>
      </c>
      <c r="N234" s="28">
        <f>SUMIFS(N235:N1288,$C235:$C1288,$C235)/3</f>
        <v>0</v>
      </c>
    </row>
    <row r="235" spans="1:14" s="13" customFormat="1" ht="31.2" customHeight="1">
      <c r="A235" s="15">
        <v>1</v>
      </c>
      <c r="B235" s="40" t="s">
        <v>151</v>
      </c>
      <c r="C235" s="44" t="s">
        <v>74</v>
      </c>
      <c r="D235" s="44" t="s">
        <v>68</v>
      </c>
      <c r="E235" s="44"/>
      <c r="F235" s="44"/>
      <c r="G235" s="31">
        <f t="shared" ref="G235:H235" si="156">SUMIFS(G236:G1270,$C236:$C1270,$C236,$D236:$D1270,$D236)/2</f>
        <v>1200</v>
      </c>
      <c r="H235" s="31">
        <f t="shared" si="156"/>
        <v>0</v>
      </c>
      <c r="I235" s="31">
        <f t="shared" ref="I235:N235" si="157">SUMIFS(I236:I1270,$C236:$C1270,$C236,$D236:$D1270,$D236)/2</f>
        <v>1200</v>
      </c>
      <c r="J235" s="31">
        <f t="shared" si="157"/>
        <v>0</v>
      </c>
      <c r="K235" s="31">
        <f t="shared" ref="K235:L235" si="158">SUMIFS(K236:K1270,$C236:$C1270,$C236,$D236:$D1270,$D236)/2</f>
        <v>1260</v>
      </c>
      <c r="L235" s="31">
        <f t="shared" si="158"/>
        <v>0</v>
      </c>
      <c r="M235" s="31">
        <f t="shared" si="157"/>
        <v>1260</v>
      </c>
      <c r="N235" s="31">
        <f t="shared" si="157"/>
        <v>0</v>
      </c>
    </row>
    <row r="236" spans="1:14" s="13" customFormat="1" ht="46.8">
      <c r="A236" s="16">
        <v>2</v>
      </c>
      <c r="B236" s="41" t="s">
        <v>152</v>
      </c>
      <c r="C236" s="42" t="s">
        <v>74</v>
      </c>
      <c r="D236" s="42" t="s">
        <v>68</v>
      </c>
      <c r="E236" s="42" t="s">
        <v>153</v>
      </c>
      <c r="F236" s="42" t="s">
        <v>70</v>
      </c>
      <c r="G236" s="34">
        <f t="shared" ref="G236:H236" si="159">SUMIFS(G237:G1267,$C237:$C1267,$C237,$D237:$D1267,$D237,$E237:$E1267,$E237)</f>
        <v>1200</v>
      </c>
      <c r="H236" s="34">
        <f t="shared" si="159"/>
        <v>0</v>
      </c>
      <c r="I236" s="34">
        <f t="shared" ref="I236:N236" si="160">SUMIFS(I237:I1267,$C237:$C1267,$C237,$D237:$D1267,$D237,$E237:$E1267,$E237)</f>
        <v>1200</v>
      </c>
      <c r="J236" s="34">
        <f t="shared" si="160"/>
        <v>0</v>
      </c>
      <c r="K236" s="34">
        <f t="shared" ref="K236:L236" si="161">SUMIFS(K237:K1267,$C237:$C1267,$C237,$D237:$D1267,$D237,$E237:$E1267,$E237)</f>
        <v>1260</v>
      </c>
      <c r="L236" s="34">
        <f t="shared" si="161"/>
        <v>0</v>
      </c>
      <c r="M236" s="34">
        <f t="shared" si="160"/>
        <v>1260</v>
      </c>
      <c r="N236" s="34">
        <f t="shared" si="160"/>
        <v>0</v>
      </c>
    </row>
    <row r="237" spans="1:14" s="13" customFormat="1" ht="22.8" customHeight="1">
      <c r="A237" s="17">
        <v>3</v>
      </c>
      <c r="B237" s="22" t="s">
        <v>154</v>
      </c>
      <c r="C237" s="23" t="s">
        <v>74</v>
      </c>
      <c r="D237" s="23" t="s">
        <v>68</v>
      </c>
      <c r="E237" s="23" t="s">
        <v>153</v>
      </c>
      <c r="F237" s="23" t="s">
        <v>155</v>
      </c>
      <c r="G237" s="24">
        <v>1200</v>
      </c>
      <c r="H237" s="24"/>
      <c r="I237" s="24">
        <v>1200</v>
      </c>
      <c r="J237" s="24"/>
      <c r="K237" s="24">
        <v>1260</v>
      </c>
      <c r="L237" s="24"/>
      <c r="M237" s="24">
        <v>1260</v>
      </c>
      <c r="N237" s="24"/>
    </row>
    <row r="238" spans="1:14" s="13" customFormat="1" ht="31.2">
      <c r="A238" s="14">
        <v>0</v>
      </c>
      <c r="B238" s="26" t="s">
        <v>146</v>
      </c>
      <c r="C238" s="27" t="s">
        <v>75</v>
      </c>
      <c r="D238" s="27" t="s">
        <v>113</v>
      </c>
      <c r="E238" s="27"/>
      <c r="F238" s="27"/>
      <c r="G238" s="28">
        <f>SUMIFS(G239:G1302,$C239:$C1302,$C239)/3</f>
        <v>2000</v>
      </c>
      <c r="H238" s="28">
        <f>SUMIFS(H239:H1292,$C239:$C1292,$C239)/3</f>
        <v>1681</v>
      </c>
      <c r="I238" s="28">
        <f>SUMIFS(I239:I1302,$C239:$C1302,$C239)/3</f>
        <v>2000</v>
      </c>
      <c r="J238" s="28">
        <f>SUMIFS(J239:J1292,$C239:$C1292,$C239)/3</f>
        <v>1681</v>
      </c>
      <c r="K238" s="28">
        <f>SUMIFS(K239:K1302,$C239:$C1302,$C239)/3</f>
        <v>2000</v>
      </c>
      <c r="L238" s="28">
        <f>SUMIFS(L239:L1292,$C239:$C1292,$C239)/3</f>
        <v>1681</v>
      </c>
      <c r="M238" s="28">
        <f>SUMIFS(M239:M1302,$C239:$C1302,$C239)/3</f>
        <v>2000</v>
      </c>
      <c r="N238" s="28">
        <f>SUMIFS(N239:N1292,$C239:$C1292,$C239)/3</f>
        <v>1681</v>
      </c>
    </row>
    <row r="239" spans="1:14" s="13" customFormat="1" ht="46.8">
      <c r="A239" s="15">
        <v>1</v>
      </c>
      <c r="B239" s="29" t="s">
        <v>15</v>
      </c>
      <c r="C239" s="30" t="s">
        <v>75</v>
      </c>
      <c r="D239" s="30" t="s">
        <v>68</v>
      </c>
      <c r="E239" s="30" t="s">
        <v>6</v>
      </c>
      <c r="F239" s="30" t="s">
        <v>70</v>
      </c>
      <c r="G239" s="31">
        <f t="shared" ref="G239:H239" si="162">SUMIFS(G240:G1274,$C240:$C1274,$C240,$D240:$D1274,$D240)/2</f>
        <v>2000</v>
      </c>
      <c r="H239" s="31">
        <f t="shared" si="162"/>
        <v>1681</v>
      </c>
      <c r="I239" s="31">
        <f t="shared" ref="I239:N239" si="163">SUMIFS(I240:I1274,$C240:$C1274,$C240,$D240:$D1274,$D240)/2</f>
        <v>2000</v>
      </c>
      <c r="J239" s="31">
        <f t="shared" si="163"/>
        <v>1681</v>
      </c>
      <c r="K239" s="31">
        <f t="shared" ref="K239:L239" si="164">SUMIFS(K240:K1274,$C240:$C1274,$C240,$D240:$D1274,$D240)/2</f>
        <v>2000</v>
      </c>
      <c r="L239" s="31">
        <f t="shared" si="164"/>
        <v>1681</v>
      </c>
      <c r="M239" s="31">
        <f t="shared" si="163"/>
        <v>2000</v>
      </c>
      <c r="N239" s="31">
        <f t="shared" si="163"/>
        <v>1681</v>
      </c>
    </row>
    <row r="240" spans="1:14" s="13" customFormat="1" ht="31.2">
      <c r="A240" s="16">
        <v>2</v>
      </c>
      <c r="B240" s="32" t="s">
        <v>16</v>
      </c>
      <c r="C240" s="33" t="s">
        <v>75</v>
      </c>
      <c r="D240" s="33" t="s">
        <v>68</v>
      </c>
      <c r="E240" s="33" t="s">
        <v>124</v>
      </c>
      <c r="F240" s="33" t="s">
        <v>70</v>
      </c>
      <c r="G240" s="34">
        <f t="shared" ref="G240:H240" si="165">SUMIFS(G241:G1271,$C241:$C1271,$C241,$D241:$D1271,$D241,$E241:$E1271,$E241)</f>
        <v>2000</v>
      </c>
      <c r="H240" s="34">
        <f t="shared" si="165"/>
        <v>1681</v>
      </c>
      <c r="I240" s="34">
        <f t="shared" ref="I240:N240" si="166">SUMIFS(I241:I1271,$C241:$C1271,$C241,$D241:$D1271,$D241,$E241:$E1271,$E241)</f>
        <v>2000</v>
      </c>
      <c r="J240" s="34">
        <f t="shared" si="166"/>
        <v>1681</v>
      </c>
      <c r="K240" s="34">
        <f t="shared" ref="K240:L240" si="167">SUMIFS(K241:K1271,$C241:$C1271,$C241,$D241:$D1271,$D241,$E241:$E1271,$E241)</f>
        <v>2000</v>
      </c>
      <c r="L240" s="34">
        <f t="shared" si="167"/>
        <v>1681</v>
      </c>
      <c r="M240" s="34">
        <f t="shared" si="166"/>
        <v>2000</v>
      </c>
      <c r="N240" s="34">
        <f t="shared" si="166"/>
        <v>1681</v>
      </c>
    </row>
    <row r="241" spans="1:14" s="13" customFormat="1" ht="15.6">
      <c r="A241" s="17">
        <v>3</v>
      </c>
      <c r="B241" s="22" t="s">
        <v>18</v>
      </c>
      <c r="C241" s="23" t="s">
        <v>75</v>
      </c>
      <c r="D241" s="23" t="s">
        <v>68</v>
      </c>
      <c r="E241" s="23" t="s">
        <v>124</v>
      </c>
      <c r="F241" s="23" t="s">
        <v>76</v>
      </c>
      <c r="G241" s="24">
        <v>2000</v>
      </c>
      <c r="H241" s="24">
        <v>1681</v>
      </c>
      <c r="I241" s="24">
        <v>2000</v>
      </c>
      <c r="J241" s="24">
        <v>1681</v>
      </c>
      <c r="K241" s="24">
        <v>2000</v>
      </c>
      <c r="L241" s="24">
        <v>1681</v>
      </c>
      <c r="M241" s="24">
        <v>2000</v>
      </c>
      <c r="N241" s="24">
        <v>1681</v>
      </c>
    </row>
    <row r="242" spans="1:14" s="13" customFormat="1" ht="15.6">
      <c r="A242" s="15">
        <v>1</v>
      </c>
      <c r="B242" s="29" t="s">
        <v>140</v>
      </c>
      <c r="C242" s="30" t="s">
        <v>75</v>
      </c>
      <c r="D242" s="30" t="s">
        <v>77</v>
      </c>
      <c r="E242" s="30"/>
      <c r="F242" s="30"/>
      <c r="G242" s="31">
        <f t="shared" ref="G242:H242" si="168">SUMIFS(G243:G1277,$C243:$C1277,$C243,$D243:$D1277,$D243)/2</f>
        <v>0</v>
      </c>
      <c r="H242" s="31">
        <f t="shared" si="168"/>
        <v>0</v>
      </c>
      <c r="I242" s="31">
        <f t="shared" ref="I242:N242" si="169">SUMIFS(I243:I1277,$C243:$C1277,$C243,$D243:$D1277,$D243)/2</f>
        <v>0</v>
      </c>
      <c r="J242" s="31">
        <f t="shared" si="169"/>
        <v>0</v>
      </c>
      <c r="K242" s="31">
        <f t="shared" ref="K242:L242" si="170">SUMIFS(K243:K1277,$C243:$C1277,$C243,$D243:$D1277,$D243)/2</f>
        <v>0</v>
      </c>
      <c r="L242" s="31">
        <f t="shared" si="170"/>
        <v>0</v>
      </c>
      <c r="M242" s="31">
        <f t="shared" si="169"/>
        <v>0</v>
      </c>
      <c r="N242" s="31">
        <f t="shared" si="169"/>
        <v>0</v>
      </c>
    </row>
    <row r="243" spans="1:14" s="13" customFormat="1" ht="31.2">
      <c r="A243" s="16">
        <v>2</v>
      </c>
      <c r="B243" s="32" t="s">
        <v>16</v>
      </c>
      <c r="C243" s="33" t="s">
        <v>75</v>
      </c>
      <c r="D243" s="33" t="s">
        <v>77</v>
      </c>
      <c r="E243" s="33" t="s">
        <v>124</v>
      </c>
      <c r="F243" s="33"/>
      <c r="G243" s="34">
        <f t="shared" ref="G243:H243" si="171">SUMIFS(G244:G1276,$C244:$C1276,$C244,$D244:$D1276,$D244,$E244:$E1276,$E244)</f>
        <v>0</v>
      </c>
      <c r="H243" s="34">
        <f t="shared" si="171"/>
        <v>0</v>
      </c>
      <c r="I243" s="34">
        <f t="shared" ref="I243:N243" si="172">SUMIFS(I244:I1276,$C244:$C1276,$C244,$D244:$D1276,$D244,$E244:$E1276,$E244)</f>
        <v>0</v>
      </c>
      <c r="J243" s="34">
        <f t="shared" si="172"/>
        <v>0</v>
      </c>
      <c r="K243" s="34">
        <f t="shared" ref="K243:L243" si="173">SUMIFS(K244:K1276,$C244:$C1276,$C244,$D244:$D1276,$D244,$E244:$E1276,$E244)</f>
        <v>0</v>
      </c>
      <c r="L243" s="34">
        <f t="shared" si="173"/>
        <v>0</v>
      </c>
      <c r="M243" s="34">
        <f t="shared" si="172"/>
        <v>0</v>
      </c>
      <c r="N243" s="34">
        <f t="shared" si="172"/>
        <v>0</v>
      </c>
    </row>
    <row r="244" spans="1:14" s="13" customFormat="1" ht="15.6">
      <c r="A244" s="17">
        <v>3</v>
      </c>
      <c r="B244" s="22" t="s">
        <v>19</v>
      </c>
      <c r="C244" s="23" t="s">
        <v>75</v>
      </c>
      <c r="D244" s="23" t="s">
        <v>77</v>
      </c>
      <c r="E244" s="23" t="s">
        <v>124</v>
      </c>
      <c r="F244" s="23" t="s">
        <v>78</v>
      </c>
      <c r="G244" s="24"/>
      <c r="H244" s="24"/>
      <c r="I244" s="24"/>
      <c r="J244" s="24"/>
      <c r="K244" s="24"/>
      <c r="L244" s="24"/>
      <c r="M244" s="24"/>
      <c r="N244" s="24"/>
    </row>
    <row r="245" spans="1:14" s="13" customFormat="1" ht="15.6">
      <c r="A245" s="12"/>
      <c r="B245" s="36" t="s">
        <v>67</v>
      </c>
      <c r="C245" s="37"/>
      <c r="D245" s="37"/>
      <c r="E245" s="37" t="s">
        <v>6</v>
      </c>
      <c r="F245" s="37"/>
      <c r="G245" s="38">
        <f>SUMIF($A14:$A244,$A14,G14:G244)</f>
        <v>697285.70000000007</v>
      </c>
      <c r="H245" s="38">
        <f>SUMIF($A14:$A244,$A14,H14:H244)</f>
        <v>244724.5</v>
      </c>
      <c r="I245" s="38">
        <f>SUMIF($A14:$A244,$A14,I14:I244)</f>
        <v>697285.70000000007</v>
      </c>
      <c r="J245" s="38">
        <f>SUMIF($A14:$A244,$A14,J14:J244)</f>
        <v>244724.4</v>
      </c>
      <c r="K245" s="38">
        <f>SUMIF($A14:$A244,$A14,K14:K244)</f>
        <v>570828</v>
      </c>
      <c r="L245" s="38">
        <f>SUMIF($A14:$A244,$A14,L14:L244)</f>
        <v>110385.1</v>
      </c>
      <c r="M245" s="38">
        <f>SUMIF($A14:$A244,$A14,M14:M244)</f>
        <v>570828.00000000012</v>
      </c>
      <c r="N245" s="38">
        <f>SUMIF($A14:$A244,$A14,N14:N244)</f>
        <v>110384.80000000002</v>
      </c>
    </row>
    <row r="246" spans="1:14" ht="15.6">
      <c r="B246" s="50" t="s">
        <v>220</v>
      </c>
      <c r="C246" s="51"/>
      <c r="D246" s="51"/>
      <c r="E246" s="51"/>
      <c r="F246" s="51"/>
      <c r="G246" s="52">
        <v>17979.3</v>
      </c>
      <c r="H246" s="52"/>
      <c r="I246" s="52">
        <v>17979.3</v>
      </c>
      <c r="J246" s="52"/>
      <c r="K246" s="52">
        <v>30043.599999999999</v>
      </c>
      <c r="L246" s="52"/>
      <c r="M246" s="52">
        <v>30043.599999999999</v>
      </c>
      <c r="N246" s="52"/>
    </row>
    <row r="247" spans="1:14" ht="15.6">
      <c r="B247" s="50" t="s">
        <v>221</v>
      </c>
      <c r="C247" s="51"/>
      <c r="D247" s="51"/>
      <c r="E247" s="51"/>
      <c r="F247" s="51"/>
      <c r="G247" s="52">
        <f t="shared" ref="G247:H247" si="174">SUM(G245:G246)</f>
        <v>715265.00000000012</v>
      </c>
      <c r="H247" s="52">
        <f t="shared" si="174"/>
        <v>244724.5</v>
      </c>
      <c r="I247" s="52">
        <f t="shared" ref="I247:L247" si="175">SUM(I245:I246)</f>
        <v>715265.00000000012</v>
      </c>
      <c r="J247" s="52">
        <f t="shared" si="175"/>
        <v>244724.4</v>
      </c>
      <c r="K247" s="52">
        <f t="shared" si="175"/>
        <v>600871.6</v>
      </c>
      <c r="L247" s="52">
        <f t="shared" si="175"/>
        <v>110385.1</v>
      </c>
      <c r="M247" s="52">
        <f t="shared" ref="M247:N247" si="176">SUM(M245:M246)</f>
        <v>600871.60000000009</v>
      </c>
      <c r="N247" s="52">
        <f t="shared" si="176"/>
        <v>110384.80000000002</v>
      </c>
    </row>
  </sheetData>
  <autoFilter ref="A6:H247">
    <filterColumn colId="6" showButton="0"/>
  </autoFilter>
  <mergeCells count="23">
    <mergeCell ref="E6:E13"/>
    <mergeCell ref="F6:F13"/>
    <mergeCell ref="G10:G13"/>
    <mergeCell ref="G6:H9"/>
    <mergeCell ref="I6:J9"/>
    <mergeCell ref="I10:I13"/>
    <mergeCell ref="J10:J13"/>
    <mergeCell ref="M1:N1"/>
    <mergeCell ref="M6:N9"/>
    <mergeCell ref="M10:M13"/>
    <mergeCell ref="N10:N13"/>
    <mergeCell ref="K2:N2"/>
    <mergeCell ref="B4:N4"/>
    <mergeCell ref="K1:L1"/>
    <mergeCell ref="K6:L9"/>
    <mergeCell ref="K10:K13"/>
    <mergeCell ref="L10:L13"/>
    <mergeCell ref="G1:H1"/>
    <mergeCell ref="H10:H13"/>
    <mergeCell ref="B6:B13"/>
    <mergeCell ref="I1:J1"/>
    <mergeCell ref="C6:C13"/>
    <mergeCell ref="D6:D13"/>
  </mergeCells>
  <pageMargins left="0.31496062992125984" right="0.31496062992125984" top="0.31496062992125984" bottom="0.31496062992125984" header="0" footer="0"/>
  <pageSetup paperSize="9" scale="6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17"/>
  <sheetViews>
    <sheetView zoomScale="115" zoomScaleNormal="115" workbookViewId="0">
      <selection activeCell="F15" sqref="F15"/>
    </sheetView>
  </sheetViews>
  <sheetFormatPr defaultColWidth="9.109375" defaultRowHeight="14.4"/>
  <cols>
    <col min="1" max="1" width="9.109375" style="6"/>
    <col min="2" max="2" width="24.88671875" style="6" customWidth="1"/>
    <col min="3" max="3" width="9.44140625" style="6" customWidth="1"/>
    <col min="4" max="4" width="19.5546875" style="6" customWidth="1"/>
    <col min="5" max="5" width="20" style="6" customWidth="1"/>
    <col min="6" max="6" width="17.33203125" style="6" customWidth="1"/>
    <col min="7" max="7" width="18.33203125" style="6" customWidth="1"/>
    <col min="8" max="16384" width="9.109375" style="6"/>
  </cols>
  <sheetData>
    <row r="3" spans="2:7" ht="15" customHeight="1">
      <c r="B3" s="68" t="s">
        <v>102</v>
      </c>
      <c r="C3" s="68" t="s">
        <v>100</v>
      </c>
      <c r="D3" s="71" t="s">
        <v>95</v>
      </c>
      <c r="E3" s="72"/>
      <c r="F3" s="71" t="s">
        <v>96</v>
      </c>
      <c r="G3" s="72"/>
    </row>
    <row r="4" spans="2:7">
      <c r="B4" s="69"/>
      <c r="C4" s="69"/>
      <c r="D4" s="73"/>
      <c r="E4" s="74"/>
      <c r="F4" s="73"/>
      <c r="G4" s="74"/>
    </row>
    <row r="5" spans="2:7" ht="0.75" customHeight="1">
      <c r="B5" s="69"/>
      <c r="C5" s="69"/>
      <c r="D5" s="73"/>
      <c r="E5" s="74"/>
      <c r="F5" s="73"/>
      <c r="G5" s="74"/>
    </row>
    <row r="6" spans="2:7" ht="15" hidden="1" customHeight="1">
      <c r="B6" s="69"/>
      <c r="C6" s="69"/>
      <c r="D6" s="75"/>
      <c r="E6" s="76"/>
      <c r="F6" s="75"/>
      <c r="G6" s="76"/>
    </row>
    <row r="7" spans="2:7" ht="15" customHeight="1">
      <c r="B7" s="69"/>
      <c r="C7" s="69"/>
      <c r="D7" s="77" t="s">
        <v>5</v>
      </c>
      <c r="E7" s="77" t="s">
        <v>94</v>
      </c>
      <c r="F7" s="77" t="s">
        <v>5</v>
      </c>
      <c r="G7" s="77" t="s">
        <v>94</v>
      </c>
    </row>
    <row r="8" spans="2:7">
      <c r="B8" s="69"/>
      <c r="C8" s="69"/>
      <c r="D8" s="78"/>
      <c r="E8" s="78"/>
      <c r="F8" s="78"/>
      <c r="G8" s="78"/>
    </row>
    <row r="9" spans="2:7">
      <c r="B9" s="69"/>
      <c r="C9" s="69"/>
      <c r="D9" s="78"/>
      <c r="E9" s="78"/>
      <c r="F9" s="78"/>
      <c r="G9" s="78"/>
    </row>
    <row r="10" spans="2:7" ht="2.25" customHeight="1">
      <c r="B10" s="70"/>
      <c r="C10" s="70"/>
      <c r="D10" s="79"/>
      <c r="E10" s="79"/>
      <c r="F10" s="79"/>
      <c r="G10" s="79"/>
    </row>
    <row r="11" spans="2:7">
      <c r="B11" s="1">
        <v>0</v>
      </c>
      <c r="C11" s="1" t="s">
        <v>97</v>
      </c>
      <c r="D11" s="5">
        <f>SUMIF('Приложение №6'!$A$14:$A1007,0,'Приложение №6'!$G$14:$G1007)</f>
        <v>697285.70000000007</v>
      </c>
      <c r="E11" s="5">
        <f>SUMIF('Приложение №6'!$A$14:$A1007,0,'Приложение №6'!$H$14:$H1007)</f>
        <v>244724.5</v>
      </c>
      <c r="F11" s="5" t="e">
        <f>SUMIF('Приложение №6'!$A$14:$A1007,0,'Приложение №6'!#REF!)</f>
        <v>#REF!</v>
      </c>
      <c r="G11" s="5" t="e">
        <f>SUMIF('Приложение №6'!$A$14:$A1007,0,'Приложение №6'!#REF!)</f>
        <v>#REF!</v>
      </c>
    </row>
    <row r="12" spans="2:7">
      <c r="B12" s="2">
        <v>1</v>
      </c>
      <c r="C12" s="2" t="s">
        <v>98</v>
      </c>
      <c r="D12" s="7">
        <f>SUMIF('Приложение №6'!$A$14:$A1008,1,'Приложение №6'!$G$14:$G1008)</f>
        <v>697285.70000000019</v>
      </c>
      <c r="E12" s="7">
        <f>SUMIF('Приложение №6'!$A$14:$A1008,1,'Приложение №6'!$H$14:$H1008)</f>
        <v>244724.5</v>
      </c>
      <c r="F12" s="7" t="e">
        <f>SUMIF('Приложение №6'!$A$14:$A1008,1,'Приложение №6'!#REF!)</f>
        <v>#REF!</v>
      </c>
      <c r="G12" s="7" t="e">
        <f>SUMIF('Приложение №6'!$A$14:$A1008,1,'Приложение №6'!#REF!)</f>
        <v>#REF!</v>
      </c>
    </row>
    <row r="13" spans="2:7">
      <c r="B13" s="3">
        <v>2</v>
      </c>
      <c r="C13" s="3" t="s">
        <v>101</v>
      </c>
      <c r="D13" s="8">
        <f>SUMIF('Приложение №6'!$A$14:$A1009,2,'Приложение №6'!$G$14:$G1009)</f>
        <v>697285.70000000019</v>
      </c>
      <c r="E13" s="8">
        <f>SUMIF('Приложение №6'!$A$14:$A1009,2,'Приложение №6'!$H$14:$H1009)</f>
        <v>244724.5</v>
      </c>
      <c r="F13" s="8" t="e">
        <f>SUMIF('Приложение №6'!$A$14:$A1009,2,'Приложение №6'!#REF!)</f>
        <v>#REF!</v>
      </c>
      <c r="G13" s="8" t="e">
        <f>SUMIF('Приложение №6'!$A$14:$A1009,2,'Приложение №6'!#REF!)</f>
        <v>#REF!</v>
      </c>
    </row>
    <row r="14" spans="2:7">
      <c r="B14" s="4" t="s">
        <v>114</v>
      </c>
      <c r="C14" s="4" t="s">
        <v>99</v>
      </c>
      <c r="D14" s="9">
        <f>SUMIF('Приложение №6'!$A$14:$A1010,3,'Приложение №6'!$G$14:$G1010)</f>
        <v>697285.70000000019</v>
      </c>
      <c r="E14" s="9">
        <f>SUMIF('Приложение №6'!$A$14:$A1010,3,'Приложение №6'!$H$14:$H1010)</f>
        <v>244724.49999999997</v>
      </c>
      <c r="F14" s="9" t="e">
        <f>SUMIF('Приложение №6'!$A$14:$A1010,3,'Приложение №6'!#REF!)</f>
        <v>#REF!</v>
      </c>
      <c r="G14" s="9" t="e">
        <f>SUMIF('Приложение №6'!$A$14:$A1010,3,'Приложение №6'!#REF!)</f>
        <v>#REF!</v>
      </c>
    </row>
    <row r="15" spans="2:7">
      <c r="B15" s="10">
        <v>0</v>
      </c>
      <c r="C15" s="10" t="s">
        <v>97</v>
      </c>
      <c r="D15" s="11">
        <f>D14-D11</f>
        <v>0</v>
      </c>
      <c r="E15" s="11">
        <f t="shared" ref="E15" si="0">E14-E11</f>
        <v>0</v>
      </c>
      <c r="F15" s="11" t="e">
        <f>F14-F11</f>
        <v>#REF!</v>
      </c>
      <c r="G15" s="11" t="e">
        <f t="shared" ref="G15" si="1">G14-G11</f>
        <v>#REF!</v>
      </c>
    </row>
    <row r="16" spans="2:7">
      <c r="B16" s="10">
        <v>1</v>
      </c>
      <c r="C16" s="10" t="s">
        <v>98</v>
      </c>
      <c r="D16" s="11">
        <f>D14-D12</f>
        <v>0</v>
      </c>
      <c r="E16" s="11">
        <f t="shared" ref="E16" si="2">E14-E12</f>
        <v>0</v>
      </c>
      <c r="F16" s="11" t="e">
        <f>F14-F12</f>
        <v>#REF!</v>
      </c>
      <c r="G16" s="11" t="e">
        <f t="shared" ref="G16" si="3">G14-G12</f>
        <v>#REF!</v>
      </c>
    </row>
    <row r="17" spans="2:7">
      <c r="B17" s="10">
        <v>2</v>
      </c>
      <c r="C17" s="10" t="s">
        <v>101</v>
      </c>
      <c r="D17" s="11">
        <f>D14-D13</f>
        <v>0</v>
      </c>
      <c r="E17" s="11">
        <f t="shared" ref="E17" si="4">E14-E13</f>
        <v>0</v>
      </c>
      <c r="F17" s="11" t="e">
        <f>F14-F13</f>
        <v>#REF!</v>
      </c>
      <c r="G17" s="11" t="e">
        <f t="shared" ref="G17" si="5">G14-G13</f>
        <v>#REF!</v>
      </c>
    </row>
  </sheetData>
  <mergeCells count="8">
    <mergeCell ref="B3:B10"/>
    <mergeCell ref="C3:C10"/>
    <mergeCell ref="D3:E6"/>
    <mergeCell ref="F3:G6"/>
    <mergeCell ref="D7:D10"/>
    <mergeCell ref="E7:E10"/>
    <mergeCell ref="F7:F10"/>
    <mergeCell ref="G7:G10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 №6</vt:lpstr>
      <vt:lpstr>КС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Игорь</dc:creator>
  <cp:lastModifiedBy>Лена</cp:lastModifiedBy>
  <cp:lastPrinted>2019-12-11T15:33:35Z</cp:lastPrinted>
  <dcterms:created xsi:type="dcterms:W3CDTF">2017-09-27T09:31:38Z</dcterms:created>
  <dcterms:modified xsi:type="dcterms:W3CDTF">2026-03-13T09:32:12Z</dcterms:modified>
</cp:coreProperties>
</file>