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0128"/>
  </bookViews>
  <sheets>
    <sheet name="Приложение №6" sheetId="1" r:id="rId1"/>
    <sheet name="КС" sheetId="2" r:id="rId2"/>
  </sheets>
  <definedNames>
    <definedName name="_xlnm._FilterDatabase" localSheetId="0" hidden="1">'Приложение №6'!$A$6:$H$246</definedName>
  </definedNames>
  <calcPr calcId="125725"/>
</workbook>
</file>

<file path=xl/calcChain.xml><?xml version="1.0" encoding="utf-8"?>
<calcChain xmlns="http://schemas.openxmlformats.org/spreadsheetml/2006/main">
  <c r="H244" i="1"/>
  <c r="H243" s="1"/>
  <c r="G244"/>
  <c r="G243" s="1"/>
  <c r="H241"/>
  <c r="G241"/>
  <c r="H237"/>
  <c r="G237"/>
  <c r="H233"/>
  <c r="G233"/>
  <c r="H231"/>
  <c r="G231"/>
  <c r="H229"/>
  <c r="G229"/>
  <c r="H225"/>
  <c r="G225"/>
  <c r="H223"/>
  <c r="G223"/>
  <c r="H219"/>
  <c r="G219"/>
  <c r="H216"/>
  <c r="G216"/>
  <c r="H212"/>
  <c r="G212"/>
  <c r="H210"/>
  <c r="G210"/>
  <c r="H207"/>
  <c r="G207"/>
  <c r="H204"/>
  <c r="G204"/>
  <c r="H201"/>
  <c r="G201"/>
  <c r="H199"/>
  <c r="G199"/>
  <c r="H196"/>
  <c r="G196"/>
  <c r="H194"/>
  <c r="G194"/>
  <c r="H191"/>
  <c r="G191"/>
  <c r="H189"/>
  <c r="G189"/>
  <c r="H186"/>
  <c r="G186"/>
  <c r="H182"/>
  <c r="G182"/>
  <c r="H180"/>
  <c r="G180"/>
  <c r="H178"/>
  <c r="G178"/>
  <c r="H176"/>
  <c r="G176"/>
  <c r="H172"/>
  <c r="G172"/>
  <c r="H170"/>
  <c r="G170"/>
  <c r="H167"/>
  <c r="G167"/>
  <c r="H163"/>
  <c r="G163"/>
  <c r="H161"/>
  <c r="G161"/>
  <c r="H159"/>
  <c r="G159"/>
  <c r="H157"/>
  <c r="G157"/>
  <c r="H154"/>
  <c r="G154"/>
  <c r="H151"/>
  <c r="G151"/>
  <c r="H147"/>
  <c r="G147"/>
  <c r="H143"/>
  <c r="G143"/>
  <c r="H140"/>
  <c r="G140"/>
  <c r="H138"/>
  <c r="G138"/>
  <c r="H136"/>
  <c r="G136"/>
  <c r="H134"/>
  <c r="G134"/>
  <c r="H130"/>
  <c r="G130"/>
  <c r="H127"/>
  <c r="G127"/>
  <c r="H124"/>
  <c r="G124"/>
  <c r="H121"/>
  <c r="G121"/>
  <c r="H118"/>
  <c r="G118"/>
  <c r="H116"/>
  <c r="G116"/>
  <c r="H113"/>
  <c r="G113"/>
  <c r="H109"/>
  <c r="G109"/>
  <c r="H106"/>
  <c r="G106"/>
  <c r="H104"/>
  <c r="G104"/>
  <c r="H102"/>
  <c r="G102"/>
  <c r="H99"/>
  <c r="G99"/>
  <c r="H96"/>
  <c r="G96"/>
  <c r="H93"/>
  <c r="G93"/>
  <c r="H86"/>
  <c r="G86"/>
  <c r="H84"/>
  <c r="G84"/>
  <c r="H80"/>
  <c r="G80"/>
  <c r="H78"/>
  <c r="G78"/>
  <c r="H75"/>
  <c r="G75"/>
  <c r="H73"/>
  <c r="G73"/>
  <c r="H71"/>
  <c r="G71"/>
  <c r="H67"/>
  <c r="G67"/>
  <c r="H62"/>
  <c r="G62"/>
  <c r="H59"/>
  <c r="G59"/>
  <c r="H56"/>
  <c r="G56"/>
  <c r="H54"/>
  <c r="G54"/>
  <c r="H52"/>
  <c r="G52"/>
  <c r="H49"/>
  <c r="G49"/>
  <c r="H46"/>
  <c r="G46"/>
  <c r="H41"/>
  <c r="G41"/>
  <c r="H39"/>
  <c r="G39"/>
  <c r="H37"/>
  <c r="G37"/>
  <c r="H34"/>
  <c r="G34"/>
  <c r="H28"/>
  <c r="G28"/>
  <c r="H26"/>
  <c r="G26"/>
  <c r="H24"/>
  <c r="G24"/>
  <c r="H20"/>
  <c r="G20"/>
  <c r="G206" l="1"/>
  <c r="H206"/>
  <c r="H240"/>
  <c r="G240"/>
  <c r="H228"/>
  <c r="G228"/>
  <c r="H185"/>
  <c r="G185"/>
  <c r="H166"/>
  <c r="G166"/>
  <c r="H150"/>
  <c r="H142"/>
  <c r="G142"/>
  <c r="H98"/>
  <c r="G98"/>
  <c r="H95"/>
  <c r="G95"/>
  <c r="H92"/>
  <c r="G92"/>
  <c r="H51"/>
  <c r="G51"/>
  <c r="H45"/>
  <c r="G45"/>
  <c r="H36"/>
  <c r="G36"/>
  <c r="H33"/>
  <c r="G33"/>
  <c r="H23"/>
  <c r="G23"/>
  <c r="H19"/>
  <c r="G19"/>
  <c r="H16"/>
  <c r="H15" s="1"/>
  <c r="G16"/>
  <c r="G15" s="1"/>
  <c r="G150" l="1"/>
  <c r="H239"/>
  <c r="H146"/>
  <c r="H145" s="1"/>
  <c r="H101"/>
  <c r="H70"/>
  <c r="H77"/>
  <c r="H133"/>
  <c r="H188"/>
  <c r="H198"/>
  <c r="H222"/>
  <c r="H221" s="1"/>
  <c r="H236"/>
  <c r="H235" s="1"/>
  <c r="H112"/>
  <c r="G101"/>
  <c r="G70"/>
  <c r="G77"/>
  <c r="G133"/>
  <c r="G188"/>
  <c r="G198"/>
  <c r="G222"/>
  <c r="G221" s="1"/>
  <c r="G146"/>
  <c r="G145" s="1"/>
  <c r="G236"/>
  <c r="G235" s="1"/>
  <c r="H66"/>
  <c r="H65" s="1"/>
  <c r="H123"/>
  <c r="G112"/>
  <c r="G169"/>
  <c r="H83"/>
  <c r="H175"/>
  <c r="H174" s="1"/>
  <c r="G66"/>
  <c r="G65" s="1"/>
  <c r="H169"/>
  <c r="G123"/>
  <c r="G83"/>
  <c r="G175"/>
  <c r="G174" s="1"/>
  <c r="G239"/>
  <c r="H227"/>
  <c r="G227"/>
  <c r="H48"/>
  <c r="G48"/>
  <c r="H69" l="1"/>
  <c r="G149"/>
  <c r="H149"/>
  <c r="G14"/>
  <c r="G69"/>
  <c r="H111"/>
  <c r="H14"/>
  <c r="G82"/>
  <c r="G184"/>
  <c r="H184"/>
  <c r="H82"/>
  <c r="G111"/>
  <c r="H246" l="1"/>
  <c r="G246"/>
  <c r="G14" i="2" l="1"/>
  <c r="F14"/>
  <c r="D14" l="1"/>
  <c r="E14"/>
  <c r="D13" l="1"/>
  <c r="D17" s="1"/>
  <c r="F13" l="1"/>
  <c r="F17" s="1"/>
  <c r="G13"/>
  <c r="G17" s="1"/>
  <c r="E13"/>
  <c r="E17" s="1"/>
  <c r="E12"/>
  <c r="E16" s="1"/>
  <c r="G12" l="1"/>
  <c r="G16" s="1"/>
  <c r="G11"/>
  <c r="G15" s="1"/>
  <c r="F12"/>
  <c r="F16" s="1"/>
  <c r="F11"/>
  <c r="F15" s="1"/>
  <c r="D12"/>
  <c r="D16" s="1"/>
  <c r="D11"/>
  <c r="D15" s="1"/>
  <c r="E11"/>
  <c r="E15" s="1"/>
</calcChain>
</file>

<file path=xl/sharedStrings.xml><?xml version="1.0" encoding="utf-8"?>
<sst xmlns="http://schemas.openxmlformats.org/spreadsheetml/2006/main" count="1085" uniqueCount="219">
  <si>
    <t>Наименование главного распорядителя средств  бюджета, раздела, подраздела, целевой статьи, вида расходов классификации расходов  бюджета</t>
  </si>
  <si>
    <t>Рз</t>
  </si>
  <si>
    <t>ПР</t>
  </si>
  <si>
    <t>ЦСР</t>
  </si>
  <si>
    <t>ВР</t>
  </si>
  <si>
    <t>Всего</t>
  </si>
  <si>
    <t xml:space="preserve">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</si>
  <si>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</si>
  <si>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 направления расходов в сфере установленных функций органов государственной власти субъектов Российской Федерации  и органов местного самоуправления</t>
  </si>
  <si>
    <t>31 0 00 00000</t>
  </si>
  <si>
    <t xml:space="preserve">Расходы на выплаты персоналу государственных (муниципальных) органов 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</si>
  <si>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</si>
  <si>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</si>
  <si>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Другие общегосударственные вопросы</t>
  </si>
  <si>
    <t>11 0 00 00000</t>
  </si>
  <si>
    <t>Дотации  на выравнивание бюджетной обеспеченности  субъектов Российской Федерации и муниципальных образований</t>
  </si>
  <si>
    <t>Непрограммные направления расходов в области межбюджетных трансфертов</t>
  </si>
  <si>
    <t>34 0 00 00000</t>
  </si>
  <si>
    <t xml:space="preserve">Дотации </t>
  </si>
  <si>
    <t>Иные межбюджетные трансферты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</si>
  <si>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</si>
  <si>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Социальные выплаты гражданам, кроме публичных нормативных социальных выплат</t>
  </si>
  <si>
    <t>03 0 00 00000</t>
  </si>
  <si>
    <t>Расходы на выплаты персоналу казённых учреждений</t>
  </si>
  <si>
    <t>Культура</t>
  </si>
  <si>
    <t>04 0 00 00000</t>
  </si>
  <si>
    <t>05 0 00 00000</t>
  </si>
  <si>
    <t>Другие вопросы в области социальной политики</t>
  </si>
  <si>
    <t>07 0 00 00000</t>
  </si>
  <si>
    <t>30 0 00 00000</t>
  </si>
  <si>
    <t xml:space="preserve">Физическая культура </t>
  </si>
  <si>
    <t>06 0 00 00000</t>
  </si>
  <si>
    <t>Непрограммные направления расходов местного бюджета в области социальной политики</t>
  </si>
  <si>
    <t>32 0 00 00000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</si>
  <si>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</si>
  <si>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Непрограммные  направления расходов местного бюджета в области общегосударственных вопросов</t>
  </si>
  <si>
    <t>Другие вопросы в области национальной безопасности и правоохранительной деятельности</t>
  </si>
  <si>
    <t>12 0 00 00000</t>
  </si>
  <si>
    <t>Другие вопросы в области национальной экономики</t>
  </si>
  <si>
    <t>Общее образование</t>
  </si>
  <si>
    <t>14 0 00 00000</t>
  </si>
  <si>
    <t>Функционирование высшего должностного лица субъекта Российской Федерации и муниципального образования</t>
  </si>
  <si>
    <t>16 0 00 00000</t>
  </si>
  <si>
    <t>Резервные фонды</t>
  </si>
  <si>
    <t>Резервные средства</t>
  </si>
  <si>
    <t>20 0 00 00000</t>
  </si>
  <si>
    <t>Субсидии бюджетным учреждениям</t>
  </si>
  <si>
    <t>21 0 00 00000</t>
  </si>
  <si>
    <t>25 0 00 00000</t>
  </si>
  <si>
    <t>33 0 00 00000</t>
  </si>
  <si>
    <t>Мобилизационная подготовка экономики</t>
  </si>
  <si>
    <t>10 0 00 00000</t>
  </si>
  <si>
    <t>Сельское хозяйство и рыболовство</t>
  </si>
  <si>
    <t>08 0 00 00000</t>
  </si>
  <si>
    <t>Транспорт</t>
  </si>
  <si>
    <t>15 0 00 00000</t>
  </si>
  <si>
    <t>01 0 00 00000</t>
  </si>
  <si>
    <t>Жилищное хозяйство</t>
  </si>
  <si>
    <t>17 0 00 00000</t>
  </si>
  <si>
    <t>Другие вопросы в области охраны окружающей среды</t>
  </si>
  <si>
    <t>Непрограммные направления расходов местного бюджета в области образования</t>
  </si>
  <si>
    <t>Дополнительное образование детей</t>
  </si>
  <si>
    <t>Пенсионное обеспечение</t>
  </si>
  <si>
    <t>Социальное обеспечение населения</t>
  </si>
  <si>
    <t>02 0 00 00000</t>
  </si>
  <si>
    <t>Периодическая печать и издательства</t>
  </si>
  <si>
    <t>27 0 00 00000</t>
  </si>
  <si>
    <t>ИТОГО</t>
  </si>
  <si>
    <t>01</t>
  </si>
  <si>
    <t>06</t>
  </si>
  <si>
    <t xml:space="preserve"> </t>
  </si>
  <si>
    <t>120</t>
  </si>
  <si>
    <t>240</t>
  </si>
  <si>
    <t>850</t>
  </si>
  <si>
    <t>13</t>
  </si>
  <si>
    <t>14</t>
  </si>
  <si>
    <t>510</t>
  </si>
  <si>
    <t>03</t>
  </si>
  <si>
    <t>540</t>
  </si>
  <si>
    <t>320</t>
  </si>
  <si>
    <t>07</t>
  </si>
  <si>
    <t>110</t>
  </si>
  <si>
    <t>08</t>
  </si>
  <si>
    <t>10</t>
  </si>
  <si>
    <t>11</t>
  </si>
  <si>
    <t>04</t>
  </si>
  <si>
    <t>12</t>
  </si>
  <si>
    <t>02</t>
  </si>
  <si>
    <t>09</t>
  </si>
  <si>
    <t>870</t>
  </si>
  <si>
    <t>610</t>
  </si>
  <si>
    <t>05</t>
  </si>
  <si>
    <t>810</t>
  </si>
  <si>
    <t>630</t>
  </si>
  <si>
    <t>В том числе за счет безвозмезд-
ных поступлений</t>
  </si>
  <si>
    <t>Сумма,
  тыс.  рублей</t>
  </si>
  <si>
    <t>Уточнённая сумма,
 тыс.  рублей</t>
  </si>
  <si>
    <t>КВСР</t>
  </si>
  <si>
    <t>ФКР</t>
  </si>
  <si>
    <t>КВР</t>
  </si>
  <si>
    <t>КБК</t>
  </si>
  <si>
    <t>КЦСР</t>
  </si>
  <si>
    <t>Уровень
бюджета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</si>
  <si>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</si>
  <si>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</si>
  <si>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</si>
  <si>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</si>
  <si>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</si>
  <si>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</si>
  <si>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</si>
  <si>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Социальная политика</t>
  </si>
  <si>
    <t>Физическая культура и спорт</t>
  </si>
  <si>
    <t>Средства массовой информации</t>
  </si>
  <si>
    <t>00</t>
  </si>
  <si>
    <t>3 = ИТОГ</t>
  </si>
  <si>
    <t>19 0 00 00000</t>
  </si>
  <si>
    <t>23 0 00 00000</t>
  </si>
  <si>
    <t>Коммунальное хозяйство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</si>
  <si>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</si>
  <si>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</si>
  <si>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51 0 00 00000</t>
  </si>
  <si>
    <t>57 0 00 00000</t>
  </si>
  <si>
    <t>62 0 00 00000</t>
  </si>
  <si>
    <t>55 0 00 00000</t>
  </si>
  <si>
    <t>54 0 00 00000</t>
  </si>
  <si>
    <t>29 0 00 00000</t>
  </si>
  <si>
    <t>Благоустройство</t>
  </si>
  <si>
    <t>410</t>
  </si>
  <si>
    <t>Бюджетные инвестиции</t>
  </si>
  <si>
    <t>35 0 00 00000</t>
  </si>
  <si>
    <t>36 0 00 00000</t>
  </si>
  <si>
    <t>37 0 00 00000</t>
  </si>
  <si>
    <t>28 0 00 00000</t>
  </si>
  <si>
    <t>Связь и информатика</t>
  </si>
  <si>
    <t>360</t>
  </si>
  <si>
    <t>830</t>
  </si>
  <si>
    <t>Исполнение судебных актов</t>
  </si>
  <si>
    <t>Дорожное хозяйство (дорожные фонды)</t>
  </si>
  <si>
    <t>Молодежная политика</t>
  </si>
  <si>
    <t>Охрана семьи и детства</t>
  </si>
  <si>
    <t>Прочие межбюджетные трансферты  общего характера</t>
  </si>
  <si>
    <t>Культура, кинематография</t>
  </si>
  <si>
    <t xml:space="preserve">Субсидии юридическим лицам (кроме некоммерческих организаций), индивидуальным предпринимателям, физическим лицам  - производителям товаров, работ, услуг </t>
  </si>
  <si>
    <t>Судебная система</t>
  </si>
  <si>
    <t>Непрограммные направления расходов местного бюджета в области судебной системы</t>
  </si>
  <si>
    <t>91 0 00 00000</t>
  </si>
  <si>
    <t xml:space="preserve">Межбюджетные трансферты общего характера бюджетам бюджетной системы Российской Федерации </t>
  </si>
  <si>
    <t>52 0 00 00000</t>
  </si>
  <si>
    <t>Непрограммные направления расходов местного бюджета в области содержания муниципальных казённых учреждений</t>
  </si>
  <si>
    <t>41 0 00 00000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</si>
  <si>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</si>
  <si>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Обслуживание государственного (муниципального) внутреннего долга
</t>
  </si>
  <si>
    <t>Непрограммные направления расходов местного бюджета в сфере обслуживания внутреннего государственного и муниципального долга</t>
  </si>
  <si>
    <t>56 0 00 00000</t>
  </si>
  <si>
    <t xml:space="preserve"> Обслуживание муниципального долга
</t>
  </si>
  <si>
    <t>730</t>
  </si>
  <si>
    <t xml:space="preserve">Обслуживание государственного (муниципального) долга
</t>
  </si>
  <si>
    <t>42 0 00 00000</t>
  </si>
  <si>
    <t>43 0 00 00000</t>
  </si>
  <si>
    <t>44 0 00 00000</t>
  </si>
  <si>
    <t xml:space="preserve">Иные выплаты населению </t>
  </si>
  <si>
    <t>09 0 00 00000</t>
  </si>
  <si>
    <t>Приложение 4</t>
  </si>
  <si>
    <t xml:space="preserve"> МП "Противодействие незаконному обороту наркотических средств, профилактика наркомании населения муниципального района Кинельский" на 2023-2032 годы</t>
  </si>
  <si>
    <t>МП "Энергосбережение и повышение энергетической эффективности зданий  и учреждений, расположенных на территории муниципального района Кинельский, модернизация систем отопления на 2017-2026 годы"</t>
  </si>
  <si>
    <t>МП "Развитие печатного средства массовой информации в муниципальном районе Кинельский на 2017-2026 годы"</t>
  </si>
  <si>
    <t>МП «Информирование населения о социально-экономическом развитии муниципального района Кинельский и деятельности органов местного самоуправления  муниципального района Кинельский на 2017-2026 годы  через сетевое издание «Междуречье-Информ»</t>
  </si>
  <si>
    <t>МП «Развитие  культуры муниципального района Кинельский» на 2020-2029 гг.</t>
  </si>
  <si>
    <t xml:space="preserve"> МП "Развитие библиотечного обслуживания муниципального района Кинельский" на 2020-2029 годы.</t>
  </si>
  <si>
    <t>13 0 00 00000</t>
  </si>
  <si>
    <t>МП "Содержание, обслуживание и приобретение движимого и недвижимого имущества" на 2023-2030 годы"</t>
  </si>
  <si>
    <t>МП «Развитие  физической культуры и спорта муниципального района Кинельский» на 2024-2030 гг.</t>
  </si>
  <si>
    <t>МП "Развитие  сельского  хозяйства и регулирования рынков  сельскохозяйственной продукции, сырья  и  продовольствия  муниципального  района   Кинельский  Самарской области на 2024-2033 гг."</t>
  </si>
  <si>
    <t>40 0 00 00000</t>
  </si>
  <si>
    <t>МП «Противодействие экстремизму и профилактика терроризма на территории муниципального района Кинельский на 2024-2030 гг.»</t>
  </si>
  <si>
    <t>МП «Молодёжь муниципального района Кинельский» на 2024-2030 гг.</t>
  </si>
  <si>
    <t>в том числе за счет целевых средств вышестоящих бюджетов</t>
  </si>
  <si>
    <t>МП "Развитие и улучшение материально-технического оснащения учреждений муниципального района Кинельский" на 2024-2028 годы.</t>
  </si>
  <si>
    <t>310</t>
  </si>
  <si>
    <t>Публичные нормативные социальные выплаты гражданам</t>
  </si>
  <si>
    <t>880</t>
  </si>
  <si>
    <t>86 0 00 00000</t>
  </si>
  <si>
    <t>Обеспечение проведения выборов и референдумов</t>
  </si>
  <si>
    <t>Непрограммные направления расходов местного бюджета в области проведения выборов и референдумов</t>
  </si>
  <si>
    <t>Специальные расходы</t>
  </si>
  <si>
    <t>МП "Предоставление государственных и муниципальных услуг в режиме "одного окна" на территории муниципального района Кинельский на 2025-2034 годы</t>
  </si>
  <si>
    <t>МП «Развитие мобилизационной подготовки на территории муниципального района Кинельский на 2018-2027 годы»</t>
  </si>
  <si>
    <t>МП "Защита населения и территорий от чрезвычайных ситуаций природного и техногенного характера, обеспечение пожарной безопасности на территории муниципального района Кинельский на 2018-2027 года"</t>
  </si>
  <si>
    <t>МП "Формирование современной комфортной городской среды муниципального района Кинельский Самарской области на 2018 год -2027 годы"</t>
  </si>
  <si>
    <t>МП "Организация деятельности по опеке и попечительству на территории муниципального района Кинельский Самарской области на 2018-2027 годы".</t>
  </si>
  <si>
    <t>МП "Профилактика безнадзорности, правонарушений и защита прав несовершеннолетних в муниципальном районе Кинельский" на 2018-2027 гг.</t>
  </si>
  <si>
    <t>МП "Организация работы по строительству, реконструкции и ремонту объектов жилищно-коммунального и социально-культурного назначения на территории муниципального района Кинельский на 2025-2034 годы"</t>
  </si>
  <si>
    <t>18 0 00 00000</t>
  </si>
  <si>
    <t>МП «Переселение граждан из аварийного жилищного фонда, признанного таковым в период  с 1 января 2017 года до 1 января 2022 года» на территории муниципального района Кинельский Самарской области на  2025-2029 годы.</t>
  </si>
  <si>
    <t>Иные выплаты населению</t>
  </si>
  <si>
    <t>22 0 00 00000</t>
  </si>
  <si>
    <t>МП «Модернизация коммунальной инфраструктуры на территории муниципального района Кинельский Самарской области на 2025 – 2030 годы»</t>
  </si>
  <si>
    <t>к Решению Собрания представителей муниципального района Кинельский "О бюджете муниципального района Кинельский на 2026 год и на плановый период 2027 и 2028 годов"</t>
  </si>
  <si>
    <t xml:space="preserve">Распределение бюджетных ассигнований
по разделам, подразделам, целевым статья (муниципальным программам и непрограммным  направлениям деятельности), группам и подгруппам видов расходов классификации  расходов бюджета  муниципального  района Кинельский на 2026 год.
</t>
  </si>
  <si>
    <t>Защита населения и территории от чрезвычайных ситуаций природного и техногенного характера, пожарная безопасность</t>
  </si>
  <si>
    <t>МП «Повышение безопасности дорожного движения на территории муниципального района Кинельский Самарской  области на 2017-2026 гг.»</t>
  </si>
  <si>
    <t>МП «Развитие и поддержка малого и среднего предпринимательства в муниципальном районе Кинельский на 2022-2028 гг.»</t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</si>
  <si>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«Молодой семье – доступное жильё на 2024-2028 гг.»</t>
    </r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</si>
  <si>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«Обеспечение безбарьерной среды жизнедеятельности и социальной интеграции инвалидов в муниципальном районе Кинельский на 2022-2028 годы»</t>
    </r>
  </si>
  <si>
    <t>МП " Охрана окружающей среды на территории муниципального района Кинельский Самарской области на 2022 - 2028 годы"</t>
  </si>
  <si>
    <r>
      <t>МП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«Ремонт, строительство, реконструкция и оборудование зданий школ и детских садов, расположенных на территории муниципального района Кинельский» на 2022-2028 годы.</t>
    </r>
  </si>
  <si>
    <t>МП "Развитие муниципальной службы в органах местного самоуправления муниципального района Кинельский Самарской области" на 2022-2028 годы</t>
  </si>
  <si>
    <t>МП "Модернизация и развитие автомобильных дорог общего пользования местного значения муниципального района Кинельский на 2023-2028 гг."</t>
  </si>
  <si>
    <t xml:space="preserve">МП "Комплексное развитие сельских территорий Кинельского района Самарской области на 2020 - 2028 годы" </t>
  </si>
  <si>
    <t>МП "Поддержка социально ориентированных некоммерческих организаций, благотворительной и добровольческой деятельности в муниципальном районе Кинельский Самарской области на 2023-2028 годы"</t>
  </si>
  <si>
    <t>МП "Управление муниципальным имуществом, земельными ресурсами и содержание имущества казны в муниципальном районе Кинельский Самарской области на 2026-2035 годы"</t>
  </si>
  <si>
    <t>МП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 в муниципальном районе Кинельский на 2026-2035 годы.</t>
  </si>
  <si>
    <t>МП "Развитие дополнительного образования в муниципальном районе Кинельский" на период 2026-2035 гг.</t>
  </si>
  <si>
    <t>МП "Обеспечение жилыми помещениями отдельных категорий граждан в муниципальном районе Кинельский на 2026-2035 годы."</t>
  </si>
  <si>
    <t>МП "Благоустройство территории муниципального района Кинельский Самарской области на 2024 -2028 годы"</t>
  </si>
  <si>
    <t>МП "Укрепление общественного здоровья населения муниципального района Кинельский на 2020-2028 годы"</t>
  </si>
  <si>
    <t>МП "По профилактике правонарушений и обеспечению общественной безопасности на территории муниципального района Кинельский на 2021-2028 гг."</t>
  </si>
  <si>
    <t>МП "Поддержка местных инициатив в муниципальном районе Кинельский Самарской области на 2021-2028 годы"</t>
  </si>
  <si>
    <t>МП "Создание условий для оказания медицинской помощи населению муниципального района Кинельский Самарской области на 2021 - 2028 годы"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</si>
</sst>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0" xfId="0" applyFont="1"/>
    <xf numFmtId="164" fontId="2" fillId="3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4" fillId="0" borderId="0" xfId="0" applyFont="1" applyFill="1" applyProtection="1">
      <protection hidden="1"/>
    </xf>
    <xf numFmtId="0" fontId="5" fillId="0" borderId="0" xfId="0" applyFont="1" applyFill="1" applyProtection="1">
      <protection hidden="1"/>
    </xf>
    <xf numFmtId="0" fontId="4" fillId="4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4" fillId="5" borderId="0" xfId="0" applyFont="1" applyFill="1" applyProtection="1">
      <protection hidden="1"/>
    </xf>
    <xf numFmtId="0" fontId="4" fillId="6" borderId="0" xfId="0" applyFont="1" applyFill="1" applyProtection="1">
      <protection hidden="1"/>
    </xf>
    <xf numFmtId="0" fontId="4" fillId="0" borderId="0" xfId="0" applyFont="1" applyFill="1" applyAlignment="1" applyProtection="1">
      <alignment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49" fontId="6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6" fillId="0" borderId="1" xfId="0" applyNumberFormat="1" applyFont="1" applyFill="1" applyBorder="1" applyAlignment="1" applyProtection="1">
      <alignment horizontal="right" vertical="top" wrapText="1"/>
      <protection locked="0"/>
    </xf>
    <xf numFmtId="164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6" fillId="9" borderId="1" xfId="0" applyFont="1" applyFill="1" applyBorder="1" applyAlignment="1" applyProtection="1">
      <alignment vertical="top" wrapText="1"/>
      <protection hidden="1"/>
    </xf>
    <xf numFmtId="49" fontId="6" fillId="9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9" borderId="1" xfId="0" applyNumberFormat="1" applyFont="1" applyFill="1" applyBorder="1" applyAlignment="1" applyProtection="1">
      <alignment horizontal="right" vertical="top" wrapText="1"/>
      <protection hidden="1"/>
    </xf>
    <xf numFmtId="0" fontId="6" fillId="10" borderId="1" xfId="0" applyFont="1" applyFill="1" applyBorder="1" applyAlignment="1" applyProtection="1">
      <alignment vertical="top" wrapText="1"/>
      <protection hidden="1"/>
    </xf>
    <xf numFmtId="49" fontId="6" fillId="10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10" borderId="1" xfId="0" applyNumberFormat="1" applyFont="1" applyFill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 applyProtection="1">
      <alignment vertical="top" wrapText="1"/>
      <protection hidden="1"/>
    </xf>
    <xf numFmtId="49" fontId="6" fillId="11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11" borderId="1" xfId="0" applyNumberFormat="1" applyFont="1" applyFill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alignment vertical="top" wrapText="1"/>
      <protection hidden="1"/>
    </xf>
    <xf numFmtId="0" fontId="3" fillId="0" borderId="1" xfId="0" applyFont="1" applyBorder="1" applyAlignment="1" applyProtection="1">
      <alignment horizontal="center" vertical="top" wrapText="1"/>
      <protection hidden="1"/>
    </xf>
    <xf numFmtId="164" fontId="3" fillId="0" borderId="1" xfId="0" applyNumberFormat="1" applyFont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>
      <alignment vertical="top" wrapText="1"/>
    </xf>
    <xf numFmtId="0" fontId="6" fillId="10" borderId="1" xfId="0" applyFont="1" applyFill="1" applyBorder="1" applyAlignment="1" applyProtection="1">
      <alignment vertical="top" wrapText="1"/>
      <protection locked="0"/>
    </xf>
    <xf numFmtId="0" fontId="6" fillId="11" borderId="1" xfId="0" applyFont="1" applyFill="1" applyBorder="1" applyAlignment="1" applyProtection="1">
      <alignment vertical="top" wrapText="1"/>
      <protection locked="0"/>
    </xf>
    <xf numFmtId="49" fontId="6" fillId="11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49" fontId="6" fillId="10" borderId="1" xfId="0" applyNumberFormat="1" applyFont="1" applyFill="1" applyBorder="1" applyAlignment="1" applyProtection="1">
      <alignment horizontal="center" vertical="top" wrapText="1"/>
      <protection locked="0"/>
    </xf>
    <xf numFmtId="0" fontId="6" fillId="11" borderId="1" xfId="0" applyFont="1" applyFill="1" applyBorder="1" applyAlignment="1" applyProtection="1">
      <alignment wrapText="1"/>
      <protection locked="0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7" fillId="11" borderId="1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6"/>
  <sheetViews>
    <sheetView tabSelected="1" topLeftCell="B1" zoomScale="75" zoomScaleNormal="75" zoomScaleSheetLayoutView="85" zoomScalePageLayoutView="85" workbookViewId="0">
      <selection activeCell="G168" sqref="G168"/>
    </sheetView>
  </sheetViews>
  <sheetFormatPr defaultColWidth="9.109375" defaultRowHeight="13.8"/>
  <cols>
    <col min="1" max="1" width="5" style="20" hidden="1" customWidth="1"/>
    <col min="2" max="2" width="57.77734375" style="21" customWidth="1"/>
    <col min="3" max="3" width="5.44140625" style="21" customWidth="1"/>
    <col min="4" max="4" width="4.44140625" style="21" customWidth="1"/>
    <col min="5" max="5" width="15.5546875" style="21" customWidth="1"/>
    <col min="6" max="6" width="5.109375" style="21" customWidth="1"/>
    <col min="7" max="7" width="13" style="21" customWidth="1"/>
    <col min="8" max="8" width="14.6640625" style="21" customWidth="1"/>
    <col min="9" max="9" width="13.33203125" style="21" customWidth="1"/>
    <col min="10" max="10" width="21.6640625" style="21" customWidth="1"/>
    <col min="11" max="16384" width="9.109375" style="21"/>
  </cols>
  <sheetData>
    <row r="1" spans="1:8" s="19" customFormat="1" ht="38.25" customHeight="1">
      <c r="A1" s="18"/>
      <c r="G1" s="50" t="s">
        <v>162</v>
      </c>
      <c r="H1" s="50"/>
    </row>
    <row r="2" spans="1:8" ht="115.8" customHeight="1">
      <c r="E2" s="63" t="s">
        <v>197</v>
      </c>
      <c r="F2" s="63"/>
      <c r="G2" s="63"/>
      <c r="H2" s="63"/>
    </row>
    <row r="3" spans="1:8" ht="21.6" customHeight="1">
      <c r="E3" s="46"/>
      <c r="F3" s="46"/>
      <c r="G3" s="46"/>
      <c r="H3" s="46"/>
    </row>
    <row r="4" spans="1:8" s="20" customFormat="1" ht="65.25" customHeight="1">
      <c r="B4" s="49" t="s">
        <v>198</v>
      </c>
      <c r="C4" s="49"/>
      <c r="D4" s="49"/>
      <c r="E4" s="49"/>
      <c r="F4" s="49"/>
      <c r="G4" s="49"/>
      <c r="H4" s="49"/>
    </row>
    <row r="6" spans="1:8" ht="15" customHeight="1">
      <c r="B6" s="54" t="s">
        <v>0</v>
      </c>
      <c r="C6" s="54" t="s">
        <v>1</v>
      </c>
      <c r="D6" s="54" t="s">
        <v>2</v>
      </c>
      <c r="E6" s="54" t="s">
        <v>3</v>
      </c>
      <c r="F6" s="54" t="s">
        <v>4</v>
      </c>
      <c r="G6" s="57" t="s">
        <v>95</v>
      </c>
      <c r="H6" s="58"/>
    </row>
    <row r="7" spans="1:8">
      <c r="B7" s="54"/>
      <c r="C7" s="54"/>
      <c r="D7" s="54"/>
      <c r="E7" s="54"/>
      <c r="F7" s="54"/>
      <c r="G7" s="59"/>
      <c r="H7" s="60"/>
    </row>
    <row r="8" spans="1:8">
      <c r="B8" s="54"/>
      <c r="C8" s="54"/>
      <c r="D8" s="54"/>
      <c r="E8" s="54"/>
      <c r="F8" s="54"/>
      <c r="G8" s="59"/>
      <c r="H8" s="60"/>
    </row>
    <row r="9" spans="1:8">
      <c r="B9" s="54"/>
      <c r="C9" s="54"/>
      <c r="D9" s="54"/>
      <c r="E9" s="54"/>
      <c r="F9" s="54"/>
      <c r="G9" s="61"/>
      <c r="H9" s="62"/>
    </row>
    <row r="10" spans="1:8" ht="15" customHeight="1">
      <c r="B10" s="54"/>
      <c r="C10" s="54"/>
      <c r="D10" s="54"/>
      <c r="E10" s="54"/>
      <c r="F10" s="54"/>
      <c r="G10" s="55" t="s">
        <v>5</v>
      </c>
      <c r="H10" s="51" t="s">
        <v>176</v>
      </c>
    </row>
    <row r="11" spans="1:8">
      <c r="B11" s="54"/>
      <c r="C11" s="54"/>
      <c r="D11" s="54"/>
      <c r="E11" s="54"/>
      <c r="F11" s="54"/>
      <c r="G11" s="56"/>
      <c r="H11" s="52"/>
    </row>
    <row r="12" spans="1:8">
      <c r="B12" s="54"/>
      <c r="C12" s="54"/>
      <c r="D12" s="54"/>
      <c r="E12" s="54"/>
      <c r="F12" s="54"/>
      <c r="G12" s="56"/>
      <c r="H12" s="52"/>
    </row>
    <row r="13" spans="1:8" ht="50.4" customHeight="1">
      <c r="B13" s="55"/>
      <c r="C13" s="55"/>
      <c r="D13" s="55"/>
      <c r="E13" s="55"/>
      <c r="F13" s="55"/>
      <c r="G13" s="56"/>
      <c r="H13" s="53"/>
    </row>
    <row r="14" spans="1:8" s="13" customFormat="1" ht="15.6">
      <c r="A14" s="14">
        <v>0</v>
      </c>
      <c r="B14" s="26" t="s">
        <v>103</v>
      </c>
      <c r="C14" s="27" t="s">
        <v>68</v>
      </c>
      <c r="D14" s="27" t="s">
        <v>113</v>
      </c>
      <c r="E14" s="27"/>
      <c r="F14" s="27"/>
      <c r="G14" s="28">
        <f>SUMIFS(G15:G1051,$C15:$C1051,$C15)/3</f>
        <v>136236.4</v>
      </c>
      <c r="H14" s="28">
        <f>SUMIFS(H15:H1041,$C15:$C1041,$C15)/3</f>
        <v>0</v>
      </c>
    </row>
    <row r="15" spans="1:8" s="13" customFormat="1" ht="31.2">
      <c r="A15" s="15">
        <v>1</v>
      </c>
      <c r="B15" s="29" t="s">
        <v>41</v>
      </c>
      <c r="C15" s="30" t="s">
        <v>68</v>
      </c>
      <c r="D15" s="30" t="s">
        <v>87</v>
      </c>
      <c r="E15" s="30" t="s">
        <v>6</v>
      </c>
      <c r="F15" s="30" t="s">
        <v>70</v>
      </c>
      <c r="G15" s="31">
        <f>SUMIFS(G16:G1041,$C16:$C1041,$C16,$D16:$D1041,$D16)/2</f>
        <v>4057.3</v>
      </c>
      <c r="H15" s="31">
        <f>SUMIFS(H16:H1041,$C16:$C1041,$C16,$D16:$D1041,$D16)/2</f>
        <v>0</v>
      </c>
    </row>
    <row r="16" spans="1:8" s="13" customFormat="1" ht="62.4">
      <c r="A16" s="16">
        <v>2</v>
      </c>
      <c r="B16" s="32" t="s">
        <v>8</v>
      </c>
      <c r="C16" s="33" t="s">
        <v>68</v>
      </c>
      <c r="D16" s="33" t="s">
        <v>87</v>
      </c>
      <c r="E16" s="33" t="s">
        <v>120</v>
      </c>
      <c r="F16" s="33" t="s">
        <v>70</v>
      </c>
      <c r="G16" s="34">
        <f>SUMIFS(G17:G1038,$C17:$C1038,$C17,$D17:$D1038,$D17,$E17:$E1038,$E17)</f>
        <v>4057.3</v>
      </c>
      <c r="H16" s="34">
        <f>SUMIFS(H17:H1038,$C17:$C1038,$C17,$D17:$D1038,$D17,$E17:$E1038,$E17)</f>
        <v>0</v>
      </c>
    </row>
    <row r="17" spans="1:8" s="13" customFormat="1" ht="31.2">
      <c r="A17" s="17">
        <v>3</v>
      </c>
      <c r="B17" s="22" t="s">
        <v>10</v>
      </c>
      <c r="C17" s="23" t="s">
        <v>68</v>
      </c>
      <c r="D17" s="23" t="s">
        <v>87</v>
      </c>
      <c r="E17" s="23" t="s">
        <v>120</v>
      </c>
      <c r="F17" s="23" t="s">
        <v>71</v>
      </c>
      <c r="G17" s="24">
        <v>4057.3</v>
      </c>
      <c r="H17" s="24"/>
    </row>
    <row r="18" spans="1:8" s="13" customFormat="1" ht="31.2">
      <c r="A18" s="17">
        <v>3</v>
      </c>
      <c r="B18" s="22" t="s">
        <v>11</v>
      </c>
      <c r="C18" s="23" t="s">
        <v>68</v>
      </c>
      <c r="D18" s="23" t="s">
        <v>87</v>
      </c>
      <c r="E18" s="23" t="s">
        <v>120</v>
      </c>
      <c r="F18" s="23" t="s">
        <v>72</v>
      </c>
      <c r="G18" s="24"/>
      <c r="H18" s="24"/>
    </row>
    <row r="19" spans="1:8" s="13" customFormat="1" ht="46.8">
      <c r="A19" s="15">
        <v>1</v>
      </c>
      <c r="B19" s="29" t="s">
        <v>20</v>
      </c>
      <c r="C19" s="30" t="s">
        <v>68</v>
      </c>
      <c r="D19" s="30" t="s">
        <v>77</v>
      </c>
      <c r="E19" s="30" t="s">
        <v>6</v>
      </c>
      <c r="F19" s="30" t="s">
        <v>70</v>
      </c>
      <c r="G19" s="31">
        <f>SUMIFS(G20:G1045,$C20:$C1045,$C20,$D20:$D1045,$D20)/2</f>
        <v>829.09999999999991</v>
      </c>
      <c r="H19" s="31">
        <f>SUMIFS(H20:H1045,$C20:$C1045,$C20,$D20:$D1045,$D20)/2</f>
        <v>0</v>
      </c>
    </row>
    <row r="20" spans="1:8" s="13" customFormat="1" ht="62.4">
      <c r="A20" s="16">
        <v>2</v>
      </c>
      <c r="B20" s="32" t="s">
        <v>8</v>
      </c>
      <c r="C20" s="33" t="s">
        <v>68</v>
      </c>
      <c r="D20" s="33" t="s">
        <v>77</v>
      </c>
      <c r="E20" s="33" t="s">
        <v>120</v>
      </c>
      <c r="F20" s="33" t="s">
        <v>70</v>
      </c>
      <c r="G20" s="34">
        <f>SUMIFS(G21:G1042,$C21:$C1042,$C21,$D21:$D1042,$D21,$E21:$E1042,$E21)</f>
        <v>829.09999999999991</v>
      </c>
      <c r="H20" s="34">
        <f>SUMIFS(H21:H1042,$C21:$C1042,$C21,$D21:$D1042,$D21,$E21:$E1042,$E21)</f>
        <v>0</v>
      </c>
    </row>
    <row r="21" spans="1:8" s="13" customFormat="1" ht="31.2">
      <c r="A21" s="17">
        <v>3</v>
      </c>
      <c r="B21" s="22" t="s">
        <v>10</v>
      </c>
      <c r="C21" s="23" t="s">
        <v>68</v>
      </c>
      <c r="D21" s="23" t="s">
        <v>77</v>
      </c>
      <c r="E21" s="23" t="s">
        <v>120</v>
      </c>
      <c r="F21" s="23" t="s">
        <v>71</v>
      </c>
      <c r="G21" s="24">
        <v>698.3</v>
      </c>
      <c r="H21" s="24"/>
    </row>
    <row r="22" spans="1:8" s="13" customFormat="1" ht="31.2">
      <c r="A22" s="17">
        <v>3</v>
      </c>
      <c r="B22" s="22" t="s">
        <v>11</v>
      </c>
      <c r="C22" s="23" t="s">
        <v>68</v>
      </c>
      <c r="D22" s="23" t="s">
        <v>77</v>
      </c>
      <c r="E22" s="23" t="s">
        <v>120</v>
      </c>
      <c r="F22" s="23" t="s">
        <v>72</v>
      </c>
      <c r="G22" s="24">
        <v>130.80000000000001</v>
      </c>
      <c r="H22" s="24"/>
    </row>
    <row r="23" spans="1:8" s="13" customFormat="1" ht="62.4">
      <c r="A23" s="15">
        <v>1</v>
      </c>
      <c r="B23" s="29" t="s">
        <v>34</v>
      </c>
      <c r="C23" s="30" t="s">
        <v>68</v>
      </c>
      <c r="D23" s="30" t="s">
        <v>85</v>
      </c>
      <c r="E23" s="30" t="s">
        <v>6</v>
      </c>
      <c r="F23" s="30" t="s">
        <v>70</v>
      </c>
      <c r="G23" s="31">
        <f>SUMIFS(G24:G1049,$C24:$C1049,$C24,$D24:$D1049,$D24)/2</f>
        <v>71453.7</v>
      </c>
      <c r="H23" s="31">
        <f>SUMIFS(H24:H1049,$C24:$C1049,$C24,$D24:$D1049,$D24)/2</f>
        <v>0</v>
      </c>
    </row>
    <row r="24" spans="1:8" s="13" customFormat="1" ht="46.8">
      <c r="A24" s="16">
        <v>2</v>
      </c>
      <c r="B24" s="39" t="s">
        <v>177</v>
      </c>
      <c r="C24" s="33" t="s">
        <v>68</v>
      </c>
      <c r="D24" s="33" t="s">
        <v>85</v>
      </c>
      <c r="E24" s="33" t="s">
        <v>14</v>
      </c>
      <c r="F24" s="33"/>
      <c r="G24" s="34">
        <f>SUMIFS(G25:G1046,$C25:$C1046,$C25,$D25:$D1046,$D25,$E25:$E1046,$E25)</f>
        <v>396.1</v>
      </c>
      <c r="H24" s="34">
        <f>SUMIFS(H25:H1046,$C25:$C1046,$C25,$D25:$D1046,$D25,$E25:$E1046,$E25)</f>
        <v>0</v>
      </c>
    </row>
    <row r="25" spans="1:8" s="13" customFormat="1" ht="31.2">
      <c r="A25" s="17">
        <v>3</v>
      </c>
      <c r="B25" s="22" t="s">
        <v>11</v>
      </c>
      <c r="C25" s="23" t="s">
        <v>68</v>
      </c>
      <c r="D25" s="23" t="s">
        <v>85</v>
      </c>
      <c r="E25" s="23" t="s">
        <v>14</v>
      </c>
      <c r="F25" s="23" t="s">
        <v>72</v>
      </c>
      <c r="G25" s="24">
        <v>396.1</v>
      </c>
      <c r="H25" s="24"/>
    </row>
    <row r="26" spans="1:8" s="13" customFormat="1" ht="46.8">
      <c r="A26" s="16">
        <v>2</v>
      </c>
      <c r="B26" s="39" t="s">
        <v>206</v>
      </c>
      <c r="C26" s="33" t="s">
        <v>68</v>
      </c>
      <c r="D26" s="33" t="s">
        <v>85</v>
      </c>
      <c r="E26" s="33" t="s">
        <v>42</v>
      </c>
      <c r="F26" s="33"/>
      <c r="G26" s="34">
        <f>SUMIFS(G27:G1048,$C27:$C1048,$C27,$D27:$D1048,$D27,$E27:$E1048,$E27)</f>
        <v>100</v>
      </c>
      <c r="H26" s="34">
        <f>SUMIFS(H27:H1048,$C27:$C1048,$C27,$D27:$D1048,$D27,$E27:$E1048,$E27)</f>
        <v>0</v>
      </c>
    </row>
    <row r="27" spans="1:8" s="13" customFormat="1" ht="31.2">
      <c r="A27" s="17">
        <v>3</v>
      </c>
      <c r="B27" s="22" t="s">
        <v>11</v>
      </c>
      <c r="C27" s="23" t="s">
        <v>68</v>
      </c>
      <c r="D27" s="23" t="s">
        <v>85</v>
      </c>
      <c r="E27" s="23" t="s">
        <v>42</v>
      </c>
      <c r="F27" s="23" t="s">
        <v>72</v>
      </c>
      <c r="G27" s="24">
        <v>100</v>
      </c>
      <c r="H27" s="24"/>
    </row>
    <row r="28" spans="1:8" s="13" customFormat="1" ht="62.4">
      <c r="A28" s="16">
        <v>2</v>
      </c>
      <c r="B28" s="32" t="s">
        <v>8</v>
      </c>
      <c r="C28" s="33" t="s">
        <v>68</v>
      </c>
      <c r="D28" s="33" t="s">
        <v>85</v>
      </c>
      <c r="E28" s="33" t="s">
        <v>120</v>
      </c>
      <c r="F28" s="33" t="s">
        <v>70</v>
      </c>
      <c r="G28" s="34">
        <f>SUMIFS(G29:G1050,$C29:$C1050,$C29,$D29:$D1050,$D29,$E29:$E1050,$E29)</f>
        <v>70957.600000000006</v>
      </c>
      <c r="H28" s="34">
        <f>SUMIFS(H29:H1050,$C29:$C1050,$C29,$D29:$D1050,$D29,$E29:$E1050,$E29)</f>
        <v>0</v>
      </c>
    </row>
    <row r="29" spans="1:8" s="13" customFormat="1" ht="31.2">
      <c r="A29" s="17">
        <v>3</v>
      </c>
      <c r="B29" s="22" t="s">
        <v>10</v>
      </c>
      <c r="C29" s="23" t="s">
        <v>68</v>
      </c>
      <c r="D29" s="23" t="s">
        <v>85</v>
      </c>
      <c r="E29" s="23" t="s">
        <v>120</v>
      </c>
      <c r="F29" s="23" t="s">
        <v>71</v>
      </c>
      <c r="G29" s="24">
        <v>68392.800000000003</v>
      </c>
      <c r="H29" s="24"/>
    </row>
    <row r="30" spans="1:8" s="13" customFormat="1" ht="31.2">
      <c r="A30" s="17">
        <v>3</v>
      </c>
      <c r="B30" s="22" t="s">
        <v>11</v>
      </c>
      <c r="C30" s="23" t="s">
        <v>68</v>
      </c>
      <c r="D30" s="23" t="s">
        <v>85</v>
      </c>
      <c r="E30" s="23" t="s">
        <v>120</v>
      </c>
      <c r="F30" s="23" t="s">
        <v>72</v>
      </c>
      <c r="G30" s="24">
        <v>2418.3000000000002</v>
      </c>
      <c r="H30" s="24"/>
    </row>
    <row r="31" spans="1:8" s="13" customFormat="1" ht="15.6">
      <c r="A31" s="17">
        <v>3</v>
      </c>
      <c r="B31" s="22" t="s">
        <v>136</v>
      </c>
      <c r="C31" s="23" t="s">
        <v>68</v>
      </c>
      <c r="D31" s="23" t="s">
        <v>85</v>
      </c>
      <c r="E31" s="23" t="s">
        <v>120</v>
      </c>
      <c r="F31" s="23" t="s">
        <v>135</v>
      </c>
      <c r="G31" s="24"/>
      <c r="H31" s="24"/>
    </row>
    <row r="32" spans="1:8" s="13" customFormat="1" ht="15.6">
      <c r="A32" s="17">
        <v>3</v>
      </c>
      <c r="B32" s="22" t="s">
        <v>12</v>
      </c>
      <c r="C32" s="23" t="s">
        <v>68</v>
      </c>
      <c r="D32" s="23" t="s">
        <v>85</v>
      </c>
      <c r="E32" s="23" t="s">
        <v>120</v>
      </c>
      <c r="F32" s="23" t="s">
        <v>73</v>
      </c>
      <c r="G32" s="24">
        <v>146.5</v>
      </c>
      <c r="H32" s="24"/>
    </row>
    <row r="33" spans="1:8" s="13" customFormat="1" ht="15.6">
      <c r="A33" s="15">
        <v>1</v>
      </c>
      <c r="B33" s="40" t="s">
        <v>143</v>
      </c>
      <c r="C33" s="44" t="s">
        <v>68</v>
      </c>
      <c r="D33" s="44" t="s">
        <v>91</v>
      </c>
      <c r="E33" s="44" t="s">
        <v>6</v>
      </c>
      <c r="F33" s="44" t="s">
        <v>70</v>
      </c>
      <c r="G33" s="31">
        <f>SUMIFS(G34:G1059,$C34:$C1059,$C34,$D34:$D1059,$D34)/2</f>
        <v>0</v>
      </c>
      <c r="H33" s="31">
        <f>SUMIFS(H34:H1059,$C34:$C1059,$C34,$D34:$D1059,$D34)/2</f>
        <v>0</v>
      </c>
    </row>
    <row r="34" spans="1:8" s="13" customFormat="1" ht="31.2">
      <c r="A34" s="16">
        <v>2</v>
      </c>
      <c r="B34" s="39" t="s">
        <v>144</v>
      </c>
      <c r="C34" s="42" t="s">
        <v>68</v>
      </c>
      <c r="D34" s="42" t="s">
        <v>91</v>
      </c>
      <c r="E34" s="42" t="s">
        <v>145</v>
      </c>
      <c r="F34" s="42" t="s">
        <v>70</v>
      </c>
      <c r="G34" s="34">
        <f>SUMIFS(G35:G1056,$C35:$C1056,$C35,$D35:$D1056,$D35,$E35:$E1056,$E35)</f>
        <v>0</v>
      </c>
      <c r="H34" s="34">
        <f>SUMIFS(H35:H1056,$C35:$C1056,$C35,$D35:$D1056,$D35,$E35:$E1056,$E35)</f>
        <v>0</v>
      </c>
    </row>
    <row r="35" spans="1:8" s="13" customFormat="1" ht="31.2">
      <c r="A35" s="17">
        <v>3</v>
      </c>
      <c r="B35" s="47" t="s">
        <v>11</v>
      </c>
      <c r="C35" s="23" t="s">
        <v>68</v>
      </c>
      <c r="D35" s="23" t="s">
        <v>91</v>
      </c>
      <c r="E35" s="23" t="s">
        <v>145</v>
      </c>
      <c r="F35" s="23" t="s">
        <v>72</v>
      </c>
      <c r="G35" s="24"/>
      <c r="H35" s="24"/>
    </row>
    <row r="36" spans="1:8" s="13" customFormat="1" ht="46.8">
      <c r="A36" s="15">
        <v>1</v>
      </c>
      <c r="B36" s="29" t="s">
        <v>7</v>
      </c>
      <c r="C36" s="30" t="s">
        <v>68</v>
      </c>
      <c r="D36" s="30" t="s">
        <v>69</v>
      </c>
      <c r="E36" s="30"/>
      <c r="F36" s="30" t="s">
        <v>70</v>
      </c>
      <c r="G36" s="31">
        <f>SUMIFS(G37:G1062,$C37:$C1062,$C37,$D37:$D1062,$D37)/2</f>
        <v>26422.699999999997</v>
      </c>
      <c r="H36" s="31">
        <f>SUMIFS(H37:H1062,$C37:$C1062,$C37,$D37:$D1062,$D37)/2</f>
        <v>0</v>
      </c>
    </row>
    <row r="37" spans="1:8" s="13" customFormat="1" ht="46.8">
      <c r="A37" s="16">
        <v>2</v>
      </c>
      <c r="B37" s="39" t="s">
        <v>177</v>
      </c>
      <c r="C37" s="33" t="s">
        <v>68</v>
      </c>
      <c r="D37" s="33" t="s">
        <v>69</v>
      </c>
      <c r="E37" s="33" t="s">
        <v>14</v>
      </c>
      <c r="F37" s="33" t="s">
        <v>70</v>
      </c>
      <c r="G37" s="34">
        <f>SUMIFS(G38:G1059,$C38:$C1059,$C38,$D38:$D1059,$D38,$E38:$E1059,$E38)</f>
        <v>20</v>
      </c>
      <c r="H37" s="34">
        <f>SUMIFS(H38:H1059,$C38:$C1059,$C38,$D38:$D1059,$D38,$E38:$E1059,$E38)</f>
        <v>0</v>
      </c>
    </row>
    <row r="38" spans="1:8" s="13" customFormat="1" ht="31.2">
      <c r="A38" s="17">
        <v>3</v>
      </c>
      <c r="B38" s="22" t="s">
        <v>11</v>
      </c>
      <c r="C38" s="23" t="s">
        <v>68</v>
      </c>
      <c r="D38" s="23" t="s">
        <v>69</v>
      </c>
      <c r="E38" s="23" t="s">
        <v>14</v>
      </c>
      <c r="F38" s="23" t="s">
        <v>72</v>
      </c>
      <c r="G38" s="24">
        <v>20</v>
      </c>
      <c r="H38" s="24"/>
    </row>
    <row r="39" spans="1:8" s="13" customFormat="1" ht="46.8">
      <c r="A39" s="16">
        <v>2</v>
      </c>
      <c r="B39" s="39" t="s">
        <v>206</v>
      </c>
      <c r="C39" s="33" t="s">
        <v>68</v>
      </c>
      <c r="D39" s="33" t="s">
        <v>69</v>
      </c>
      <c r="E39" s="33" t="s">
        <v>42</v>
      </c>
      <c r="F39" s="33" t="s">
        <v>70</v>
      </c>
      <c r="G39" s="34">
        <f>SUMIFS(G40:G1061,$C40:$C1061,$C40,$D40:$D1061,$D40,$E40:$E1061,$E40)</f>
        <v>21</v>
      </c>
      <c r="H39" s="34">
        <f>SUMIFS(H40:H1061,$C40:$C1061,$C40,$D40:$D1061,$D40,$E40:$E1061,$E40)</f>
        <v>0</v>
      </c>
    </row>
    <row r="40" spans="1:8" s="13" customFormat="1" ht="31.2">
      <c r="A40" s="17">
        <v>3</v>
      </c>
      <c r="B40" s="22" t="s">
        <v>11</v>
      </c>
      <c r="C40" s="23" t="s">
        <v>68</v>
      </c>
      <c r="D40" s="23" t="s">
        <v>69</v>
      </c>
      <c r="E40" s="23" t="s">
        <v>42</v>
      </c>
      <c r="F40" s="23" t="s">
        <v>72</v>
      </c>
      <c r="G40" s="24">
        <v>21</v>
      </c>
      <c r="H40" s="24"/>
    </row>
    <row r="41" spans="1:8" s="13" customFormat="1" ht="62.4">
      <c r="A41" s="16">
        <v>2</v>
      </c>
      <c r="B41" s="32" t="s">
        <v>8</v>
      </c>
      <c r="C41" s="33" t="s">
        <v>68</v>
      </c>
      <c r="D41" s="33" t="s">
        <v>69</v>
      </c>
      <c r="E41" s="33" t="s">
        <v>120</v>
      </c>
      <c r="F41" s="33" t="s">
        <v>70</v>
      </c>
      <c r="G41" s="34">
        <f>SUMIFS(G42:G1063,$C42:$C1063,$C42,$D42:$D1063,$D42,$E42:$E1063,$E42)</f>
        <v>26381.7</v>
      </c>
      <c r="H41" s="34">
        <f>SUMIFS(H42:H1063,$C42:$C1063,$C42,$D42:$D1063,$D42,$E42:$E1063,$E42)</f>
        <v>0</v>
      </c>
    </row>
    <row r="42" spans="1:8" s="13" customFormat="1" ht="31.2">
      <c r="A42" s="17">
        <v>3</v>
      </c>
      <c r="B42" s="22" t="s">
        <v>10</v>
      </c>
      <c r="C42" s="23" t="s">
        <v>68</v>
      </c>
      <c r="D42" s="23" t="s">
        <v>69</v>
      </c>
      <c r="E42" s="23" t="s">
        <v>120</v>
      </c>
      <c r="F42" s="23" t="s">
        <v>71</v>
      </c>
      <c r="G42" s="24">
        <v>25933</v>
      </c>
      <c r="H42" s="24"/>
    </row>
    <row r="43" spans="1:8" s="13" customFormat="1" ht="31.2">
      <c r="A43" s="17">
        <v>3</v>
      </c>
      <c r="B43" s="22" t="s">
        <v>11</v>
      </c>
      <c r="C43" s="23" t="s">
        <v>68</v>
      </c>
      <c r="D43" s="23" t="s">
        <v>69</v>
      </c>
      <c r="E43" s="23" t="s">
        <v>120</v>
      </c>
      <c r="F43" s="23" t="s">
        <v>72</v>
      </c>
      <c r="G43" s="24">
        <v>448.7</v>
      </c>
      <c r="H43" s="24"/>
    </row>
    <row r="44" spans="1:8" s="13" customFormat="1" ht="15.6">
      <c r="A44" s="17">
        <v>3</v>
      </c>
      <c r="B44" s="22" t="s">
        <v>12</v>
      </c>
      <c r="C44" s="23" t="s">
        <v>68</v>
      </c>
      <c r="D44" s="23" t="s">
        <v>69</v>
      </c>
      <c r="E44" s="23" t="s">
        <v>120</v>
      </c>
      <c r="F44" s="23" t="s">
        <v>73</v>
      </c>
      <c r="G44" s="24"/>
      <c r="H44" s="24"/>
    </row>
    <row r="45" spans="1:8" s="13" customFormat="1" ht="15.6">
      <c r="A45" s="15">
        <v>1</v>
      </c>
      <c r="B45" s="40" t="s">
        <v>182</v>
      </c>
      <c r="C45" s="30" t="s">
        <v>68</v>
      </c>
      <c r="D45" s="30" t="s">
        <v>80</v>
      </c>
      <c r="E45" s="30"/>
      <c r="F45" s="30" t="s">
        <v>70</v>
      </c>
      <c r="G45" s="31">
        <f>SUMIFS(G46:G1071,$C46:$C1071,$C46,$D46:$D1071,$D46)/2</f>
        <v>0</v>
      </c>
      <c r="H45" s="31">
        <f>SUMIFS(H46:H1071,$C46:$C1071,$C46,$D46:$D1071,$D46)/2</f>
        <v>0</v>
      </c>
    </row>
    <row r="46" spans="1:8" s="13" customFormat="1" ht="31.2">
      <c r="A46" s="16">
        <v>2</v>
      </c>
      <c r="B46" s="39" t="s">
        <v>183</v>
      </c>
      <c r="C46" s="33" t="s">
        <v>68</v>
      </c>
      <c r="D46" s="33" t="s">
        <v>80</v>
      </c>
      <c r="E46" s="33" t="s">
        <v>181</v>
      </c>
      <c r="F46" s="33" t="s">
        <v>70</v>
      </c>
      <c r="G46" s="34">
        <f>SUMIFS(G47:G1068,$C47:$C1068,$C47,$D47:$D1068,$D47,$E47:$E1068,$E47)</f>
        <v>0</v>
      </c>
      <c r="H46" s="34">
        <f>SUMIFS(H47:H1068,$C47:$C1068,$C47,$D47:$D1068,$D47,$E47:$E1068,$E47)</f>
        <v>0</v>
      </c>
    </row>
    <row r="47" spans="1:8" s="13" customFormat="1" ht="15.6">
      <c r="A47" s="17">
        <v>3</v>
      </c>
      <c r="B47" s="47" t="s">
        <v>184</v>
      </c>
      <c r="C47" s="23" t="s">
        <v>68</v>
      </c>
      <c r="D47" s="23" t="s">
        <v>80</v>
      </c>
      <c r="E47" s="23" t="s">
        <v>181</v>
      </c>
      <c r="F47" s="23" t="s">
        <v>180</v>
      </c>
      <c r="G47" s="24"/>
      <c r="H47" s="24"/>
    </row>
    <row r="48" spans="1:8" s="13" customFormat="1" ht="15.6">
      <c r="A48" s="15">
        <v>1</v>
      </c>
      <c r="B48" s="29" t="s">
        <v>43</v>
      </c>
      <c r="C48" s="30" t="s">
        <v>68</v>
      </c>
      <c r="D48" s="30" t="s">
        <v>84</v>
      </c>
      <c r="E48" s="30" t="s">
        <v>6</v>
      </c>
      <c r="F48" s="30" t="s">
        <v>70</v>
      </c>
      <c r="G48" s="31">
        <f>SUMIFS(G49:G1074,$C49:$C1074,$C49,$D49:$D1074,$D49)/2</f>
        <v>1000</v>
      </c>
      <c r="H48" s="31">
        <f>SUMIFS(H49:H1074,$C49:$C1074,$C49,$D49:$D1074,$D49)/2</f>
        <v>0</v>
      </c>
    </row>
    <row r="49" spans="1:8" s="13" customFormat="1" ht="31.2">
      <c r="A49" s="16">
        <v>2</v>
      </c>
      <c r="B49" s="32" t="s">
        <v>35</v>
      </c>
      <c r="C49" s="33" t="s">
        <v>68</v>
      </c>
      <c r="D49" s="33" t="s">
        <v>84</v>
      </c>
      <c r="E49" s="33" t="s">
        <v>121</v>
      </c>
      <c r="F49" s="33" t="s">
        <v>70</v>
      </c>
      <c r="G49" s="34">
        <f>SUMIFS(G50:G1071,$C50:$C1071,$C50,$D50:$D1071,$D50,$E50:$E1071,$E50)</f>
        <v>1000</v>
      </c>
      <c r="H49" s="34">
        <f>SUMIFS(H50:H1071,$C50:$C1071,$C50,$D50:$D1071,$D50,$E50:$E1071,$E50)</f>
        <v>0</v>
      </c>
    </row>
    <row r="50" spans="1:8" s="13" customFormat="1" ht="15.6">
      <c r="A50" s="17">
        <v>3</v>
      </c>
      <c r="B50" s="22" t="s">
        <v>44</v>
      </c>
      <c r="C50" s="23" t="s">
        <v>68</v>
      </c>
      <c r="D50" s="23" t="s">
        <v>84</v>
      </c>
      <c r="E50" s="23" t="s">
        <v>121</v>
      </c>
      <c r="F50" s="23" t="s">
        <v>89</v>
      </c>
      <c r="G50" s="24">
        <v>1000</v>
      </c>
      <c r="H50" s="24"/>
    </row>
    <row r="51" spans="1:8" s="13" customFormat="1" ht="15.6">
      <c r="A51" s="15">
        <v>1</v>
      </c>
      <c r="B51" s="29" t="s">
        <v>13</v>
      </c>
      <c r="C51" s="30" t="s">
        <v>68</v>
      </c>
      <c r="D51" s="30" t="s">
        <v>74</v>
      </c>
      <c r="E51" s="30"/>
      <c r="F51" s="30"/>
      <c r="G51" s="31">
        <f>SUMIFS(G52:G1077,$C52:$C1077,$C52,$D52:$D1077,$D52)/2</f>
        <v>32473.599999999999</v>
      </c>
      <c r="H51" s="31">
        <f>SUMIFS(H52:H1077,$C52:$C1077,$C52,$D52:$D1077,$D52)/2</f>
        <v>0</v>
      </c>
    </row>
    <row r="52" spans="1:8" s="13" customFormat="1" ht="42" customHeight="1">
      <c r="A52" s="16">
        <v>2</v>
      </c>
      <c r="B52" s="41" t="s">
        <v>170</v>
      </c>
      <c r="C52" s="33" t="s">
        <v>68</v>
      </c>
      <c r="D52" s="33" t="s">
        <v>74</v>
      </c>
      <c r="E52" s="33" t="s">
        <v>169</v>
      </c>
      <c r="F52" s="33"/>
      <c r="G52" s="34">
        <f>SUMIFS(G53:G1074,$C53:$C1074,$C53,$D53:$D1074,$D53,$E53:$E1074,$E53)</f>
        <v>0</v>
      </c>
      <c r="H52" s="34">
        <f>SUMIFS(H53:H1074,$C53:$C1074,$C53,$D53:$D1074,$D53,$E53:$E1074,$E53)</f>
        <v>0</v>
      </c>
    </row>
    <row r="53" spans="1:8" s="13" customFormat="1" ht="15.6">
      <c r="A53" s="17">
        <v>3</v>
      </c>
      <c r="B53" s="22" t="s">
        <v>46</v>
      </c>
      <c r="C53" s="23" t="s">
        <v>68</v>
      </c>
      <c r="D53" s="23" t="s">
        <v>74</v>
      </c>
      <c r="E53" s="23" t="s">
        <v>169</v>
      </c>
      <c r="F53" s="23" t="s">
        <v>90</v>
      </c>
      <c r="G53" s="24"/>
      <c r="H53" s="24"/>
    </row>
    <row r="54" spans="1:8" s="13" customFormat="1" ht="46.8">
      <c r="A54" s="16">
        <v>2</v>
      </c>
      <c r="B54" s="35" t="s">
        <v>185</v>
      </c>
      <c r="C54" s="33" t="s">
        <v>68</v>
      </c>
      <c r="D54" s="33" t="s">
        <v>74</v>
      </c>
      <c r="E54" s="33" t="s">
        <v>47</v>
      </c>
      <c r="F54" s="33"/>
      <c r="G54" s="34">
        <f>SUMIFS(G55:G1076,$C55:$C1076,$C55,$D55:$D1076,$D55,$E55:$E1076,$E55)</f>
        <v>18319.400000000001</v>
      </c>
      <c r="H54" s="34">
        <f>SUMIFS(H55:H1076,$C55:$C1076,$C55,$D55:$D1076,$D55,$E55:$E1076,$E55)</f>
        <v>0</v>
      </c>
    </row>
    <row r="55" spans="1:8" s="13" customFormat="1" ht="15.6">
      <c r="A55" s="17">
        <v>3</v>
      </c>
      <c r="B55" s="22" t="s">
        <v>46</v>
      </c>
      <c r="C55" s="23" t="s">
        <v>68</v>
      </c>
      <c r="D55" s="23" t="s">
        <v>74</v>
      </c>
      <c r="E55" s="23" t="s">
        <v>47</v>
      </c>
      <c r="F55" s="23" t="s">
        <v>90</v>
      </c>
      <c r="G55" s="24">
        <v>18319.400000000001</v>
      </c>
      <c r="H55" s="24"/>
    </row>
    <row r="56" spans="1:8" s="13" customFormat="1" ht="62.4">
      <c r="A56" s="16">
        <v>2</v>
      </c>
      <c r="B56" s="41" t="s">
        <v>210</v>
      </c>
      <c r="C56" s="33" t="s">
        <v>68</v>
      </c>
      <c r="D56" s="33" t="s">
        <v>74</v>
      </c>
      <c r="E56" s="33" t="s">
        <v>49</v>
      </c>
      <c r="F56" s="33" t="s">
        <v>70</v>
      </c>
      <c r="G56" s="34">
        <f>SUMIFS(G57:G1078,$C57:$C1078,$C57,$D57:$D1078,$D57,$E57:$E1078,$E57)</f>
        <v>0</v>
      </c>
      <c r="H56" s="34">
        <f>SUMIFS(H57:H1078,$C57:$C1078,$C57,$D57:$D1078,$D57,$E57:$E1078,$E57)</f>
        <v>0</v>
      </c>
    </row>
    <row r="57" spans="1:8" s="13" customFormat="1" ht="31.2">
      <c r="A57" s="17">
        <v>3</v>
      </c>
      <c r="B57" s="22" t="s">
        <v>11</v>
      </c>
      <c r="C57" s="23" t="s">
        <v>68</v>
      </c>
      <c r="D57" s="23" t="s">
        <v>74</v>
      </c>
      <c r="E57" s="23" t="s">
        <v>49</v>
      </c>
      <c r="F57" s="23" t="s">
        <v>72</v>
      </c>
      <c r="G57" s="24"/>
      <c r="H57" s="24"/>
    </row>
    <row r="58" spans="1:8" s="13" customFormat="1" ht="15.6">
      <c r="A58" s="17">
        <v>3</v>
      </c>
      <c r="B58" s="22" t="s">
        <v>46</v>
      </c>
      <c r="C58" s="23" t="s">
        <v>68</v>
      </c>
      <c r="D58" s="23" t="s">
        <v>74</v>
      </c>
      <c r="E58" s="23" t="s">
        <v>49</v>
      </c>
      <c r="F58" s="23" t="s">
        <v>90</v>
      </c>
      <c r="G58" s="24"/>
      <c r="H58" s="24"/>
    </row>
    <row r="59" spans="1:8" s="13" customFormat="1" ht="46.8">
      <c r="A59" s="16">
        <v>2</v>
      </c>
      <c r="B59" s="41" t="s">
        <v>148</v>
      </c>
      <c r="C59" s="33" t="s">
        <v>68</v>
      </c>
      <c r="D59" s="33" t="s">
        <v>74</v>
      </c>
      <c r="E59" s="33" t="s">
        <v>147</v>
      </c>
      <c r="F59" s="33"/>
      <c r="G59" s="34">
        <f>SUMIFS(G60:G1081,$C60:$C1081,$C60,$D60:$D1081,$D60,$E60:$E1081,$E60)</f>
        <v>14154.2</v>
      </c>
      <c r="H59" s="34">
        <f>SUMIFS(H60:H1081,$C60:$C1081,$C60,$D60:$D1081,$D60,$E60:$E1081,$E60)</f>
        <v>0</v>
      </c>
    </row>
    <row r="60" spans="1:8" s="13" customFormat="1" ht="15.6">
      <c r="A60" s="17">
        <v>3</v>
      </c>
      <c r="B60" s="22" t="s">
        <v>23</v>
      </c>
      <c r="C60" s="23" t="s">
        <v>68</v>
      </c>
      <c r="D60" s="23" t="s">
        <v>74</v>
      </c>
      <c r="E60" s="23" t="s">
        <v>147</v>
      </c>
      <c r="F60" s="23" t="s">
        <v>81</v>
      </c>
      <c r="G60" s="24">
        <v>13535.6</v>
      </c>
      <c r="H60" s="24"/>
    </row>
    <row r="61" spans="1:8" s="13" customFormat="1" ht="31.2">
      <c r="A61" s="17">
        <v>3</v>
      </c>
      <c r="B61" s="22" t="s">
        <v>11</v>
      </c>
      <c r="C61" s="23" t="s">
        <v>68</v>
      </c>
      <c r="D61" s="23" t="s">
        <v>74</v>
      </c>
      <c r="E61" s="23" t="s">
        <v>147</v>
      </c>
      <c r="F61" s="23" t="s">
        <v>72</v>
      </c>
      <c r="G61" s="24">
        <v>618.6</v>
      </c>
      <c r="H61" s="24"/>
    </row>
    <row r="62" spans="1:8" s="13" customFormat="1" ht="31.2">
      <c r="A62" s="16">
        <v>2</v>
      </c>
      <c r="B62" s="41" t="s">
        <v>35</v>
      </c>
      <c r="C62" s="33" t="s">
        <v>68</v>
      </c>
      <c r="D62" s="33" t="s">
        <v>74</v>
      </c>
      <c r="E62" s="33" t="s">
        <v>121</v>
      </c>
      <c r="F62" s="33"/>
      <c r="G62" s="34">
        <f>SUMIFS(G63:G1084,$C63:$C1084,$C63,$D63:$D1084,$D63,$E63:$E1084,$E63)</f>
        <v>0</v>
      </c>
      <c r="H62" s="34">
        <f>SUMIFS(H63:H1084,$C63:$C1084,$C63,$D63:$D1084,$D63,$E63:$E1084,$E63)</f>
        <v>0</v>
      </c>
    </row>
    <row r="63" spans="1:8" s="13" customFormat="1" ht="31.2">
      <c r="A63" s="17">
        <v>3</v>
      </c>
      <c r="B63" s="22" t="s">
        <v>11</v>
      </c>
      <c r="C63" s="23" t="s">
        <v>68</v>
      </c>
      <c r="D63" s="23" t="s">
        <v>74</v>
      </c>
      <c r="E63" s="23" t="s">
        <v>121</v>
      </c>
      <c r="F63" s="23" t="s">
        <v>72</v>
      </c>
      <c r="G63" s="24"/>
      <c r="H63" s="24"/>
    </row>
    <row r="64" spans="1:8" s="13" customFormat="1" ht="15.6">
      <c r="A64" s="17">
        <v>3</v>
      </c>
      <c r="B64" s="22" t="s">
        <v>136</v>
      </c>
      <c r="C64" s="23" t="s">
        <v>68</v>
      </c>
      <c r="D64" s="23" t="s">
        <v>74</v>
      </c>
      <c r="E64" s="23" t="s">
        <v>121</v>
      </c>
      <c r="F64" s="23" t="s">
        <v>135</v>
      </c>
      <c r="G64" s="24"/>
      <c r="H64" s="24"/>
    </row>
    <row r="65" spans="1:8" s="13" customFormat="1" ht="15.6">
      <c r="A65" s="14">
        <v>0</v>
      </c>
      <c r="B65" s="26" t="s">
        <v>104</v>
      </c>
      <c r="C65" s="27" t="s">
        <v>87</v>
      </c>
      <c r="D65" s="27" t="s">
        <v>113</v>
      </c>
      <c r="E65" s="27"/>
      <c r="F65" s="27"/>
      <c r="G65" s="28">
        <f>SUMIFS(G66:G1106,$C66:$C1106,$C66)/3</f>
        <v>454</v>
      </c>
      <c r="H65" s="28">
        <f>SUMIFS(H66:H1096,$C66:$C1096,$C66)/3</f>
        <v>0</v>
      </c>
    </row>
    <row r="66" spans="1:8" s="13" customFormat="1" ht="15.6">
      <c r="A66" s="15">
        <v>1</v>
      </c>
      <c r="B66" s="29" t="s">
        <v>50</v>
      </c>
      <c r="C66" s="30" t="s">
        <v>87</v>
      </c>
      <c r="D66" s="30" t="s">
        <v>85</v>
      </c>
      <c r="E66" s="30" t="s">
        <v>6</v>
      </c>
      <c r="F66" s="30" t="s">
        <v>70</v>
      </c>
      <c r="G66" s="31">
        <f>SUMIFS(G67:G1092,$C67:$C1092,$C67,$D67:$D1092,$D67)/2</f>
        <v>454</v>
      </c>
      <c r="H66" s="31">
        <f>SUMIFS(H67:H1092,$C67:$C1092,$C67,$D67:$D1092,$D67)/2</f>
        <v>0</v>
      </c>
    </row>
    <row r="67" spans="1:8" s="13" customFormat="1" ht="48.75" customHeight="1">
      <c r="A67" s="16">
        <v>2</v>
      </c>
      <c r="B67" s="32" t="s">
        <v>186</v>
      </c>
      <c r="C67" s="33" t="s">
        <v>87</v>
      </c>
      <c r="D67" s="33" t="s">
        <v>85</v>
      </c>
      <c r="E67" s="33" t="s">
        <v>115</v>
      </c>
      <c r="F67" s="33" t="s">
        <v>70</v>
      </c>
      <c r="G67" s="34">
        <f>SUMIFS(G68:G1089,$C68:$C1089,$C68,$D68:$D1089,$D68,$E68:$E1089,$E68)</f>
        <v>454</v>
      </c>
      <c r="H67" s="34">
        <f>SUMIFS(H68:H1089,$C68:$C1089,$C68,$D68:$D1089,$D68,$E68:$E1089,$E68)</f>
        <v>0</v>
      </c>
    </row>
    <row r="68" spans="1:8" s="13" customFormat="1" ht="31.2">
      <c r="A68" s="17">
        <v>3</v>
      </c>
      <c r="B68" s="22" t="s">
        <v>11</v>
      </c>
      <c r="C68" s="23" t="s">
        <v>87</v>
      </c>
      <c r="D68" s="23" t="s">
        <v>85</v>
      </c>
      <c r="E68" s="23" t="s">
        <v>115</v>
      </c>
      <c r="F68" s="23" t="s">
        <v>72</v>
      </c>
      <c r="G68" s="24">
        <v>454</v>
      </c>
      <c r="H68" s="24"/>
    </row>
    <row r="69" spans="1:8" s="13" customFormat="1" ht="31.2">
      <c r="A69" s="14">
        <v>0</v>
      </c>
      <c r="B69" s="26" t="s">
        <v>105</v>
      </c>
      <c r="C69" s="27" t="s">
        <v>77</v>
      </c>
      <c r="D69" s="27" t="s">
        <v>113</v>
      </c>
      <c r="E69" s="27"/>
      <c r="F69" s="27"/>
      <c r="G69" s="28">
        <f>SUMIFS(G70:G1111,$C70:$C1111,$C70)/3</f>
        <v>5938.5</v>
      </c>
      <c r="H69" s="28">
        <f>SUMIFS(H70:H1101,$C70:$C1101,$C70)/3</f>
        <v>0</v>
      </c>
    </row>
    <row r="70" spans="1:8" s="13" customFormat="1" ht="46.8">
      <c r="A70" s="15">
        <v>1</v>
      </c>
      <c r="B70" s="29" t="s">
        <v>199</v>
      </c>
      <c r="C70" s="30" t="s">
        <v>77</v>
      </c>
      <c r="D70" s="30" t="s">
        <v>83</v>
      </c>
      <c r="E70" s="30" t="s">
        <v>6</v>
      </c>
      <c r="F70" s="30" t="s">
        <v>70</v>
      </c>
      <c r="G70" s="31">
        <f>SUMIFS(G71:G1097,$C71:$C1097,$C71,$D71:$D1097,$D71)/2</f>
        <v>4041.9</v>
      </c>
      <c r="H70" s="31">
        <f>SUMIFS(H71:H1097,$C71:$C1097,$C71,$D71:$D1097,$D71)/2</f>
        <v>0</v>
      </c>
    </row>
    <row r="71" spans="1:8" s="13" customFormat="1" ht="46.8">
      <c r="A71" s="16">
        <v>2</v>
      </c>
      <c r="B71" s="41" t="s">
        <v>170</v>
      </c>
      <c r="C71" s="33" t="s">
        <v>77</v>
      </c>
      <c r="D71" s="33" t="s">
        <v>83</v>
      </c>
      <c r="E71" s="33" t="s">
        <v>169</v>
      </c>
      <c r="F71" s="33"/>
      <c r="G71" s="34">
        <f>SUMIFS(G72:G1094,$C72:$C1094,$C72,$D72:$D1094,$D72,$E72:$E1094,$E72)</f>
        <v>2714.9</v>
      </c>
      <c r="H71" s="34">
        <f>SUMIFS(H72:H1094,$C72:$C1094,$C72,$D72:$D1094,$D72,$E72:$E1094,$E72)</f>
        <v>0</v>
      </c>
    </row>
    <row r="72" spans="1:8" s="13" customFormat="1" ht="15.6">
      <c r="A72" s="17">
        <v>3</v>
      </c>
      <c r="B72" s="22" t="s">
        <v>46</v>
      </c>
      <c r="C72" s="23" t="s">
        <v>77</v>
      </c>
      <c r="D72" s="23" t="s">
        <v>83</v>
      </c>
      <c r="E72" s="23" t="s">
        <v>169</v>
      </c>
      <c r="F72" s="23" t="s">
        <v>90</v>
      </c>
      <c r="G72" s="24">
        <v>2714.9</v>
      </c>
      <c r="H72" s="24"/>
    </row>
    <row r="73" spans="1:8" s="13" customFormat="1" ht="69.599999999999994" customHeight="1">
      <c r="A73" s="16">
        <v>2</v>
      </c>
      <c r="B73" s="32" t="s">
        <v>187</v>
      </c>
      <c r="C73" s="33" t="s">
        <v>77</v>
      </c>
      <c r="D73" s="33" t="s">
        <v>83</v>
      </c>
      <c r="E73" s="33" t="s">
        <v>116</v>
      </c>
      <c r="F73" s="33" t="s">
        <v>70</v>
      </c>
      <c r="G73" s="34">
        <f>SUMIFS(G74:G1096,$C74:$C1096,$C74,$D74:$D1096,$D74,$E74:$E1096,$E74)</f>
        <v>76</v>
      </c>
      <c r="H73" s="34">
        <f>SUMIFS(H74:H1096,$C74:$C1096,$C74,$D74:$D1096,$D74,$E74:$E1096,$E74)</f>
        <v>0</v>
      </c>
    </row>
    <row r="74" spans="1:8" s="13" customFormat="1" ht="31.2">
      <c r="A74" s="17">
        <v>3</v>
      </c>
      <c r="B74" s="22" t="s">
        <v>11</v>
      </c>
      <c r="C74" s="23" t="s">
        <v>77</v>
      </c>
      <c r="D74" s="23" t="s">
        <v>83</v>
      </c>
      <c r="E74" s="23" t="s">
        <v>116</v>
      </c>
      <c r="F74" s="23" t="s">
        <v>72</v>
      </c>
      <c r="G74" s="24">
        <v>76</v>
      </c>
      <c r="H74" s="24"/>
    </row>
    <row r="75" spans="1:8" s="13" customFormat="1" ht="62.4">
      <c r="A75" s="16">
        <v>2</v>
      </c>
      <c r="B75" s="41" t="s">
        <v>210</v>
      </c>
      <c r="C75" s="33" t="s">
        <v>77</v>
      </c>
      <c r="D75" s="33" t="s">
        <v>83</v>
      </c>
      <c r="E75" s="33" t="s">
        <v>49</v>
      </c>
      <c r="F75" s="33"/>
      <c r="G75" s="34">
        <f>SUMIFS(G76:G1098,$C76:$C1098,$C76,$D76:$D1098,$D76,$E76:$E1098,$E76)</f>
        <v>1251</v>
      </c>
      <c r="H75" s="34">
        <f>SUMIFS(H76:H1098,$C76:$C1098,$C76,$D76:$D1098,$D76,$E76:$E1098,$E76)</f>
        <v>0</v>
      </c>
    </row>
    <row r="76" spans="1:8" s="13" customFormat="1" ht="31.2">
      <c r="A76" s="17">
        <v>3</v>
      </c>
      <c r="B76" s="22" t="s">
        <v>11</v>
      </c>
      <c r="C76" s="23" t="s">
        <v>77</v>
      </c>
      <c r="D76" s="23" t="s">
        <v>83</v>
      </c>
      <c r="E76" s="23" t="s">
        <v>49</v>
      </c>
      <c r="F76" s="23" t="s">
        <v>72</v>
      </c>
      <c r="G76" s="24">
        <v>1251</v>
      </c>
      <c r="H76" s="24"/>
    </row>
    <row r="77" spans="1:8" s="13" customFormat="1" ht="31.2">
      <c r="A77" s="15">
        <v>1</v>
      </c>
      <c r="B77" s="29" t="s">
        <v>36</v>
      </c>
      <c r="C77" s="30" t="s">
        <v>77</v>
      </c>
      <c r="D77" s="30" t="s">
        <v>75</v>
      </c>
      <c r="E77" s="30"/>
      <c r="F77" s="30"/>
      <c r="G77" s="31">
        <f>SUMIFS(G78:G1106,$C78:$C1106,$C78,$D78:$D1106,$D78)/2</f>
        <v>1896.6</v>
      </c>
      <c r="H77" s="31">
        <f>SUMIFS(H78:H1106,$C78:$C1106,$C78,$D78:$D1106,$D78)/2</f>
        <v>0</v>
      </c>
    </row>
    <row r="78" spans="1:8" s="13" customFormat="1" ht="57" customHeight="1">
      <c r="A78" s="16">
        <v>2</v>
      </c>
      <c r="B78" s="41" t="s">
        <v>163</v>
      </c>
      <c r="C78" s="33" t="s">
        <v>77</v>
      </c>
      <c r="D78" s="33" t="s">
        <v>75</v>
      </c>
      <c r="E78" s="33" t="s">
        <v>51</v>
      </c>
      <c r="F78" s="33"/>
      <c r="G78" s="34">
        <f>SUMIFS(G79:G1103,$C79:$C1103,$C79,$D79:$D1103,$D79,$E79:$E1103,$E79)</f>
        <v>950</v>
      </c>
      <c r="H78" s="34">
        <f>SUMIFS(H79:H1103,$C79:$C1103,$C79,$D79:$D1103,$D79,$E79:$E1103,$E79)</f>
        <v>0</v>
      </c>
    </row>
    <row r="79" spans="1:8" s="13" customFormat="1" ht="15.6">
      <c r="A79" s="17">
        <v>3</v>
      </c>
      <c r="B79" s="22" t="s">
        <v>46</v>
      </c>
      <c r="C79" s="23" t="s">
        <v>77</v>
      </c>
      <c r="D79" s="23" t="s">
        <v>75</v>
      </c>
      <c r="E79" s="23" t="s">
        <v>51</v>
      </c>
      <c r="F79" s="23" t="s">
        <v>90</v>
      </c>
      <c r="G79" s="24">
        <v>950</v>
      </c>
      <c r="H79" s="24"/>
    </row>
    <row r="80" spans="1:8" s="13" customFormat="1" ht="54" customHeight="1">
      <c r="A80" s="16">
        <v>2</v>
      </c>
      <c r="B80" s="41" t="s">
        <v>216</v>
      </c>
      <c r="C80" s="33" t="s">
        <v>77</v>
      </c>
      <c r="D80" s="33" t="s">
        <v>75</v>
      </c>
      <c r="E80" s="33" t="s">
        <v>158</v>
      </c>
      <c r="F80" s="33"/>
      <c r="G80" s="34">
        <f>SUMIFS(G81:G1107,$C81:$C1107,$C81,$D81:$D1107,$D81,$E81:$E1107,$E81)</f>
        <v>946.6</v>
      </c>
      <c r="H80" s="34">
        <f>SUMIFS(H81:H1107,$C81:$C1107,$C81,$D81:$D1107,$D81,$E81:$E1107,$E81)</f>
        <v>0</v>
      </c>
    </row>
    <row r="81" spans="1:8" s="13" customFormat="1" ht="67.2" customHeight="1">
      <c r="A81" s="17">
        <v>3</v>
      </c>
      <c r="B81" s="22" t="s">
        <v>150</v>
      </c>
      <c r="C81" s="23" t="s">
        <v>77</v>
      </c>
      <c r="D81" s="23" t="s">
        <v>75</v>
      </c>
      <c r="E81" s="23" t="s">
        <v>158</v>
      </c>
      <c r="F81" s="23" t="s">
        <v>93</v>
      </c>
      <c r="G81" s="24">
        <v>946.6</v>
      </c>
      <c r="H81" s="24"/>
    </row>
    <row r="82" spans="1:8" s="13" customFormat="1" ht="15.6">
      <c r="A82" s="14">
        <v>0</v>
      </c>
      <c r="B82" s="26" t="s">
        <v>106</v>
      </c>
      <c r="C82" s="27" t="s">
        <v>85</v>
      </c>
      <c r="D82" s="27" t="s">
        <v>113</v>
      </c>
      <c r="E82" s="27"/>
      <c r="F82" s="27"/>
      <c r="G82" s="28">
        <f>SUMIFS(G83:G1124,$C83:$C1124,$C83)/3</f>
        <v>42182.5</v>
      </c>
      <c r="H82" s="28">
        <f>SUMIFS(H83:H1114,$C83:$C1114,$C83)/3</f>
        <v>0</v>
      </c>
    </row>
    <row r="83" spans="1:8" s="13" customFormat="1" ht="15.6">
      <c r="A83" s="15">
        <v>1</v>
      </c>
      <c r="B83" s="29" t="s">
        <v>52</v>
      </c>
      <c r="C83" s="30" t="s">
        <v>85</v>
      </c>
      <c r="D83" s="30" t="s">
        <v>91</v>
      </c>
      <c r="E83" s="30"/>
      <c r="F83" s="30"/>
      <c r="G83" s="31">
        <f>SUMIFS(G84:G1114,$C84:$C1114,$C84,$D84:$D1114,$D84)/2</f>
        <v>737</v>
      </c>
      <c r="H83" s="31">
        <f>SUMIFS(H84:H1114,$C84:$C1114,$C84,$D84:$D1114,$D84)/2</f>
        <v>0</v>
      </c>
    </row>
    <row r="84" spans="1:8" s="13" customFormat="1" ht="46.8">
      <c r="A84" s="16">
        <v>2</v>
      </c>
      <c r="B84" s="39" t="s">
        <v>177</v>
      </c>
      <c r="C84" s="33" t="s">
        <v>85</v>
      </c>
      <c r="D84" s="33" t="s">
        <v>91</v>
      </c>
      <c r="E84" s="33" t="s">
        <v>14</v>
      </c>
      <c r="F84" s="33"/>
      <c r="G84" s="34">
        <f>SUMIFS(G85:G1111,$C85:$C1111,$C85,$D85:$D1111,$D85,$E85:$E1111,$E85)</f>
        <v>0</v>
      </c>
      <c r="H84" s="34">
        <f>SUMIFS(H85:H1111,$C85:$C1111,$C85,$D85:$D1111,$D85,$E85:$E1111,$E85)</f>
        <v>0</v>
      </c>
    </row>
    <row r="85" spans="1:8" s="13" customFormat="1" ht="31.2">
      <c r="A85" s="17">
        <v>3</v>
      </c>
      <c r="B85" s="22" t="s">
        <v>11</v>
      </c>
      <c r="C85" s="23" t="s">
        <v>85</v>
      </c>
      <c r="D85" s="23" t="s">
        <v>91</v>
      </c>
      <c r="E85" s="23" t="s">
        <v>14</v>
      </c>
      <c r="F85" s="23" t="s">
        <v>72</v>
      </c>
      <c r="G85" s="24"/>
      <c r="H85" s="24"/>
    </row>
    <row r="86" spans="1:8" s="13" customFormat="1" ht="62.4">
      <c r="A86" s="16">
        <v>2</v>
      </c>
      <c r="B86" s="32" t="s">
        <v>172</v>
      </c>
      <c r="C86" s="33" t="s">
        <v>85</v>
      </c>
      <c r="D86" s="33" t="s">
        <v>91</v>
      </c>
      <c r="E86" s="33" t="s">
        <v>53</v>
      </c>
      <c r="F86" s="33"/>
      <c r="G86" s="34">
        <f>SUMIFS(G87:G1113,$C87:$C1113,$C87,$D87:$D1113,$D87,$E87:$E1113,$E87)</f>
        <v>737</v>
      </c>
      <c r="H86" s="34">
        <f>SUMIFS(H87:H1113,$C87:$C1113,$C87,$D87:$D1113,$D87,$E87:$E1113,$E87)</f>
        <v>0</v>
      </c>
    </row>
    <row r="87" spans="1:8" s="13" customFormat="1" ht="15.6">
      <c r="A87" s="17">
        <v>3</v>
      </c>
      <c r="B87" s="22" t="s">
        <v>23</v>
      </c>
      <c r="C87" s="23" t="s">
        <v>85</v>
      </c>
      <c r="D87" s="23" t="s">
        <v>91</v>
      </c>
      <c r="E87" s="23" t="s">
        <v>53</v>
      </c>
      <c r="F87" s="23" t="s">
        <v>81</v>
      </c>
      <c r="G87" s="24">
        <v>710</v>
      </c>
      <c r="H87" s="24"/>
    </row>
    <row r="88" spans="1:8" s="13" customFormat="1" ht="31.2">
      <c r="A88" s="17">
        <v>3</v>
      </c>
      <c r="B88" s="22" t="s">
        <v>11</v>
      </c>
      <c r="C88" s="23" t="s">
        <v>85</v>
      </c>
      <c r="D88" s="23" t="s">
        <v>91</v>
      </c>
      <c r="E88" s="23" t="s">
        <v>53</v>
      </c>
      <c r="F88" s="23" t="s">
        <v>72</v>
      </c>
      <c r="G88" s="24">
        <v>27</v>
      </c>
      <c r="H88" s="24"/>
    </row>
    <row r="89" spans="1:8" s="13" customFormat="1" ht="15.6">
      <c r="A89" s="17">
        <v>3</v>
      </c>
      <c r="B89" s="22" t="s">
        <v>46</v>
      </c>
      <c r="C89" s="23" t="s">
        <v>85</v>
      </c>
      <c r="D89" s="23" t="s">
        <v>91</v>
      </c>
      <c r="E89" s="23" t="s">
        <v>53</v>
      </c>
      <c r="F89" s="23" t="s">
        <v>90</v>
      </c>
      <c r="G89" s="24"/>
      <c r="H89" s="24"/>
    </row>
    <row r="90" spans="1:8" s="13" customFormat="1" ht="62.4">
      <c r="A90" s="17">
        <v>3</v>
      </c>
      <c r="B90" s="22" t="s">
        <v>142</v>
      </c>
      <c r="C90" s="23" t="s">
        <v>85</v>
      </c>
      <c r="D90" s="23" t="s">
        <v>91</v>
      </c>
      <c r="E90" s="23" t="s">
        <v>53</v>
      </c>
      <c r="F90" s="23" t="s">
        <v>92</v>
      </c>
      <c r="G90" s="24"/>
      <c r="H90" s="24"/>
    </row>
    <row r="91" spans="1:8" s="13" customFormat="1" ht="15.6">
      <c r="A91" s="17">
        <v>3</v>
      </c>
      <c r="B91" s="22" t="s">
        <v>12</v>
      </c>
      <c r="C91" s="23" t="s">
        <v>85</v>
      </c>
      <c r="D91" s="23" t="s">
        <v>91</v>
      </c>
      <c r="E91" s="23" t="s">
        <v>53</v>
      </c>
      <c r="F91" s="23" t="s">
        <v>73</v>
      </c>
      <c r="G91" s="24"/>
      <c r="H91" s="24"/>
    </row>
    <row r="92" spans="1:8" s="13" customFormat="1" ht="15.6">
      <c r="A92" s="15">
        <v>1</v>
      </c>
      <c r="B92" s="29" t="s">
        <v>54</v>
      </c>
      <c r="C92" s="30" t="s">
        <v>85</v>
      </c>
      <c r="D92" s="30" t="s">
        <v>82</v>
      </c>
      <c r="E92" s="30" t="s">
        <v>6</v>
      </c>
      <c r="F92" s="30" t="s">
        <v>70</v>
      </c>
      <c r="G92" s="31">
        <f>SUMIFS(G93:G1125,$C93:$C1125,$C93,$D93:$D1125,$D93)/2</f>
        <v>8224.7000000000007</v>
      </c>
      <c r="H92" s="31">
        <f>SUMIFS(H93:H1125,$C93:$C1125,$C93,$D93:$D1125,$D93)/2</f>
        <v>0</v>
      </c>
    </row>
    <row r="93" spans="1:8" s="13" customFormat="1" ht="55.2" customHeight="1">
      <c r="A93" s="16">
        <v>2</v>
      </c>
      <c r="B93" s="41" t="s">
        <v>200</v>
      </c>
      <c r="C93" s="42" t="s">
        <v>85</v>
      </c>
      <c r="D93" s="42" t="s">
        <v>82</v>
      </c>
      <c r="E93" s="42" t="s">
        <v>131</v>
      </c>
      <c r="F93" s="33"/>
      <c r="G93" s="34">
        <f>SUMIFS(G94:G1122,$C94:$C1122,$C94,$D94:$D1122,$D94,$E94:$E1122,$E94)</f>
        <v>8224.7000000000007</v>
      </c>
      <c r="H93" s="34">
        <f>SUMIFS(H94:H1122,$C94:$C1122,$C94,$D94:$D1122,$D94,$E94:$E1122,$E94)</f>
        <v>0</v>
      </c>
    </row>
    <row r="94" spans="1:8" s="13" customFormat="1" ht="31.2">
      <c r="A94" s="17">
        <v>3</v>
      </c>
      <c r="B94" s="22" t="s">
        <v>11</v>
      </c>
      <c r="C94" s="23" t="s">
        <v>85</v>
      </c>
      <c r="D94" s="23" t="s">
        <v>82</v>
      </c>
      <c r="E94" s="23" t="s">
        <v>131</v>
      </c>
      <c r="F94" s="23" t="s">
        <v>72</v>
      </c>
      <c r="G94" s="24">
        <v>8224.7000000000007</v>
      </c>
      <c r="H94" s="24"/>
    </row>
    <row r="95" spans="1:8" s="13" customFormat="1" ht="15.6">
      <c r="A95" s="15">
        <v>1</v>
      </c>
      <c r="B95" s="40" t="s">
        <v>137</v>
      </c>
      <c r="C95" s="30" t="s">
        <v>85</v>
      </c>
      <c r="D95" s="30" t="s">
        <v>88</v>
      </c>
      <c r="E95" s="30"/>
      <c r="F95" s="30"/>
      <c r="G95" s="31">
        <f>SUMIFS(G96:G1128,$C96:$C1128,$C96,$D96:$D1128,$D96)/2</f>
        <v>0</v>
      </c>
      <c r="H95" s="31">
        <f>SUMIFS(H96:H1128,$C96:$C1128,$C96,$D96:$D1128,$D96)/2</f>
        <v>0</v>
      </c>
    </row>
    <row r="96" spans="1:8" s="13" customFormat="1" ht="46.8">
      <c r="A96" s="16">
        <v>2</v>
      </c>
      <c r="B96" s="32" t="s">
        <v>207</v>
      </c>
      <c r="C96" s="33" t="s">
        <v>85</v>
      </c>
      <c r="D96" s="33" t="s">
        <v>88</v>
      </c>
      <c r="E96" s="33" t="s">
        <v>55</v>
      </c>
      <c r="F96" s="33"/>
      <c r="G96" s="34">
        <f>SUMIFS(G97:G1125,$C97:$C1125,$C97,$D97:$D1125,$D97,$E97:$E1125,$E97)</f>
        <v>0</v>
      </c>
      <c r="H96" s="34">
        <f>SUMIFS(H97:H1125,$C97:$C1125,$C97,$D97:$D1125,$D97,$E97:$E1125,$E97)</f>
        <v>0</v>
      </c>
    </row>
    <row r="97" spans="1:8" s="13" customFormat="1" ht="15.6">
      <c r="A97" s="17">
        <v>3</v>
      </c>
      <c r="B97" s="22" t="s">
        <v>46</v>
      </c>
      <c r="C97" s="23" t="s">
        <v>85</v>
      </c>
      <c r="D97" s="23" t="s">
        <v>88</v>
      </c>
      <c r="E97" s="23" t="s">
        <v>55</v>
      </c>
      <c r="F97" s="23" t="s">
        <v>90</v>
      </c>
      <c r="G97" s="24"/>
      <c r="H97" s="24"/>
    </row>
    <row r="98" spans="1:8" s="13" customFormat="1" ht="15.6">
      <c r="A98" s="15">
        <v>1</v>
      </c>
      <c r="B98" s="29" t="s">
        <v>133</v>
      </c>
      <c r="C98" s="30" t="s">
        <v>85</v>
      </c>
      <c r="D98" s="30" t="s">
        <v>83</v>
      </c>
      <c r="E98" s="30" t="s">
        <v>6</v>
      </c>
      <c r="F98" s="30" t="s">
        <v>70</v>
      </c>
      <c r="G98" s="31">
        <f>SUMIFS(G99:G1131,$C99:$C1131,$C99,$D99:$D1131,$D99)/2</f>
        <v>0</v>
      </c>
      <c r="H98" s="31">
        <f>SUMIFS(H99:H1131,$C99:$C1131,$C99,$D99:$D1131,$D99)/2</f>
        <v>0</v>
      </c>
    </row>
    <row r="99" spans="1:8" s="13" customFormat="1" ht="62.4">
      <c r="A99" s="16">
        <v>2</v>
      </c>
      <c r="B99" s="41" t="s">
        <v>210</v>
      </c>
      <c r="C99" s="33" t="s">
        <v>85</v>
      </c>
      <c r="D99" s="33" t="s">
        <v>83</v>
      </c>
      <c r="E99" s="33" t="s">
        <v>49</v>
      </c>
      <c r="F99" s="33"/>
      <c r="G99" s="34">
        <f>SUMIFS(G100:G1128,$C100:$C1128,$C100,$D100:$D1128,$D100,$E100:$E1128,$E100)</f>
        <v>0</v>
      </c>
      <c r="H99" s="34">
        <f>SUMIFS(H100:H1128,$C100:$C1128,$C100,$D100:$D1128,$D100,$E100:$E1128,$E100)</f>
        <v>0</v>
      </c>
    </row>
    <row r="100" spans="1:8" s="13" customFormat="1" ht="15.6">
      <c r="A100" s="17">
        <v>3</v>
      </c>
      <c r="B100" s="22" t="s">
        <v>46</v>
      </c>
      <c r="C100" s="23" t="s">
        <v>85</v>
      </c>
      <c r="D100" s="23" t="s">
        <v>83</v>
      </c>
      <c r="E100" s="23" t="s">
        <v>49</v>
      </c>
      <c r="F100" s="23" t="s">
        <v>90</v>
      </c>
      <c r="G100" s="24"/>
      <c r="H100" s="24"/>
    </row>
    <row r="101" spans="1:8" s="13" customFormat="1" ht="15.6">
      <c r="A101" s="15">
        <v>1</v>
      </c>
      <c r="B101" s="29" t="s">
        <v>38</v>
      </c>
      <c r="C101" s="30" t="s">
        <v>85</v>
      </c>
      <c r="D101" s="30" t="s">
        <v>86</v>
      </c>
      <c r="E101" s="30"/>
      <c r="F101" s="30"/>
      <c r="G101" s="31">
        <f>SUMIFS(G102:G1134,$C102:$C1134,$C102,$D102:$D1134,$D102)/2</f>
        <v>33220.800000000003</v>
      </c>
      <c r="H101" s="31">
        <f>SUMIFS(H102:H1134,$C102:$C1134,$C102,$D102:$D1134,$D102)/2</f>
        <v>0</v>
      </c>
    </row>
    <row r="102" spans="1:8" s="13" customFormat="1" ht="51" customHeight="1">
      <c r="A102" s="16">
        <v>2</v>
      </c>
      <c r="B102" s="41" t="s">
        <v>201</v>
      </c>
      <c r="C102" s="33" t="s">
        <v>85</v>
      </c>
      <c r="D102" s="33" t="s">
        <v>86</v>
      </c>
      <c r="E102" s="33" t="s">
        <v>56</v>
      </c>
      <c r="F102" s="33"/>
      <c r="G102" s="34">
        <f>SUMIFS(G103:G1131,$C103:$C1131,$C103,$D103:$D1131,$D103,$E103:$E1131,$E103)</f>
        <v>8866.2000000000007</v>
      </c>
      <c r="H102" s="34">
        <f>SUMIFS(H103:H1131,$C103:$C1131,$C103,$D103:$D1131,$D103,$E103:$E1131,$E103)</f>
        <v>0</v>
      </c>
    </row>
    <row r="103" spans="1:8" s="13" customFormat="1" ht="69.599999999999994" customHeight="1">
      <c r="A103" s="17">
        <v>3</v>
      </c>
      <c r="B103" s="22" t="s">
        <v>150</v>
      </c>
      <c r="C103" s="23" t="s">
        <v>85</v>
      </c>
      <c r="D103" s="23" t="s">
        <v>86</v>
      </c>
      <c r="E103" s="23" t="s">
        <v>56</v>
      </c>
      <c r="F103" s="23" t="s">
        <v>93</v>
      </c>
      <c r="G103" s="24">
        <v>8866.2000000000007</v>
      </c>
      <c r="H103" s="24"/>
    </row>
    <row r="104" spans="1:8" s="13" customFormat="1" ht="64.2" customHeight="1">
      <c r="A104" s="16">
        <v>2</v>
      </c>
      <c r="B104" s="35" t="s">
        <v>191</v>
      </c>
      <c r="C104" s="33" t="s">
        <v>85</v>
      </c>
      <c r="D104" s="33" t="s">
        <v>86</v>
      </c>
      <c r="E104" s="33" t="s">
        <v>48</v>
      </c>
      <c r="F104" s="33"/>
      <c r="G104" s="34">
        <f>SUMIFS(G105:G1133,$C105:$C1133,$C105,$D105:$D1133,$D105,$E105:$E1133,$E105)</f>
        <v>23954.6</v>
      </c>
      <c r="H104" s="34">
        <f>SUMIFS(H105:H1133,$C105:$C1133,$C105,$D105:$D1133,$D105,$E105:$E1133,$E105)</f>
        <v>0</v>
      </c>
    </row>
    <row r="105" spans="1:8" s="13" customFormat="1" ht="15.6">
      <c r="A105" s="17">
        <v>3</v>
      </c>
      <c r="B105" s="22" t="s">
        <v>46</v>
      </c>
      <c r="C105" s="23" t="s">
        <v>85</v>
      </c>
      <c r="D105" s="23" t="s">
        <v>86</v>
      </c>
      <c r="E105" s="23" t="s">
        <v>48</v>
      </c>
      <c r="F105" s="23" t="s">
        <v>90</v>
      </c>
      <c r="G105" s="24">
        <v>23954.6</v>
      </c>
      <c r="H105" s="24"/>
    </row>
    <row r="106" spans="1:8" s="13" customFormat="1" ht="62.4">
      <c r="A106" s="16">
        <v>2</v>
      </c>
      <c r="B106" s="41" t="s">
        <v>210</v>
      </c>
      <c r="C106" s="33" t="s">
        <v>85</v>
      </c>
      <c r="D106" s="33" t="s">
        <v>86</v>
      </c>
      <c r="E106" s="33" t="s">
        <v>49</v>
      </c>
      <c r="F106" s="33"/>
      <c r="G106" s="34">
        <f>SUMIFS(G107:G1135,$C107:$C1135,$C107,$D107:$D1135,$D107,$E107:$E1135,$E107)</f>
        <v>400</v>
      </c>
      <c r="H106" s="34">
        <f>SUMIFS(H107:H1135,$C107:$C1135,$C107,$D107:$D1135,$D107,$E107:$E1135,$E107)</f>
        <v>0</v>
      </c>
    </row>
    <row r="107" spans="1:8" s="13" customFormat="1" ht="31.2">
      <c r="A107" s="17">
        <v>3</v>
      </c>
      <c r="B107" s="22" t="s">
        <v>11</v>
      </c>
      <c r="C107" s="23" t="s">
        <v>85</v>
      </c>
      <c r="D107" s="23" t="s">
        <v>86</v>
      </c>
      <c r="E107" s="23" t="s">
        <v>49</v>
      </c>
      <c r="F107" s="23" t="s">
        <v>72</v>
      </c>
      <c r="G107" s="24">
        <v>400</v>
      </c>
      <c r="H107" s="24"/>
    </row>
    <row r="108" spans="1:8" s="13" customFormat="1" ht="19.8" customHeight="1">
      <c r="A108" s="17">
        <v>3</v>
      </c>
      <c r="B108" s="22" t="s">
        <v>46</v>
      </c>
      <c r="C108" s="23" t="s">
        <v>85</v>
      </c>
      <c r="D108" s="23" t="s">
        <v>86</v>
      </c>
      <c r="E108" s="23" t="s">
        <v>49</v>
      </c>
      <c r="F108" s="23" t="s">
        <v>90</v>
      </c>
      <c r="G108" s="24"/>
      <c r="H108" s="24"/>
    </row>
    <row r="109" spans="1:8" s="13" customFormat="1" ht="51" customHeight="1">
      <c r="A109" s="16">
        <v>2</v>
      </c>
      <c r="B109" s="41" t="s">
        <v>35</v>
      </c>
      <c r="C109" s="33" t="s">
        <v>85</v>
      </c>
      <c r="D109" s="33" t="s">
        <v>86</v>
      </c>
      <c r="E109" s="33" t="s">
        <v>121</v>
      </c>
      <c r="F109" s="33"/>
      <c r="G109" s="34">
        <f>SUMIFS(G110:G1138,$C110:$C1138,$C110,$D110:$D1138,$D110,$E110:$E1138,$E110)</f>
        <v>0</v>
      </c>
      <c r="H109" s="34">
        <f>SUMIFS(H110:H1138,$C110:$C1138,$C110,$D110:$D1138,$D110,$E110:$E1138,$E110)</f>
        <v>0</v>
      </c>
    </row>
    <row r="110" spans="1:8" s="13" customFormat="1" ht="31.2">
      <c r="A110" s="17">
        <v>3</v>
      </c>
      <c r="B110" s="22" t="s">
        <v>11</v>
      </c>
      <c r="C110" s="23" t="s">
        <v>85</v>
      </c>
      <c r="D110" s="23" t="s">
        <v>86</v>
      </c>
      <c r="E110" s="23" t="s">
        <v>121</v>
      </c>
      <c r="F110" s="23" t="s">
        <v>72</v>
      </c>
      <c r="G110" s="24"/>
      <c r="H110" s="24"/>
    </row>
    <row r="111" spans="1:8" s="13" customFormat="1" ht="15.6">
      <c r="A111" s="14">
        <v>0</v>
      </c>
      <c r="B111" s="26" t="s">
        <v>107</v>
      </c>
      <c r="C111" s="27" t="s">
        <v>91</v>
      </c>
      <c r="D111" s="27" t="s">
        <v>113</v>
      </c>
      <c r="E111" s="27"/>
      <c r="F111" s="27"/>
      <c r="G111" s="28">
        <f>SUMIFS(G112:G1158,$C112:$C1158,$C112)/3</f>
        <v>204851.09999999998</v>
      </c>
      <c r="H111" s="28">
        <f>SUMIFS(H112:H1148,$C112:$C1148,$C112)/3</f>
        <v>69020</v>
      </c>
    </row>
    <row r="112" spans="1:8" s="13" customFormat="1" ht="15.6">
      <c r="A112" s="15">
        <v>1</v>
      </c>
      <c r="B112" s="29" t="s">
        <v>57</v>
      </c>
      <c r="C112" s="30" t="s">
        <v>91</v>
      </c>
      <c r="D112" s="30" t="s">
        <v>68</v>
      </c>
      <c r="E112" s="30"/>
      <c r="F112" s="30"/>
      <c r="G112" s="31">
        <f>SUMIFS(G113:G1145,$C113:$C1145,$C113,$D113:$D1145,$D113)/2</f>
        <v>560</v>
      </c>
      <c r="H112" s="31">
        <f>SUMIFS(H113:H1145,$C113:$C1145,$C113,$D113:$D1145,$D113)/2</f>
        <v>0</v>
      </c>
    </row>
    <row r="113" spans="1:8" s="13" customFormat="1" ht="67.2" customHeight="1">
      <c r="A113" s="16">
        <v>2</v>
      </c>
      <c r="B113" s="41" t="s">
        <v>193</v>
      </c>
      <c r="C113" s="33" t="s">
        <v>91</v>
      </c>
      <c r="D113" s="33" t="s">
        <v>68</v>
      </c>
      <c r="E113" s="33" t="s">
        <v>192</v>
      </c>
      <c r="F113" s="33" t="s">
        <v>70</v>
      </c>
      <c r="G113" s="34">
        <f>SUMIFS(G114:G1142,$C114:$C1142,$C114,$D114:$D1142,$D114,$E114:$E1142,$E114)</f>
        <v>0</v>
      </c>
      <c r="H113" s="34">
        <f>SUMIFS(H114:H1142,$C114:$C1142,$C114,$D114:$D1142,$D114,$E114:$E1142,$E114)</f>
        <v>0</v>
      </c>
    </row>
    <row r="114" spans="1:8" s="13" customFormat="1" ht="15.6">
      <c r="A114" s="17">
        <v>3</v>
      </c>
      <c r="B114" s="22" t="s">
        <v>194</v>
      </c>
      <c r="C114" s="23" t="s">
        <v>91</v>
      </c>
      <c r="D114" s="23" t="s">
        <v>68</v>
      </c>
      <c r="E114" s="23" t="s">
        <v>192</v>
      </c>
      <c r="F114" s="23" t="s">
        <v>134</v>
      </c>
      <c r="G114" s="24"/>
      <c r="H114" s="24"/>
    </row>
    <row r="115" spans="1:8" s="13" customFormat="1" ht="15.6">
      <c r="A115" s="17">
        <v>3</v>
      </c>
      <c r="B115" s="22" t="s">
        <v>128</v>
      </c>
      <c r="C115" s="23" t="s">
        <v>91</v>
      </c>
      <c r="D115" s="23" t="s">
        <v>68</v>
      </c>
      <c r="E115" s="23" t="s">
        <v>192</v>
      </c>
      <c r="F115" s="23" t="s">
        <v>127</v>
      </c>
      <c r="G115" s="24"/>
      <c r="H115" s="24"/>
    </row>
    <row r="116" spans="1:8" s="13" customFormat="1" ht="67.2" customHeight="1">
      <c r="A116" s="16">
        <v>2</v>
      </c>
      <c r="B116" s="35" t="s">
        <v>191</v>
      </c>
      <c r="C116" s="33" t="s">
        <v>91</v>
      </c>
      <c r="D116" s="33" t="s">
        <v>68</v>
      </c>
      <c r="E116" s="33" t="s">
        <v>48</v>
      </c>
      <c r="F116" s="33" t="s">
        <v>70</v>
      </c>
      <c r="G116" s="34">
        <f>SUMIFS(G117:G1145,$C117:$C1145,$C117,$D117:$D1145,$D117,$E117:$E1145,$E117)</f>
        <v>0</v>
      </c>
      <c r="H116" s="34">
        <f>SUMIFS(H117:H1145,$C117:$C1145,$C117,$D117:$D1145,$D117,$E117:$E1145,$E117)</f>
        <v>0</v>
      </c>
    </row>
    <row r="117" spans="1:8" s="13" customFormat="1" ht="15.6">
      <c r="A117" s="17">
        <v>3</v>
      </c>
      <c r="B117" s="22" t="s">
        <v>46</v>
      </c>
      <c r="C117" s="23" t="s">
        <v>91</v>
      </c>
      <c r="D117" s="23" t="s">
        <v>68</v>
      </c>
      <c r="E117" s="23" t="s">
        <v>48</v>
      </c>
      <c r="F117" s="23" t="s">
        <v>90</v>
      </c>
      <c r="G117" s="24"/>
      <c r="H117" s="24"/>
    </row>
    <row r="118" spans="1:8" s="13" customFormat="1" ht="62.4">
      <c r="A118" s="16">
        <v>2</v>
      </c>
      <c r="B118" s="41" t="s">
        <v>210</v>
      </c>
      <c r="C118" s="33" t="s">
        <v>91</v>
      </c>
      <c r="D118" s="33" t="s">
        <v>68</v>
      </c>
      <c r="E118" s="33" t="s">
        <v>49</v>
      </c>
      <c r="F118" s="33"/>
      <c r="G118" s="34">
        <f>SUMIFS(G119:G1147,$C119:$C1147,$C119,$D119:$D1147,$D119,$E119:$E1147,$E119)</f>
        <v>530</v>
      </c>
      <c r="H118" s="34">
        <f>SUMIFS(H119:H1147,$C119:$C1147,$C119,$D119:$D1147,$D119,$E119:$E1147,$E119)</f>
        <v>0</v>
      </c>
    </row>
    <row r="119" spans="1:8" s="13" customFormat="1" ht="31.2">
      <c r="A119" s="17">
        <v>3</v>
      </c>
      <c r="B119" s="22" t="s">
        <v>11</v>
      </c>
      <c r="C119" s="23" t="s">
        <v>91</v>
      </c>
      <c r="D119" s="23" t="s">
        <v>68</v>
      </c>
      <c r="E119" s="23" t="s">
        <v>49</v>
      </c>
      <c r="F119" s="23" t="s">
        <v>72</v>
      </c>
      <c r="G119" s="24">
        <v>530</v>
      </c>
      <c r="H119" s="24"/>
    </row>
    <row r="120" spans="1:8" s="13" customFormat="1" ht="15.6">
      <c r="A120" s="17">
        <v>3</v>
      </c>
      <c r="B120" s="22" t="s">
        <v>46</v>
      </c>
      <c r="C120" s="23" t="s">
        <v>91</v>
      </c>
      <c r="D120" s="23" t="s">
        <v>68</v>
      </c>
      <c r="E120" s="23" t="s">
        <v>49</v>
      </c>
      <c r="F120" s="23" t="s">
        <v>90</v>
      </c>
      <c r="G120" s="24"/>
      <c r="H120" s="24"/>
    </row>
    <row r="121" spans="1:8" s="13" customFormat="1" ht="46.8">
      <c r="A121" s="16">
        <v>2</v>
      </c>
      <c r="B121" s="41" t="s">
        <v>218</v>
      </c>
      <c r="C121" s="33" t="s">
        <v>91</v>
      </c>
      <c r="D121" s="33" t="s">
        <v>68</v>
      </c>
      <c r="E121" s="33" t="s">
        <v>159</v>
      </c>
      <c r="F121" s="33" t="s">
        <v>70</v>
      </c>
      <c r="G121" s="34">
        <f>SUMIFS(G122:G1150,$C122:$C1150,$C122,$D122:$D1150,$D122,$E122:$E1150,$E122)</f>
        <v>30</v>
      </c>
      <c r="H121" s="34">
        <f>SUMIFS(H122:H1150,$C122:$C1150,$C122,$D122:$D1150,$D122,$E122:$E1150,$E122)</f>
        <v>0</v>
      </c>
    </row>
    <row r="122" spans="1:8" s="13" customFormat="1" ht="31.2">
      <c r="A122" s="17">
        <v>3</v>
      </c>
      <c r="B122" s="22" t="s">
        <v>11</v>
      </c>
      <c r="C122" s="23" t="s">
        <v>91</v>
      </c>
      <c r="D122" s="23" t="s">
        <v>68</v>
      </c>
      <c r="E122" s="23" t="s">
        <v>159</v>
      </c>
      <c r="F122" s="23" t="s">
        <v>72</v>
      </c>
      <c r="G122" s="24">
        <v>30</v>
      </c>
      <c r="H122" s="24"/>
    </row>
    <row r="123" spans="1:8" s="13" customFormat="1" ht="15.6">
      <c r="A123" s="15">
        <v>1</v>
      </c>
      <c r="B123" s="40" t="s">
        <v>117</v>
      </c>
      <c r="C123" s="30" t="s">
        <v>91</v>
      </c>
      <c r="D123" s="30" t="s">
        <v>87</v>
      </c>
      <c r="E123" s="30"/>
      <c r="F123" s="30"/>
      <c r="G123" s="31">
        <f>SUMIFS(G124:G1156,$C124:$C1156,$C124,$D124:$D1156,$D124)/2</f>
        <v>80500.5</v>
      </c>
      <c r="H123" s="31">
        <f>SUMIFS(H124:H1156,$C124:$C1156,$C124,$D124:$D1156,$D124)/2</f>
        <v>69020</v>
      </c>
    </row>
    <row r="124" spans="1:8" s="13" customFormat="1" ht="46.8">
      <c r="A124" s="16">
        <v>2</v>
      </c>
      <c r="B124" s="41" t="s">
        <v>208</v>
      </c>
      <c r="C124" s="33" t="s">
        <v>91</v>
      </c>
      <c r="D124" s="33" t="s">
        <v>87</v>
      </c>
      <c r="E124" s="42" t="s">
        <v>58</v>
      </c>
      <c r="F124" s="42" t="s">
        <v>70</v>
      </c>
      <c r="G124" s="34">
        <f>SUMIFS(G125:G1153,$C125:$C1153,$C125,$D125:$D1153,$D125,$E125:$E1153,$E125)</f>
        <v>10000</v>
      </c>
      <c r="H124" s="34">
        <f>SUMIFS(H125:H1153,$C125:$C1153,$C125,$D125:$D1153,$D125,$E125:$E1153,$E125)</f>
        <v>0</v>
      </c>
    </row>
    <row r="125" spans="1:8" s="13" customFormat="1" ht="115.8" customHeight="1">
      <c r="A125" s="17">
        <v>3</v>
      </c>
      <c r="B125" s="22" t="s">
        <v>118</v>
      </c>
      <c r="C125" s="23" t="s">
        <v>91</v>
      </c>
      <c r="D125" s="23" t="s">
        <v>87</v>
      </c>
      <c r="E125" s="23" t="s">
        <v>58</v>
      </c>
      <c r="F125" s="23" t="s">
        <v>119</v>
      </c>
      <c r="G125" s="24"/>
      <c r="H125" s="24"/>
    </row>
    <row r="126" spans="1:8" s="13" customFormat="1" ht="15.6">
      <c r="A126" s="17">
        <v>3</v>
      </c>
      <c r="B126" s="22" t="s">
        <v>46</v>
      </c>
      <c r="C126" s="23" t="s">
        <v>91</v>
      </c>
      <c r="D126" s="23" t="s">
        <v>87</v>
      </c>
      <c r="E126" s="23" t="s">
        <v>58</v>
      </c>
      <c r="F126" s="23" t="s">
        <v>90</v>
      </c>
      <c r="G126" s="24">
        <v>10000</v>
      </c>
      <c r="H126" s="24"/>
    </row>
    <row r="127" spans="1:8" s="13" customFormat="1" ht="46.8">
      <c r="A127" s="16">
        <v>2</v>
      </c>
      <c r="B127" s="41" t="s">
        <v>196</v>
      </c>
      <c r="C127" s="33" t="s">
        <v>91</v>
      </c>
      <c r="D127" s="33" t="s">
        <v>87</v>
      </c>
      <c r="E127" s="42" t="s">
        <v>195</v>
      </c>
      <c r="F127" s="42" t="s">
        <v>70</v>
      </c>
      <c r="G127" s="34">
        <f>SUMIFS(G128:G1156,$C128:$C1156,$C128,$D128:$D1156,$D128,$E128:$E1156,$E128)</f>
        <v>70500.5</v>
      </c>
      <c r="H127" s="34">
        <f>SUMIFS(H128:H1156,$C128:$C1156,$C128,$D128:$D1156,$D128,$E128:$E1156,$E128)</f>
        <v>69020</v>
      </c>
    </row>
    <row r="128" spans="1:8" s="13" customFormat="1" ht="114" customHeight="1">
      <c r="A128" s="17">
        <v>3</v>
      </c>
      <c r="B128" s="22" t="s">
        <v>118</v>
      </c>
      <c r="C128" s="23" t="s">
        <v>91</v>
      </c>
      <c r="D128" s="23" t="s">
        <v>87</v>
      </c>
      <c r="E128" s="23" t="s">
        <v>195</v>
      </c>
      <c r="F128" s="23" t="s">
        <v>119</v>
      </c>
      <c r="G128" s="24">
        <v>70500.5</v>
      </c>
      <c r="H128" s="24">
        <v>69020</v>
      </c>
    </row>
    <row r="129" spans="1:8" s="13" customFormat="1" ht="15.6">
      <c r="A129" s="17">
        <v>3</v>
      </c>
      <c r="B129" s="22" t="s">
        <v>46</v>
      </c>
      <c r="C129" s="23" t="s">
        <v>91</v>
      </c>
      <c r="D129" s="23" t="s">
        <v>87</v>
      </c>
      <c r="E129" s="23" t="s">
        <v>195</v>
      </c>
      <c r="F129" s="23" t="s">
        <v>90</v>
      </c>
      <c r="G129" s="24"/>
      <c r="H129" s="24"/>
    </row>
    <row r="130" spans="1:8" s="13" customFormat="1" ht="62.4">
      <c r="A130" s="16">
        <v>2</v>
      </c>
      <c r="B130" s="41" t="s">
        <v>210</v>
      </c>
      <c r="C130" s="33" t="s">
        <v>91</v>
      </c>
      <c r="D130" s="33" t="s">
        <v>87</v>
      </c>
      <c r="E130" s="42" t="s">
        <v>49</v>
      </c>
      <c r="F130" s="42" t="s">
        <v>70</v>
      </c>
      <c r="G130" s="34">
        <f>SUMIFS(G131:G1159,$C131:$C1159,$C131,$D131:$D1159,$D131,$E131:$E1159,$E131)</f>
        <v>0</v>
      </c>
      <c r="H130" s="34">
        <f>SUMIFS(H131:H1159,$C131:$C1159,$C131,$D131:$D1159,$D131,$E131:$E1159,$E131)</f>
        <v>0</v>
      </c>
    </row>
    <row r="131" spans="1:8" s="13" customFormat="1" ht="31.2">
      <c r="A131" s="17">
        <v>3</v>
      </c>
      <c r="B131" s="22" t="s">
        <v>11</v>
      </c>
      <c r="C131" s="23" t="s">
        <v>91</v>
      </c>
      <c r="D131" s="23" t="s">
        <v>87</v>
      </c>
      <c r="E131" s="23" t="s">
        <v>49</v>
      </c>
      <c r="F131" s="23" t="s">
        <v>72</v>
      </c>
      <c r="G131" s="24"/>
      <c r="H131" s="24"/>
    </row>
    <row r="132" spans="1:8" s="13" customFormat="1" ht="15.6">
      <c r="A132" s="17">
        <v>3</v>
      </c>
      <c r="B132" s="22" t="s">
        <v>46</v>
      </c>
      <c r="C132" s="23" t="s">
        <v>91</v>
      </c>
      <c r="D132" s="23" t="s">
        <v>87</v>
      </c>
      <c r="E132" s="23" t="s">
        <v>49</v>
      </c>
      <c r="F132" s="23" t="s">
        <v>90</v>
      </c>
      <c r="G132" s="24"/>
      <c r="H132" s="24"/>
    </row>
    <row r="133" spans="1:8" s="13" customFormat="1" ht="15.6">
      <c r="A133" s="15">
        <v>1</v>
      </c>
      <c r="B133" s="40" t="s">
        <v>126</v>
      </c>
      <c r="C133" s="44" t="s">
        <v>91</v>
      </c>
      <c r="D133" s="44" t="s">
        <v>77</v>
      </c>
      <c r="E133" s="44" t="s">
        <v>6</v>
      </c>
      <c r="F133" s="44" t="s">
        <v>70</v>
      </c>
      <c r="G133" s="31">
        <f>SUMIFS(G134:G1166,$C134:$C1166,$C134,$D134:$D1166,$D134)/2</f>
        <v>0</v>
      </c>
      <c r="H133" s="31">
        <f>SUMIFS(H134:H1166,$C134:$C1166,$C134,$D134:$D1166,$D134)/2</f>
        <v>0</v>
      </c>
    </row>
    <row r="134" spans="1:8" s="13" customFormat="1" ht="35.4" customHeight="1">
      <c r="A134" s="16">
        <v>2</v>
      </c>
      <c r="B134" s="41" t="s">
        <v>208</v>
      </c>
      <c r="C134" s="33" t="s">
        <v>91</v>
      </c>
      <c r="D134" s="33" t="s">
        <v>77</v>
      </c>
      <c r="E134" s="42" t="s">
        <v>58</v>
      </c>
      <c r="F134" s="42" t="s">
        <v>70</v>
      </c>
      <c r="G134" s="34">
        <f>SUMIFS(G135:G1163,$C135:$C1163,$C135,$D135:$D1163,$D135,$E135:$E1163,$E135)</f>
        <v>0</v>
      </c>
      <c r="H134" s="34">
        <f>SUMIFS(H135:H1163,$C135:$C1163,$C135,$D135:$D1163,$D135,$E135:$E1163,$E135)</f>
        <v>0</v>
      </c>
    </row>
    <row r="135" spans="1:8" s="13" customFormat="1" ht="15.6">
      <c r="A135" s="17">
        <v>3</v>
      </c>
      <c r="B135" s="22" t="s">
        <v>46</v>
      </c>
      <c r="C135" s="23" t="s">
        <v>91</v>
      </c>
      <c r="D135" s="23" t="s">
        <v>77</v>
      </c>
      <c r="E135" s="23" t="s">
        <v>58</v>
      </c>
      <c r="F135" s="23" t="s">
        <v>90</v>
      </c>
      <c r="G135" s="24"/>
      <c r="H135" s="24"/>
    </row>
    <row r="136" spans="1:8" s="13" customFormat="1" ht="46.8">
      <c r="A136" s="16">
        <v>2</v>
      </c>
      <c r="B136" s="41" t="s">
        <v>188</v>
      </c>
      <c r="C136" s="42" t="s">
        <v>91</v>
      </c>
      <c r="D136" s="42" t="s">
        <v>77</v>
      </c>
      <c r="E136" s="42" t="s">
        <v>125</v>
      </c>
      <c r="F136" s="42" t="s">
        <v>70</v>
      </c>
      <c r="G136" s="34">
        <f>SUMIFS(G137:G1165,$C137:$C1165,$C137,$D137:$D1165,$D137,$E137:$E1165,$E137)</f>
        <v>0</v>
      </c>
      <c r="H136" s="34">
        <f>SUMIFS(H137:H1165,$C137:$C1165,$C137,$D137:$D1165,$D137,$E137:$E1165,$E137)</f>
        <v>0</v>
      </c>
    </row>
    <row r="137" spans="1:8" s="13" customFormat="1" ht="15.6">
      <c r="A137" s="17">
        <v>3</v>
      </c>
      <c r="B137" s="22" t="s">
        <v>46</v>
      </c>
      <c r="C137" s="23" t="s">
        <v>91</v>
      </c>
      <c r="D137" s="23" t="s">
        <v>77</v>
      </c>
      <c r="E137" s="23" t="s">
        <v>125</v>
      </c>
      <c r="F137" s="23" t="s">
        <v>90</v>
      </c>
      <c r="G137" s="24"/>
      <c r="H137" s="24"/>
    </row>
    <row r="138" spans="1:8" s="13" customFormat="1" ht="43.2" customHeight="1">
      <c r="A138" s="16">
        <v>2</v>
      </c>
      <c r="B138" s="41" t="s">
        <v>214</v>
      </c>
      <c r="C138" s="33" t="s">
        <v>91</v>
      </c>
      <c r="D138" s="33" t="s">
        <v>77</v>
      </c>
      <c r="E138" s="42" t="s">
        <v>173</v>
      </c>
      <c r="F138" s="42" t="s">
        <v>70</v>
      </c>
      <c r="G138" s="34">
        <f>SUMIFS(G139:G1167,$C139:$C1167,$C139,$D139:$D1167,$D139,$E139:$E1167,$E139)</f>
        <v>0</v>
      </c>
      <c r="H138" s="34">
        <f>SUMIFS(H139:H1167,$C139:$C1167,$C139,$D139:$D1167,$D139,$E139:$E1167,$E139)</f>
        <v>0</v>
      </c>
    </row>
    <row r="139" spans="1:8" s="13" customFormat="1" ht="15.6">
      <c r="A139" s="17">
        <v>3</v>
      </c>
      <c r="B139" s="22" t="s">
        <v>46</v>
      </c>
      <c r="C139" s="23" t="s">
        <v>91</v>
      </c>
      <c r="D139" s="23" t="s">
        <v>77</v>
      </c>
      <c r="E139" s="23" t="s">
        <v>173</v>
      </c>
      <c r="F139" s="23" t="s">
        <v>90</v>
      </c>
      <c r="G139" s="24"/>
      <c r="H139" s="24"/>
    </row>
    <row r="140" spans="1:8" s="13" customFormat="1" ht="37.799999999999997" customHeight="1">
      <c r="A140" s="16">
        <v>2</v>
      </c>
      <c r="B140" s="41" t="s">
        <v>217</v>
      </c>
      <c r="C140" s="42" t="s">
        <v>91</v>
      </c>
      <c r="D140" s="42" t="s">
        <v>77</v>
      </c>
      <c r="E140" s="42" t="s">
        <v>157</v>
      </c>
      <c r="F140" s="42" t="s">
        <v>70</v>
      </c>
      <c r="G140" s="34">
        <f>SUMIFS(G141:G1169,$C141:$C1169,$C141,$D141:$D1169,$D141,$E141:$E1169,$E141)</f>
        <v>0</v>
      </c>
      <c r="H140" s="34">
        <f>SUMIFS(H141:H1169,$C141:$C1169,$C141,$D141:$D1169,$D141,$E141:$E1169,$E141)</f>
        <v>0</v>
      </c>
    </row>
    <row r="141" spans="1:8" s="13" customFormat="1" ht="15.6">
      <c r="A141" s="17">
        <v>3</v>
      </c>
      <c r="B141" s="22" t="s">
        <v>46</v>
      </c>
      <c r="C141" s="23" t="s">
        <v>91</v>
      </c>
      <c r="D141" s="23" t="s">
        <v>77</v>
      </c>
      <c r="E141" s="23" t="s">
        <v>157</v>
      </c>
      <c r="F141" s="23" t="s">
        <v>90</v>
      </c>
      <c r="G141" s="24"/>
      <c r="H141" s="24"/>
    </row>
    <row r="142" spans="1:8" s="13" customFormat="1" ht="15.6">
      <c r="A142" s="15">
        <v>1</v>
      </c>
      <c r="B142" s="40" t="s">
        <v>126</v>
      </c>
      <c r="C142" s="44" t="s">
        <v>91</v>
      </c>
      <c r="D142" s="44" t="s">
        <v>91</v>
      </c>
      <c r="E142" s="44" t="s">
        <v>6</v>
      </c>
      <c r="F142" s="44" t="s">
        <v>70</v>
      </c>
      <c r="G142" s="31">
        <f>SUMIFS(G143:G1175,$C143:$C1175,$C143,$D143:$D1175,$D143)/2</f>
        <v>123790.6</v>
      </c>
      <c r="H142" s="31">
        <f>SUMIFS(H143:H1175,$C143:$C1175,$C143,$D143:$D1175,$D143)/2</f>
        <v>0</v>
      </c>
    </row>
    <row r="143" spans="1:8" s="13" customFormat="1" ht="37.799999999999997" customHeight="1">
      <c r="A143" s="16">
        <v>2</v>
      </c>
      <c r="B143" s="41" t="s">
        <v>170</v>
      </c>
      <c r="C143" s="33" t="s">
        <v>91</v>
      </c>
      <c r="D143" s="33" t="s">
        <v>91</v>
      </c>
      <c r="E143" s="33" t="s">
        <v>169</v>
      </c>
      <c r="F143" s="42" t="s">
        <v>70</v>
      </c>
      <c r="G143" s="34">
        <f>SUMIFS(G144:G1172,$C144:$C1172,$C144,$D144:$D1172,$D144,$E144:$E1172,$E144)</f>
        <v>123790.6</v>
      </c>
      <c r="H143" s="34">
        <f>SUMIFS(H144:H1172,$C144:$C1172,$C144,$D144:$D1172,$D144,$E144:$E1172,$E144)</f>
        <v>0</v>
      </c>
    </row>
    <row r="144" spans="1:8" s="13" customFormat="1" ht="15.6">
      <c r="A144" s="17">
        <v>3</v>
      </c>
      <c r="B144" s="22" t="s">
        <v>46</v>
      </c>
      <c r="C144" s="23" t="s">
        <v>91</v>
      </c>
      <c r="D144" s="23" t="s">
        <v>91</v>
      </c>
      <c r="E144" s="23" t="s">
        <v>169</v>
      </c>
      <c r="F144" s="23" t="s">
        <v>90</v>
      </c>
      <c r="G144" s="24">
        <v>123790.6</v>
      </c>
      <c r="H144" s="24"/>
    </row>
    <row r="145" spans="1:8" s="13" customFormat="1" ht="15.6">
      <c r="A145" s="14">
        <v>0</v>
      </c>
      <c r="B145" s="26" t="s">
        <v>108</v>
      </c>
      <c r="C145" s="27" t="s">
        <v>69</v>
      </c>
      <c r="D145" s="27" t="s">
        <v>113</v>
      </c>
      <c r="E145" s="27"/>
      <c r="F145" s="27"/>
      <c r="G145" s="28">
        <f>SUMIFS(G146:G1185,$C146:$C1185,$C146)/3</f>
        <v>34049.4</v>
      </c>
      <c r="H145" s="28">
        <f>SUMIFS(H146:H1175,$C146:$C1175,$C146)/3</f>
        <v>0</v>
      </c>
    </row>
    <row r="146" spans="1:8" s="13" customFormat="1" ht="15.6">
      <c r="A146" s="15">
        <v>1</v>
      </c>
      <c r="B146" s="29" t="s">
        <v>59</v>
      </c>
      <c r="C146" s="30" t="s">
        <v>69</v>
      </c>
      <c r="D146" s="30" t="s">
        <v>91</v>
      </c>
      <c r="E146" s="30" t="s">
        <v>70</v>
      </c>
      <c r="F146" s="30" t="s">
        <v>70</v>
      </c>
      <c r="G146" s="31">
        <f>SUMIFS(G147:G1179,$C147:$C1179,$C147,$D147:$D1179,$D147)/2</f>
        <v>34049.4</v>
      </c>
      <c r="H146" s="31">
        <f>SUMIFS(H147:H1179,$C147:$C1179,$C147,$D147:$D1179,$D147)/2</f>
        <v>0</v>
      </c>
    </row>
    <row r="147" spans="1:8" s="13" customFormat="1" ht="46.8">
      <c r="A147" s="16">
        <v>2</v>
      </c>
      <c r="B147" s="41" t="s">
        <v>204</v>
      </c>
      <c r="C147" s="33" t="s">
        <v>69</v>
      </c>
      <c r="D147" s="33" t="s">
        <v>91</v>
      </c>
      <c r="E147" s="33" t="s">
        <v>161</v>
      </c>
      <c r="F147" s="33"/>
      <c r="G147" s="34">
        <f>SUMIFS(G148:G1176,$C148:$C1176,$C148,$D148:$D1176,$D148,$E148:$E1176,$E148)</f>
        <v>34049.4</v>
      </c>
      <c r="H147" s="34">
        <f>SUMIFS(H148:H1176,$C148:$C1176,$C148,$D148:$D1176,$D148,$E148:$E1176,$E148)</f>
        <v>0</v>
      </c>
    </row>
    <row r="148" spans="1:8" s="13" customFormat="1" ht="15.6">
      <c r="A148" s="17">
        <v>3</v>
      </c>
      <c r="B148" s="22" t="s">
        <v>46</v>
      </c>
      <c r="C148" s="23" t="s">
        <v>69</v>
      </c>
      <c r="D148" s="23" t="s">
        <v>91</v>
      </c>
      <c r="E148" s="23" t="s">
        <v>161</v>
      </c>
      <c r="F148" s="23" t="s">
        <v>90</v>
      </c>
      <c r="G148" s="24">
        <v>34049.4</v>
      </c>
      <c r="H148" s="24"/>
    </row>
    <row r="149" spans="1:8" s="13" customFormat="1" ht="15.6">
      <c r="A149" s="14">
        <v>0</v>
      </c>
      <c r="B149" s="26" t="s">
        <v>109</v>
      </c>
      <c r="C149" s="27" t="s">
        <v>80</v>
      </c>
      <c r="D149" s="27" t="s">
        <v>113</v>
      </c>
      <c r="E149" s="27"/>
      <c r="F149" s="27"/>
      <c r="G149" s="28">
        <f>SUMIFS(G150:G1189,$C150:$C1189,$C150)/3</f>
        <v>286353.10000000003</v>
      </c>
      <c r="H149" s="28">
        <f>SUMIFS(H150:H1179,$C150:$C1179,$C150)/3</f>
        <v>195008.6</v>
      </c>
    </row>
    <row r="150" spans="1:8" s="13" customFormat="1" ht="15.6">
      <c r="A150" s="15">
        <v>1</v>
      </c>
      <c r="B150" s="29" t="s">
        <v>39</v>
      </c>
      <c r="C150" s="30" t="s">
        <v>80</v>
      </c>
      <c r="D150" s="30" t="s">
        <v>87</v>
      </c>
      <c r="E150" s="30"/>
      <c r="F150" s="30"/>
      <c r="G150" s="31">
        <f>SUMIFS(G151:G1183,$C151:$C1183,$C151,$D151:$D1183,$D151)/2</f>
        <v>231018.4</v>
      </c>
      <c r="H150" s="31">
        <f>SUMIFS(H151:H1183,$C151:$C1183,$C151,$D151:$D1183,$D151)/2</f>
        <v>168226.6</v>
      </c>
    </row>
    <row r="151" spans="1:8" s="13" customFormat="1" ht="46.8">
      <c r="A151" s="16">
        <v>2</v>
      </c>
      <c r="B151" s="41" t="s">
        <v>174</v>
      </c>
      <c r="C151" s="33" t="s">
        <v>80</v>
      </c>
      <c r="D151" s="33" t="s">
        <v>87</v>
      </c>
      <c r="E151" s="33" t="s">
        <v>37</v>
      </c>
      <c r="F151" s="33"/>
      <c r="G151" s="34">
        <f>SUMIFS(G152:G1180,$C152:$C1180,$C152,$D152:$D1180,$D152,$E152:$E1180,$E152)</f>
        <v>280</v>
      </c>
      <c r="H151" s="34">
        <f>SUMIFS(H152:H1180,$C152:$C1180,$C152,$D152:$D1180,$D152,$E152:$E1180,$E152)</f>
        <v>0</v>
      </c>
    </row>
    <row r="152" spans="1:8" s="13" customFormat="1" ht="31.2">
      <c r="A152" s="17">
        <v>3</v>
      </c>
      <c r="B152" s="22" t="s">
        <v>11</v>
      </c>
      <c r="C152" s="23" t="s">
        <v>80</v>
      </c>
      <c r="D152" s="23" t="s">
        <v>87</v>
      </c>
      <c r="E152" s="23" t="s">
        <v>37</v>
      </c>
      <c r="F152" s="23" t="s">
        <v>72</v>
      </c>
      <c r="G152" s="24">
        <v>280</v>
      </c>
      <c r="H152" s="24"/>
    </row>
    <row r="153" spans="1:8" s="13" customFormat="1" ht="15.6">
      <c r="A153" s="17">
        <v>3</v>
      </c>
      <c r="B153" s="22" t="s">
        <v>46</v>
      </c>
      <c r="C153" s="23" t="s">
        <v>80</v>
      </c>
      <c r="D153" s="23" t="s">
        <v>87</v>
      </c>
      <c r="E153" s="23" t="s">
        <v>37</v>
      </c>
      <c r="F153" s="23" t="s">
        <v>90</v>
      </c>
      <c r="G153" s="24"/>
      <c r="H153" s="24"/>
    </row>
    <row r="154" spans="1:8" s="13" customFormat="1" ht="51.6" customHeight="1">
      <c r="A154" s="16">
        <v>2</v>
      </c>
      <c r="B154" s="48" t="s">
        <v>205</v>
      </c>
      <c r="C154" s="33" t="s">
        <v>80</v>
      </c>
      <c r="D154" s="33" t="s">
        <v>87</v>
      </c>
      <c r="E154" s="33" t="s">
        <v>40</v>
      </c>
      <c r="F154" s="33"/>
      <c r="G154" s="34">
        <f>SUMIFS(G155:G1183,$C155:$C1183,$C155,$D155:$D1183,$D155,$E155:$E1183,$E155)</f>
        <v>182679.9</v>
      </c>
      <c r="H154" s="34">
        <f>SUMIFS(H155:H1183,$C155:$C1183,$C155,$D155:$D1183,$D155,$E155:$E1183,$E155)</f>
        <v>168226.6</v>
      </c>
    </row>
    <row r="155" spans="1:8" s="13" customFormat="1" ht="31.2">
      <c r="A155" s="17">
        <v>3</v>
      </c>
      <c r="B155" s="22" t="s">
        <v>11</v>
      </c>
      <c r="C155" s="23" t="s">
        <v>80</v>
      </c>
      <c r="D155" s="23" t="s">
        <v>87</v>
      </c>
      <c r="E155" s="23" t="s">
        <v>40</v>
      </c>
      <c r="F155" s="23" t="s">
        <v>72</v>
      </c>
      <c r="G155" s="24">
        <v>10</v>
      </c>
      <c r="H155" s="24"/>
    </row>
    <row r="156" spans="1:8" s="13" customFormat="1" ht="15.6">
      <c r="A156" s="17">
        <v>3</v>
      </c>
      <c r="B156" s="22" t="s">
        <v>46</v>
      </c>
      <c r="C156" s="23" t="s">
        <v>80</v>
      </c>
      <c r="D156" s="23" t="s">
        <v>87</v>
      </c>
      <c r="E156" s="23" t="s">
        <v>40</v>
      </c>
      <c r="F156" s="23" t="s">
        <v>90</v>
      </c>
      <c r="G156" s="24">
        <v>182669.9</v>
      </c>
      <c r="H156" s="24">
        <v>168226.6</v>
      </c>
    </row>
    <row r="157" spans="1:8" s="13" customFormat="1" ht="35.4" customHeight="1">
      <c r="A157" s="16">
        <v>2</v>
      </c>
      <c r="B157" s="41" t="s">
        <v>208</v>
      </c>
      <c r="C157" s="33" t="s">
        <v>80</v>
      </c>
      <c r="D157" s="33" t="s">
        <v>87</v>
      </c>
      <c r="E157" s="42" t="s">
        <v>58</v>
      </c>
      <c r="F157" s="42" t="s">
        <v>70</v>
      </c>
      <c r="G157" s="34">
        <f>SUMIFS(G158:G1186,$C158:$C1186,$C158,$D158:$D1186,$D158,$E158:$E1186,$E158)</f>
        <v>0</v>
      </c>
      <c r="H157" s="34">
        <f>SUMIFS(H158:H1186,$C158:$C1186,$C158,$D158:$D1186,$D158,$E158:$E1186,$E158)</f>
        <v>0</v>
      </c>
    </row>
    <row r="158" spans="1:8" s="13" customFormat="1" ht="15.6">
      <c r="A158" s="17">
        <v>3</v>
      </c>
      <c r="B158" s="22" t="s">
        <v>46</v>
      </c>
      <c r="C158" s="23" t="s">
        <v>80</v>
      </c>
      <c r="D158" s="23" t="s">
        <v>87</v>
      </c>
      <c r="E158" s="23" t="s">
        <v>58</v>
      </c>
      <c r="F158" s="23" t="s">
        <v>90</v>
      </c>
      <c r="G158" s="24"/>
      <c r="H158" s="24"/>
    </row>
    <row r="159" spans="1:8" s="13" customFormat="1" ht="62.4">
      <c r="A159" s="16">
        <v>2</v>
      </c>
      <c r="B159" s="32" t="s">
        <v>164</v>
      </c>
      <c r="C159" s="33" t="s">
        <v>80</v>
      </c>
      <c r="D159" s="33" t="s">
        <v>87</v>
      </c>
      <c r="E159" s="33" t="s">
        <v>45</v>
      </c>
      <c r="F159" s="33"/>
      <c r="G159" s="34">
        <f>SUMIFS(G160:G1188,$C160:$C1188,$C160,$D160:$D1188,$D160,$E160:$E1188,$E160)</f>
        <v>500</v>
      </c>
      <c r="H159" s="34">
        <f>SUMIFS(H160:H1188,$C160:$C1188,$C160,$D160:$D1188,$D160,$E160:$E1188,$E160)</f>
        <v>0</v>
      </c>
    </row>
    <row r="160" spans="1:8" s="13" customFormat="1" ht="15.6">
      <c r="A160" s="17">
        <v>3</v>
      </c>
      <c r="B160" s="22" t="s">
        <v>46</v>
      </c>
      <c r="C160" s="23" t="s">
        <v>80</v>
      </c>
      <c r="D160" s="23" t="s">
        <v>87</v>
      </c>
      <c r="E160" s="23" t="s">
        <v>45</v>
      </c>
      <c r="F160" s="23" t="s">
        <v>90</v>
      </c>
      <c r="G160" s="24">
        <v>500</v>
      </c>
      <c r="H160" s="24"/>
    </row>
    <row r="161" spans="1:8" s="13" customFormat="1" ht="62.4">
      <c r="A161" s="16">
        <v>2</v>
      </c>
      <c r="B161" s="41" t="s">
        <v>210</v>
      </c>
      <c r="C161" s="33" t="s">
        <v>80</v>
      </c>
      <c r="D161" s="33" t="s">
        <v>87</v>
      </c>
      <c r="E161" s="33" t="s">
        <v>49</v>
      </c>
      <c r="F161" s="33"/>
      <c r="G161" s="34">
        <f>SUMIFS(G162:G1190,$C162:$C1190,$C162,$D162:$D1190,$D162,$E162:$E1190,$E162)</f>
        <v>33558.5</v>
      </c>
      <c r="H161" s="34">
        <f>SUMIFS(H162:H1190,$C162:$C1190,$C162,$D162:$D1190,$D162,$E162:$E1190,$E162)</f>
        <v>0</v>
      </c>
    </row>
    <row r="162" spans="1:8" s="13" customFormat="1" ht="31.2">
      <c r="A162" s="17">
        <v>3</v>
      </c>
      <c r="B162" s="22" t="s">
        <v>11</v>
      </c>
      <c r="C162" s="23" t="s">
        <v>80</v>
      </c>
      <c r="D162" s="23" t="s">
        <v>87</v>
      </c>
      <c r="E162" s="23" t="s">
        <v>49</v>
      </c>
      <c r="F162" s="23" t="s">
        <v>72</v>
      </c>
      <c r="G162" s="24">
        <v>33558.5</v>
      </c>
      <c r="H162" s="24"/>
    </row>
    <row r="163" spans="1:8" s="13" customFormat="1" ht="39.6" customHeight="1">
      <c r="A163" s="16">
        <v>2</v>
      </c>
      <c r="B163" s="41" t="s">
        <v>217</v>
      </c>
      <c r="C163" s="33" t="s">
        <v>80</v>
      </c>
      <c r="D163" s="33" t="s">
        <v>87</v>
      </c>
      <c r="E163" s="33" t="s">
        <v>157</v>
      </c>
      <c r="F163" s="33"/>
      <c r="G163" s="34">
        <f>SUMIFS(G164:G1192,$C164:$C1192,$C164,$D164:$D1192,$D164,$E164:$E1192,$E164)</f>
        <v>14000</v>
      </c>
      <c r="H163" s="34">
        <f>SUMIFS(H164:H1192,$C164:$C1192,$C164,$D164:$D1192,$D164,$E164:$E1192,$E164)</f>
        <v>0</v>
      </c>
    </row>
    <row r="164" spans="1:8" s="13" customFormat="1" ht="31.2">
      <c r="A164" s="17">
        <v>3</v>
      </c>
      <c r="B164" s="22" t="s">
        <v>11</v>
      </c>
      <c r="C164" s="23" t="s">
        <v>80</v>
      </c>
      <c r="D164" s="23" t="s">
        <v>87</v>
      </c>
      <c r="E164" s="23" t="s">
        <v>157</v>
      </c>
      <c r="F164" s="23" t="s">
        <v>72</v>
      </c>
      <c r="G164" s="24">
        <v>4000</v>
      </c>
      <c r="H164" s="24"/>
    </row>
    <row r="165" spans="1:8" s="13" customFormat="1" ht="15.6">
      <c r="A165" s="17">
        <v>3</v>
      </c>
      <c r="B165" s="22" t="s">
        <v>46</v>
      </c>
      <c r="C165" s="23" t="s">
        <v>80</v>
      </c>
      <c r="D165" s="23" t="s">
        <v>87</v>
      </c>
      <c r="E165" s="23" t="s">
        <v>157</v>
      </c>
      <c r="F165" s="23" t="s">
        <v>90</v>
      </c>
      <c r="G165" s="24">
        <v>10000</v>
      </c>
      <c r="H165" s="24"/>
    </row>
    <row r="166" spans="1:8" s="13" customFormat="1" ht="15.6">
      <c r="A166" s="15">
        <v>1</v>
      </c>
      <c r="B166" s="29" t="s">
        <v>61</v>
      </c>
      <c r="C166" s="30" t="s">
        <v>80</v>
      </c>
      <c r="D166" s="30" t="s">
        <v>77</v>
      </c>
      <c r="E166" s="30"/>
      <c r="F166" s="30"/>
      <c r="G166" s="31">
        <f>SUMIFS(G167:G1201,$C167:$C1201,$C167,$D167:$D1201,$D167)/2</f>
        <v>45225.8</v>
      </c>
      <c r="H166" s="31">
        <f>SUMIFS(H167:H1201,$C167:$C1201,$C167,$D167:$D1201,$D167)/2</f>
        <v>26782</v>
      </c>
    </row>
    <row r="167" spans="1:8" s="13" customFormat="1" ht="37.200000000000003" customHeight="1">
      <c r="A167" s="16">
        <v>2</v>
      </c>
      <c r="B167" s="41" t="s">
        <v>212</v>
      </c>
      <c r="C167" s="33" t="s">
        <v>80</v>
      </c>
      <c r="D167" s="33" t="s">
        <v>77</v>
      </c>
      <c r="E167" s="33" t="s">
        <v>17</v>
      </c>
      <c r="F167" s="33"/>
      <c r="G167" s="34">
        <f>SUMIFS(G168:G1198,$C168:$C1198,$C168,$D168:$D1198,$D168,$E168:$E1198,$E168)</f>
        <v>45225.8</v>
      </c>
      <c r="H167" s="34">
        <f>SUMIFS(H168:H1198,$C168:$C1198,$C168,$D168:$D1198,$D168,$E168:$E1198,$E168)</f>
        <v>26782</v>
      </c>
    </row>
    <row r="168" spans="1:8" s="13" customFormat="1" ht="15.6">
      <c r="A168" s="17">
        <v>3</v>
      </c>
      <c r="B168" s="22" t="s">
        <v>46</v>
      </c>
      <c r="C168" s="23" t="s">
        <v>80</v>
      </c>
      <c r="D168" s="23" t="s">
        <v>77</v>
      </c>
      <c r="E168" s="23" t="s">
        <v>17</v>
      </c>
      <c r="F168" s="23" t="s">
        <v>90</v>
      </c>
      <c r="G168" s="24">
        <v>45225.8</v>
      </c>
      <c r="H168" s="24">
        <v>26782</v>
      </c>
    </row>
    <row r="169" spans="1:8" s="13" customFormat="1" ht="15.6">
      <c r="A169" s="15">
        <v>1</v>
      </c>
      <c r="B169" s="29" t="s">
        <v>138</v>
      </c>
      <c r="C169" s="30" t="s">
        <v>80</v>
      </c>
      <c r="D169" s="30" t="s">
        <v>80</v>
      </c>
      <c r="E169" s="30"/>
      <c r="F169" s="30"/>
      <c r="G169" s="31">
        <f>SUMIFS(G170:G1204,$C170:$C1204,$C170,$D170:$D1204,$D170)/2</f>
        <v>10108.9</v>
      </c>
      <c r="H169" s="31">
        <f>SUMIFS(H170:H1204,$C170:$C1204,$C170,$D170:$D1204,$D170)/2</f>
        <v>0</v>
      </c>
    </row>
    <row r="170" spans="1:8" s="13" customFormat="1" ht="31.2">
      <c r="A170" s="16">
        <v>2</v>
      </c>
      <c r="B170" s="32" t="s">
        <v>175</v>
      </c>
      <c r="C170" s="33" t="s">
        <v>80</v>
      </c>
      <c r="D170" s="33" t="s">
        <v>80</v>
      </c>
      <c r="E170" s="33" t="s">
        <v>22</v>
      </c>
      <c r="F170" s="33"/>
      <c r="G170" s="34">
        <f>SUMIFS(G171:G1201,$C171:$C1201,$C171,$D171:$D1201,$D171,$E171:$E1201,$E171)</f>
        <v>10108.9</v>
      </c>
      <c r="H170" s="34">
        <f>SUMIFS(H171:H1201,$C171:$C1201,$C171,$D171:$D1201,$D171,$E171:$E1201,$E171)</f>
        <v>0</v>
      </c>
    </row>
    <row r="171" spans="1:8" s="13" customFormat="1" ht="15.6">
      <c r="A171" s="17">
        <v>3</v>
      </c>
      <c r="B171" s="22" t="s">
        <v>46</v>
      </c>
      <c r="C171" s="23" t="s">
        <v>80</v>
      </c>
      <c r="D171" s="23" t="s">
        <v>80</v>
      </c>
      <c r="E171" s="23" t="s">
        <v>22</v>
      </c>
      <c r="F171" s="23" t="s">
        <v>90</v>
      </c>
      <c r="G171" s="24">
        <v>10108.9</v>
      </c>
      <c r="H171" s="24"/>
    </row>
    <row r="172" spans="1:8" s="13" customFormat="1" ht="31.2">
      <c r="A172" s="16">
        <v>2</v>
      </c>
      <c r="B172" s="32" t="s">
        <v>60</v>
      </c>
      <c r="C172" s="33" t="s">
        <v>80</v>
      </c>
      <c r="D172" s="33" t="s">
        <v>80</v>
      </c>
      <c r="E172" s="33" t="s">
        <v>122</v>
      </c>
      <c r="F172" s="33"/>
      <c r="G172" s="34">
        <f>SUMIFS(G173:G1203,$C173:$C1203,$C173,$D173:$D1203,$D173,$E173:$E1203,$E173)</f>
        <v>0</v>
      </c>
      <c r="H172" s="34">
        <f>SUMIFS(H173:H1203,$C173:$C1203,$C173,$D173:$D1203,$D173,$E173:$E1203,$E173)</f>
        <v>0</v>
      </c>
    </row>
    <row r="173" spans="1:8" s="13" customFormat="1" ht="31.2">
      <c r="A173" s="17">
        <v>3</v>
      </c>
      <c r="B173" s="22" t="s">
        <v>11</v>
      </c>
      <c r="C173" s="23" t="s">
        <v>80</v>
      </c>
      <c r="D173" s="23" t="s">
        <v>80</v>
      </c>
      <c r="E173" s="23" t="s">
        <v>122</v>
      </c>
      <c r="F173" s="23" t="s">
        <v>72</v>
      </c>
      <c r="G173" s="24"/>
      <c r="H173" s="24"/>
    </row>
    <row r="174" spans="1:8" s="13" customFormat="1" ht="15.6">
      <c r="A174" s="14">
        <v>0</v>
      </c>
      <c r="B174" s="26" t="s">
        <v>141</v>
      </c>
      <c r="C174" s="27" t="s">
        <v>82</v>
      </c>
      <c r="D174" s="27" t="s">
        <v>113</v>
      </c>
      <c r="E174" s="27"/>
      <c r="F174" s="27"/>
      <c r="G174" s="28">
        <f>SUMIFS(G175:G1219,$C175:$C1219,$C175)/3</f>
        <v>62657.700000000004</v>
      </c>
      <c r="H174" s="28">
        <f>SUMIFS(H175:H1209,$C175:$C1209,$C175)/3</f>
        <v>0</v>
      </c>
    </row>
    <row r="175" spans="1:8" s="13" customFormat="1" ht="15.6">
      <c r="A175" s="15">
        <v>1</v>
      </c>
      <c r="B175" s="29" t="s">
        <v>24</v>
      </c>
      <c r="C175" s="30" t="s">
        <v>82</v>
      </c>
      <c r="D175" s="30" t="s">
        <v>68</v>
      </c>
      <c r="E175" s="30" t="s">
        <v>6</v>
      </c>
      <c r="F175" s="30" t="s">
        <v>70</v>
      </c>
      <c r="G175" s="31">
        <f>SUMIFS(G176:G1210,$C176:$C1210,$C176,$D176:$D1210,$D176)/2</f>
        <v>62657.700000000004</v>
      </c>
      <c r="H175" s="31">
        <f>SUMIFS(H176:H1210,$C176:$C1210,$C176,$D176:$D1210,$D176)/2</f>
        <v>0</v>
      </c>
    </row>
    <row r="176" spans="1:8" s="13" customFormat="1" ht="31.2">
      <c r="A176" s="16">
        <v>2</v>
      </c>
      <c r="B176" s="32" t="s">
        <v>167</v>
      </c>
      <c r="C176" s="33" t="s">
        <v>82</v>
      </c>
      <c r="D176" s="33" t="s">
        <v>68</v>
      </c>
      <c r="E176" s="33" t="s">
        <v>25</v>
      </c>
      <c r="F176" s="33"/>
      <c r="G176" s="34">
        <f>SUMIFS(G177:G1207,$C177:$C1207,$C177,$D177:$D1207,$D177,$E177:$E1207,$E177)</f>
        <v>48660.6</v>
      </c>
      <c r="H176" s="34">
        <f>SUMIFS(H177:H1207,$C177:$C1207,$C177,$D177:$D1207,$D177,$E177:$E1207,$E177)</f>
        <v>0</v>
      </c>
    </row>
    <row r="177" spans="1:8" s="13" customFormat="1" ht="15.6">
      <c r="A177" s="17">
        <v>3</v>
      </c>
      <c r="B177" s="22" t="s">
        <v>46</v>
      </c>
      <c r="C177" s="23" t="s">
        <v>82</v>
      </c>
      <c r="D177" s="23" t="s">
        <v>68</v>
      </c>
      <c r="E177" s="23" t="s">
        <v>25</v>
      </c>
      <c r="F177" s="23" t="s">
        <v>90</v>
      </c>
      <c r="G177" s="24">
        <v>48660.6</v>
      </c>
      <c r="H177" s="24"/>
    </row>
    <row r="178" spans="1:8" s="13" customFormat="1" ht="31.2">
      <c r="A178" s="16">
        <v>2</v>
      </c>
      <c r="B178" s="32" t="s">
        <v>168</v>
      </c>
      <c r="C178" s="33" t="s">
        <v>82</v>
      </c>
      <c r="D178" s="33" t="s">
        <v>68</v>
      </c>
      <c r="E178" s="33" t="s">
        <v>26</v>
      </c>
      <c r="F178" s="33"/>
      <c r="G178" s="34">
        <f>SUMIFS(G179:G1209,$C179:$C1209,$C179,$D179:$D1209,$D179,$E179:$E1209,$E179)</f>
        <v>13962.1</v>
      </c>
      <c r="H178" s="34">
        <f>SUMIFS(H179:H1209,$C179:$C1209,$C179,$D179:$D1209,$D179,$E179:$E1209,$E179)</f>
        <v>0</v>
      </c>
    </row>
    <row r="179" spans="1:8" s="13" customFormat="1" ht="15.6">
      <c r="A179" s="17">
        <v>3</v>
      </c>
      <c r="B179" s="22" t="s">
        <v>46</v>
      </c>
      <c r="C179" s="23" t="s">
        <v>82</v>
      </c>
      <c r="D179" s="23" t="s">
        <v>68</v>
      </c>
      <c r="E179" s="23" t="s">
        <v>26</v>
      </c>
      <c r="F179" s="23" t="s">
        <v>90</v>
      </c>
      <c r="G179" s="24">
        <v>13962.1</v>
      </c>
      <c r="H179" s="24"/>
    </row>
    <row r="180" spans="1:8" s="13" customFormat="1" ht="53.4" customHeight="1">
      <c r="A180" s="16">
        <v>2</v>
      </c>
      <c r="B180" s="41" t="s">
        <v>200</v>
      </c>
      <c r="C180" s="33" t="s">
        <v>82</v>
      </c>
      <c r="D180" s="33" t="s">
        <v>68</v>
      </c>
      <c r="E180" s="33" t="s">
        <v>131</v>
      </c>
      <c r="F180" s="33"/>
      <c r="G180" s="34">
        <f>SUMIFS(G181:G1211,$C181:$C1211,$C181,$D181:$D1211,$D181,$E181:$E1211,$E181)</f>
        <v>15</v>
      </c>
      <c r="H180" s="34">
        <f>SUMIFS(H181:H1211,$C181:$C1211,$C181,$D181:$D1211,$D181,$E181:$E1211,$E181)</f>
        <v>0</v>
      </c>
    </row>
    <row r="181" spans="1:8" s="13" customFormat="1" ht="15.6">
      <c r="A181" s="17">
        <v>3</v>
      </c>
      <c r="B181" s="22" t="s">
        <v>46</v>
      </c>
      <c r="C181" s="23" t="s">
        <v>82</v>
      </c>
      <c r="D181" s="23" t="s">
        <v>68</v>
      </c>
      <c r="E181" s="23" t="s">
        <v>131</v>
      </c>
      <c r="F181" s="23" t="s">
        <v>90</v>
      </c>
      <c r="G181" s="24">
        <v>15</v>
      </c>
      <c r="H181" s="24"/>
    </row>
    <row r="182" spans="1:8" s="13" customFormat="1" ht="46.8">
      <c r="A182" s="16">
        <v>2</v>
      </c>
      <c r="B182" s="41" t="s">
        <v>218</v>
      </c>
      <c r="C182" s="33" t="s">
        <v>82</v>
      </c>
      <c r="D182" s="33" t="s">
        <v>68</v>
      </c>
      <c r="E182" s="33" t="s">
        <v>159</v>
      </c>
      <c r="F182" s="33"/>
      <c r="G182" s="34">
        <f>SUMIFS(G183:G1213,$C183:$C1213,$C183,$D183:$D1213,$D183,$E183:$E1213,$E183)</f>
        <v>20</v>
      </c>
      <c r="H182" s="34">
        <f>SUMIFS(H183:H1213,$C183:$C1213,$C183,$D183:$D1213,$D183,$E183:$E1213,$E183)</f>
        <v>0</v>
      </c>
    </row>
    <row r="183" spans="1:8" s="13" customFormat="1" ht="15.6">
      <c r="A183" s="17">
        <v>3</v>
      </c>
      <c r="B183" s="22" t="s">
        <v>46</v>
      </c>
      <c r="C183" s="23" t="s">
        <v>82</v>
      </c>
      <c r="D183" s="23" t="s">
        <v>68</v>
      </c>
      <c r="E183" s="23" t="s">
        <v>159</v>
      </c>
      <c r="F183" s="23" t="s">
        <v>90</v>
      </c>
      <c r="G183" s="24">
        <v>20</v>
      </c>
      <c r="H183" s="24"/>
    </row>
    <row r="184" spans="1:8" s="13" customFormat="1" ht="15.6">
      <c r="A184" s="14">
        <v>0</v>
      </c>
      <c r="B184" s="26" t="s">
        <v>110</v>
      </c>
      <c r="C184" s="27" t="s">
        <v>83</v>
      </c>
      <c r="D184" s="27" t="s">
        <v>113</v>
      </c>
      <c r="E184" s="27"/>
      <c r="F184" s="27"/>
      <c r="G184" s="28">
        <f>SUMIFS(G185:G1243,$C185:$C1243,$C185)/3</f>
        <v>8190.1000000000013</v>
      </c>
      <c r="H184" s="28">
        <f>SUMIFS(H185:H1233,$C185:$C1233,$C185)/3</f>
        <v>0</v>
      </c>
    </row>
    <row r="185" spans="1:8" s="13" customFormat="1" ht="15.6">
      <c r="A185" s="15">
        <v>1</v>
      </c>
      <c r="B185" s="29" t="s">
        <v>62</v>
      </c>
      <c r="C185" s="30" t="s">
        <v>83</v>
      </c>
      <c r="D185" s="30" t="s">
        <v>68</v>
      </c>
      <c r="E185" s="30" t="s">
        <v>6</v>
      </c>
      <c r="F185" s="30" t="s">
        <v>70</v>
      </c>
      <c r="G185" s="31">
        <f>SUMIFS(G186:G1220,$C186:$C1220,$C186,$D186:$D1220,$D186)/2</f>
        <v>2746.8</v>
      </c>
      <c r="H185" s="31">
        <f>SUMIFS(H186:H1220,$C186:$C1220,$C186,$D186:$D1220,$D186)/2</f>
        <v>0</v>
      </c>
    </row>
    <row r="186" spans="1:8" s="13" customFormat="1" ht="31.2">
      <c r="A186" s="16">
        <v>2</v>
      </c>
      <c r="B186" s="32" t="s">
        <v>32</v>
      </c>
      <c r="C186" s="33" t="s">
        <v>83</v>
      </c>
      <c r="D186" s="33" t="s">
        <v>68</v>
      </c>
      <c r="E186" s="33" t="s">
        <v>123</v>
      </c>
      <c r="F186" s="33"/>
      <c r="G186" s="34">
        <f>SUMIFS(G187:G1217,$C187:$C1217,$C187,$D187:$D1217,$D187,$E187:$E1217,$E187)</f>
        <v>2746.8</v>
      </c>
      <c r="H186" s="34">
        <f>SUMIFS(H187:H1217,$C187:$C1217,$C187,$D187:$D1217,$D187,$E187:$E1217,$E187)</f>
        <v>0</v>
      </c>
    </row>
    <row r="187" spans="1:8" s="13" customFormat="1" ht="31.2">
      <c r="A187" s="17">
        <v>3</v>
      </c>
      <c r="B187" s="22" t="s">
        <v>179</v>
      </c>
      <c r="C187" s="23" t="s">
        <v>83</v>
      </c>
      <c r="D187" s="23" t="s">
        <v>68</v>
      </c>
      <c r="E187" s="23" t="s">
        <v>123</v>
      </c>
      <c r="F187" s="23" t="s">
        <v>178</v>
      </c>
      <c r="G187" s="24">
        <v>2746.8</v>
      </c>
      <c r="H187" s="25"/>
    </row>
    <row r="188" spans="1:8" s="13" customFormat="1" ht="15.6">
      <c r="A188" s="15">
        <v>1</v>
      </c>
      <c r="B188" s="29" t="s">
        <v>63</v>
      </c>
      <c r="C188" s="30" t="s">
        <v>83</v>
      </c>
      <c r="D188" s="30" t="s">
        <v>77</v>
      </c>
      <c r="E188" s="30" t="s">
        <v>6</v>
      </c>
      <c r="F188" s="30" t="s">
        <v>70</v>
      </c>
      <c r="G188" s="31">
        <f>SUMIFS(G189:G1223,$C189:$C1223,$C189,$D189:$D1223,$D189)/2</f>
        <v>419</v>
      </c>
      <c r="H188" s="31">
        <f>SUMIFS(H189:H1223,$C189:$C1223,$C189,$D189:$D1223,$D189)/2</f>
        <v>0</v>
      </c>
    </row>
    <row r="189" spans="1:8" s="13" customFormat="1" ht="39.6" customHeight="1">
      <c r="A189" s="16">
        <v>2</v>
      </c>
      <c r="B189" s="41" t="s">
        <v>208</v>
      </c>
      <c r="C189" s="33" t="s">
        <v>83</v>
      </c>
      <c r="D189" s="33" t="s">
        <v>77</v>
      </c>
      <c r="E189" s="33" t="s">
        <v>58</v>
      </c>
      <c r="F189" s="33"/>
      <c r="G189" s="34">
        <f>SUMIFS(G190:G1220,$C190:$C1220,$C190,$D190:$D1220,$D190,$E190:$E1220,$E190)</f>
        <v>269</v>
      </c>
      <c r="H189" s="34">
        <f>SUMIFS(H190:H1220,$C190:$C1220,$C190,$D190:$D1220,$D190,$E190:$E1220,$E190)</f>
        <v>0</v>
      </c>
    </row>
    <row r="190" spans="1:8" s="13" customFormat="1" ht="31.2">
      <c r="A190" s="17">
        <v>3</v>
      </c>
      <c r="B190" s="22" t="s">
        <v>21</v>
      </c>
      <c r="C190" s="23" t="s">
        <v>83</v>
      </c>
      <c r="D190" s="23" t="s">
        <v>77</v>
      </c>
      <c r="E190" s="23" t="s">
        <v>58</v>
      </c>
      <c r="F190" s="23" t="s">
        <v>79</v>
      </c>
      <c r="G190" s="24">
        <v>269</v>
      </c>
      <c r="H190" s="24"/>
    </row>
    <row r="191" spans="1:8" s="13" customFormat="1" ht="56.25" customHeight="1">
      <c r="A191" s="16">
        <v>2</v>
      </c>
      <c r="B191" s="41" t="s">
        <v>213</v>
      </c>
      <c r="C191" s="33" t="s">
        <v>83</v>
      </c>
      <c r="D191" s="33" t="s">
        <v>77</v>
      </c>
      <c r="E191" s="33" t="s">
        <v>130</v>
      </c>
      <c r="F191" s="33"/>
      <c r="G191" s="34">
        <f>SUMIFS(G192:G1222,$C192:$C1222,$C192,$D192:$D1222,$D192,$E192:$E1222,$E192)</f>
        <v>0</v>
      </c>
      <c r="H191" s="34">
        <f>SUMIFS(H192:H1222,$C192:$C1222,$C192,$D192:$D1222,$D192,$E192:$E1222,$E192)</f>
        <v>0</v>
      </c>
    </row>
    <row r="192" spans="1:8" s="13" customFormat="1" ht="31.2">
      <c r="A192" s="17">
        <v>3</v>
      </c>
      <c r="B192" s="22" t="s">
        <v>21</v>
      </c>
      <c r="C192" s="23" t="s">
        <v>83</v>
      </c>
      <c r="D192" s="23" t="s">
        <v>77</v>
      </c>
      <c r="E192" s="23" t="s">
        <v>130</v>
      </c>
      <c r="F192" s="23" t="s">
        <v>79</v>
      </c>
      <c r="G192" s="24"/>
      <c r="H192" s="24"/>
    </row>
    <row r="193" spans="1:8" s="13" customFormat="1" ht="15.6">
      <c r="A193" s="17">
        <v>3</v>
      </c>
      <c r="B193" s="22" t="s">
        <v>46</v>
      </c>
      <c r="C193" s="23" t="s">
        <v>83</v>
      </c>
      <c r="D193" s="23" t="s">
        <v>77</v>
      </c>
      <c r="E193" s="23" t="s">
        <v>130</v>
      </c>
      <c r="F193" s="23" t="s">
        <v>90</v>
      </c>
      <c r="G193" s="24"/>
      <c r="H193" s="24"/>
    </row>
    <row r="194" spans="1:8" s="13" customFormat="1" ht="51" customHeight="1">
      <c r="A194" s="16">
        <v>2</v>
      </c>
      <c r="B194" s="41" t="s">
        <v>218</v>
      </c>
      <c r="C194" s="42" t="s">
        <v>83</v>
      </c>
      <c r="D194" s="42" t="s">
        <v>77</v>
      </c>
      <c r="E194" s="42" t="s">
        <v>159</v>
      </c>
      <c r="F194" s="42"/>
      <c r="G194" s="34">
        <f>SUMIFS(G195:G1225,$C195:$C1225,$C195,$D195:$D1225,$D195,$E195:$E1225,$E195)</f>
        <v>150</v>
      </c>
      <c r="H194" s="34">
        <f>SUMIFS(H195:H1225,$C195:$C1225,$C195,$D195:$D1225,$D195,$E195:$E1225,$E195)</f>
        <v>0</v>
      </c>
    </row>
    <row r="195" spans="1:8" s="13" customFormat="1" ht="31.2">
      <c r="A195" s="17">
        <v>3</v>
      </c>
      <c r="B195" s="22" t="s">
        <v>21</v>
      </c>
      <c r="C195" s="23" t="s">
        <v>83</v>
      </c>
      <c r="D195" s="23" t="s">
        <v>77</v>
      </c>
      <c r="E195" s="23" t="s">
        <v>159</v>
      </c>
      <c r="F195" s="23" t="s">
        <v>79</v>
      </c>
      <c r="G195" s="24">
        <v>150</v>
      </c>
      <c r="H195" s="25"/>
    </row>
    <row r="196" spans="1:8" s="13" customFormat="1" ht="37.200000000000003" customHeight="1">
      <c r="A196" s="16">
        <v>2</v>
      </c>
      <c r="B196" s="41" t="s">
        <v>35</v>
      </c>
      <c r="C196" s="33" t="s">
        <v>83</v>
      </c>
      <c r="D196" s="33" t="s">
        <v>77</v>
      </c>
      <c r="E196" s="33" t="s">
        <v>121</v>
      </c>
      <c r="F196" s="33"/>
      <c r="G196" s="34">
        <f>SUMIFS(G197:G1227,$C197:$C1227,$C197,$D197:$D1227,$D197,$E197:$E1227,$E197)</f>
        <v>0</v>
      </c>
      <c r="H196" s="34">
        <f>SUMIFS(H197:H1227,$C197:$C1227,$C197,$D197:$D1227,$D197,$E197:$E1227,$E197)</f>
        <v>0</v>
      </c>
    </row>
    <row r="197" spans="1:8" s="13" customFormat="1" ht="15.6">
      <c r="A197" s="17">
        <v>3</v>
      </c>
      <c r="B197" s="22" t="s">
        <v>160</v>
      </c>
      <c r="C197" s="23" t="s">
        <v>83</v>
      </c>
      <c r="D197" s="23" t="s">
        <v>77</v>
      </c>
      <c r="E197" s="23" t="s">
        <v>121</v>
      </c>
      <c r="F197" s="23" t="s">
        <v>134</v>
      </c>
      <c r="G197" s="24"/>
      <c r="H197" s="24"/>
    </row>
    <row r="198" spans="1:8" s="13" customFormat="1" ht="15.6">
      <c r="A198" s="15">
        <v>1</v>
      </c>
      <c r="B198" s="29" t="s">
        <v>139</v>
      </c>
      <c r="C198" s="30" t="s">
        <v>83</v>
      </c>
      <c r="D198" s="30" t="s">
        <v>85</v>
      </c>
      <c r="E198" s="30" t="s">
        <v>6</v>
      </c>
      <c r="F198" s="30" t="s">
        <v>70</v>
      </c>
      <c r="G198" s="31">
        <f>SUMIFS(G199:G1233,$C199:$C1233,$C199,$D199:$D1233,$D199)/2</f>
        <v>3020.1</v>
      </c>
      <c r="H198" s="31">
        <f>SUMIFS(H199:H1233,$C199:$C1233,$C199,$D199:$D1233,$D199)/2</f>
        <v>0</v>
      </c>
    </row>
    <row r="199" spans="1:8" s="13" customFormat="1" ht="15.6">
      <c r="A199" s="16">
        <v>2</v>
      </c>
      <c r="B199" s="32" t="s">
        <v>202</v>
      </c>
      <c r="C199" s="33" t="s">
        <v>83</v>
      </c>
      <c r="D199" s="33" t="s">
        <v>85</v>
      </c>
      <c r="E199" s="33" t="s">
        <v>64</v>
      </c>
      <c r="F199" s="33"/>
      <c r="G199" s="34">
        <f>SUMIFS(G200:G1230,$C200:$C1230,$C200,$D200:$D1230,$D200,$E200:$E1230,$E200)</f>
        <v>3020.1</v>
      </c>
      <c r="H199" s="34">
        <f>SUMIFS(H200:H1230,$C200:$C1230,$C200,$D200:$D1230,$D200,$E200:$E1230,$E200)</f>
        <v>0</v>
      </c>
    </row>
    <row r="200" spans="1:8" s="13" customFormat="1" ht="31.2">
      <c r="A200" s="17">
        <v>3</v>
      </c>
      <c r="B200" s="22" t="s">
        <v>21</v>
      </c>
      <c r="C200" s="23" t="s">
        <v>83</v>
      </c>
      <c r="D200" s="23" t="s">
        <v>85</v>
      </c>
      <c r="E200" s="23" t="s">
        <v>64</v>
      </c>
      <c r="F200" s="23" t="s">
        <v>79</v>
      </c>
      <c r="G200" s="24">
        <v>3020.1</v>
      </c>
      <c r="H200" s="24"/>
    </row>
    <row r="201" spans="1:8" s="13" customFormat="1" ht="46.8">
      <c r="A201" s="16">
        <v>2</v>
      </c>
      <c r="B201" s="41" t="s">
        <v>189</v>
      </c>
      <c r="C201" s="33" t="s">
        <v>83</v>
      </c>
      <c r="D201" s="33" t="s">
        <v>85</v>
      </c>
      <c r="E201" s="33" t="s">
        <v>9</v>
      </c>
      <c r="F201" s="33"/>
      <c r="G201" s="34">
        <f>SUMIFS(G202:G1232,$C202:$C1232,$C202,$D202:$D1232,$D202,$E202:$E1232,$E202)</f>
        <v>0</v>
      </c>
      <c r="H201" s="34">
        <f>SUMIFS(H202:H1232,$C202:$C1232,$C202,$D202:$D1232,$D202,$E202:$E1232,$E202)</f>
        <v>0</v>
      </c>
    </row>
    <row r="202" spans="1:8" s="13" customFormat="1" ht="31.2">
      <c r="A202" s="17">
        <v>3</v>
      </c>
      <c r="B202" s="22" t="s">
        <v>11</v>
      </c>
      <c r="C202" s="23" t="s">
        <v>83</v>
      </c>
      <c r="D202" s="23" t="s">
        <v>85</v>
      </c>
      <c r="E202" s="23" t="s">
        <v>9</v>
      </c>
      <c r="F202" s="23" t="s">
        <v>72</v>
      </c>
      <c r="G202" s="24"/>
      <c r="H202" s="24"/>
    </row>
    <row r="203" spans="1:8" s="13" customFormat="1" ht="31.2">
      <c r="A203" s="17">
        <v>3</v>
      </c>
      <c r="B203" s="22" t="s">
        <v>21</v>
      </c>
      <c r="C203" s="23" t="s">
        <v>83</v>
      </c>
      <c r="D203" s="23" t="s">
        <v>85</v>
      </c>
      <c r="E203" s="23" t="s">
        <v>9</v>
      </c>
      <c r="F203" s="23" t="s">
        <v>79</v>
      </c>
      <c r="G203" s="24"/>
      <c r="H203" s="24"/>
    </row>
    <row r="204" spans="1:8" s="13" customFormat="1" ht="78">
      <c r="A204" s="16">
        <v>2</v>
      </c>
      <c r="B204" s="41" t="s">
        <v>211</v>
      </c>
      <c r="C204" s="33" t="s">
        <v>83</v>
      </c>
      <c r="D204" s="33" t="s">
        <v>85</v>
      </c>
      <c r="E204" s="33" t="s">
        <v>129</v>
      </c>
      <c r="F204" s="33"/>
      <c r="G204" s="34">
        <f>SUMIFS(G205:G1235,$C205:$C1235,$C205,$D205:$D1235,$D205,$E205:$E1235,$E205)</f>
        <v>0</v>
      </c>
      <c r="H204" s="34">
        <f>SUMIFS(H205:H1235,$C205:$C1235,$C205,$D205:$D1235,$D205,$E205:$E1235,$E205)</f>
        <v>0</v>
      </c>
    </row>
    <row r="205" spans="1:8" s="13" customFormat="1" ht="15.6">
      <c r="A205" s="17">
        <v>3</v>
      </c>
      <c r="B205" s="22" t="s">
        <v>128</v>
      </c>
      <c r="C205" s="23" t="s">
        <v>83</v>
      </c>
      <c r="D205" s="23" t="s">
        <v>85</v>
      </c>
      <c r="E205" s="23" t="s">
        <v>129</v>
      </c>
      <c r="F205" s="23" t="s">
        <v>127</v>
      </c>
      <c r="G205" s="24"/>
      <c r="H205" s="24"/>
    </row>
    <row r="206" spans="1:8" s="13" customFormat="1" ht="15.6">
      <c r="A206" s="15">
        <v>1</v>
      </c>
      <c r="B206" s="29" t="s">
        <v>27</v>
      </c>
      <c r="C206" s="30" t="s">
        <v>83</v>
      </c>
      <c r="D206" s="30" t="s">
        <v>69</v>
      </c>
      <c r="E206" s="30" t="s">
        <v>6</v>
      </c>
      <c r="F206" s="30" t="s">
        <v>70</v>
      </c>
      <c r="G206" s="31">
        <f>SUMIFS(G207:G1241,$C207:$C1241,$C207,$D207:$D1241,$D207)/2</f>
        <v>2004.1999999999998</v>
      </c>
      <c r="H206" s="31">
        <f>SUMIFS(H207:H1241,$C207:$C1241,$C207,$D207:$D1241,$D207)/2</f>
        <v>0</v>
      </c>
    </row>
    <row r="207" spans="1:8" s="13" customFormat="1" ht="51" customHeight="1">
      <c r="A207" s="16">
        <v>2</v>
      </c>
      <c r="B207" s="32" t="s">
        <v>203</v>
      </c>
      <c r="C207" s="33" t="s">
        <v>83</v>
      </c>
      <c r="D207" s="33" t="s">
        <v>69</v>
      </c>
      <c r="E207" s="33" t="s">
        <v>28</v>
      </c>
      <c r="F207" s="33"/>
      <c r="G207" s="34">
        <f>SUMIFS(G208:G1238,$C208:$C1238,$C208,$D208:$D1238,$D208,$E208:$E1238,$E208)</f>
        <v>992</v>
      </c>
      <c r="H207" s="34">
        <f>SUMIFS(H208:H1238,$C208:$C1238,$C208,$D208:$D1238,$D208,$E208:$E1238,$E208)</f>
        <v>0</v>
      </c>
    </row>
    <row r="208" spans="1:8" s="13" customFormat="1" ht="31.2">
      <c r="A208" s="17">
        <v>3</v>
      </c>
      <c r="B208" s="22" t="s">
        <v>11</v>
      </c>
      <c r="C208" s="23" t="s">
        <v>83</v>
      </c>
      <c r="D208" s="23" t="s">
        <v>69</v>
      </c>
      <c r="E208" s="23" t="s">
        <v>28</v>
      </c>
      <c r="F208" s="23" t="s">
        <v>72</v>
      </c>
      <c r="G208" s="24"/>
      <c r="H208" s="24"/>
    </row>
    <row r="209" spans="1:8" s="13" customFormat="1" ht="15.6">
      <c r="A209" s="17">
        <v>3</v>
      </c>
      <c r="B209" s="22" t="s">
        <v>46</v>
      </c>
      <c r="C209" s="23" t="s">
        <v>83</v>
      </c>
      <c r="D209" s="23" t="s">
        <v>69</v>
      </c>
      <c r="E209" s="23" t="s">
        <v>28</v>
      </c>
      <c r="F209" s="23" t="s">
        <v>90</v>
      </c>
      <c r="G209" s="24">
        <v>992</v>
      </c>
      <c r="H209" s="24"/>
    </row>
    <row r="210" spans="1:8" s="13" customFormat="1" ht="74.400000000000006" customHeight="1">
      <c r="A210" s="16">
        <v>2</v>
      </c>
      <c r="B210" s="32" t="s">
        <v>209</v>
      </c>
      <c r="C210" s="33" t="s">
        <v>83</v>
      </c>
      <c r="D210" s="33" t="s">
        <v>69</v>
      </c>
      <c r="E210" s="33" t="s">
        <v>29</v>
      </c>
      <c r="F210" s="33"/>
      <c r="G210" s="34">
        <f>SUMIFS(G211:G1241,$C211:$C1241,$C211,$D211:$D1241,$D211,$E211:$E1241,$E211)</f>
        <v>384</v>
      </c>
      <c r="H210" s="34">
        <f>SUMIFS(H211:H1241,$C211:$C1241,$C211,$D211:$D1241,$D211,$E211:$E1241,$E211)</f>
        <v>0</v>
      </c>
    </row>
    <row r="211" spans="1:8" s="13" customFormat="1" ht="66.599999999999994" customHeight="1">
      <c r="A211" s="17">
        <v>3</v>
      </c>
      <c r="B211" s="22" t="s">
        <v>150</v>
      </c>
      <c r="C211" s="23" t="s">
        <v>83</v>
      </c>
      <c r="D211" s="23" t="s">
        <v>69</v>
      </c>
      <c r="E211" s="23" t="s">
        <v>29</v>
      </c>
      <c r="F211" s="23" t="s">
        <v>93</v>
      </c>
      <c r="G211" s="24">
        <v>384</v>
      </c>
      <c r="H211" s="24"/>
    </row>
    <row r="212" spans="1:8" s="13" customFormat="1" ht="46.8">
      <c r="A212" s="16">
        <v>2</v>
      </c>
      <c r="B212" s="41" t="s">
        <v>189</v>
      </c>
      <c r="C212" s="33" t="s">
        <v>83</v>
      </c>
      <c r="D212" s="33" t="s">
        <v>69</v>
      </c>
      <c r="E212" s="33" t="s">
        <v>9</v>
      </c>
      <c r="F212" s="33"/>
      <c r="G212" s="34">
        <f>SUMIFS(G213:G1243,$C213:$C1243,$C213,$D213:$D1243,$D213,$E213:$E1243,$E213)</f>
        <v>0</v>
      </c>
      <c r="H212" s="34">
        <f>SUMIFS(H213:H1243,$C213:$C1243,$C213,$D213:$D1243,$D213,$E213:$E1243,$E213)</f>
        <v>0</v>
      </c>
    </row>
    <row r="213" spans="1:8" s="13" customFormat="1" ht="15.6">
      <c r="A213" s="17">
        <v>3</v>
      </c>
      <c r="B213" s="22" t="s">
        <v>23</v>
      </c>
      <c r="C213" s="23" t="s">
        <v>83</v>
      </c>
      <c r="D213" s="23" t="s">
        <v>69</v>
      </c>
      <c r="E213" s="23" t="s">
        <v>9</v>
      </c>
      <c r="F213" s="23" t="s">
        <v>81</v>
      </c>
      <c r="G213" s="24"/>
      <c r="H213" s="24"/>
    </row>
    <row r="214" spans="1:8" s="13" customFormat="1" ht="31.2">
      <c r="A214" s="17">
        <v>3</v>
      </c>
      <c r="B214" s="22" t="s">
        <v>11</v>
      </c>
      <c r="C214" s="23" t="s">
        <v>83</v>
      </c>
      <c r="D214" s="23" t="s">
        <v>69</v>
      </c>
      <c r="E214" s="23" t="s">
        <v>9</v>
      </c>
      <c r="F214" s="23" t="s">
        <v>72</v>
      </c>
      <c r="G214" s="24"/>
      <c r="H214" s="24"/>
    </row>
    <row r="215" spans="1:8" s="13" customFormat="1" ht="15.6">
      <c r="A215" s="17">
        <v>3</v>
      </c>
      <c r="B215" s="22" t="s">
        <v>12</v>
      </c>
      <c r="C215" s="23" t="s">
        <v>83</v>
      </c>
      <c r="D215" s="23" t="s">
        <v>69</v>
      </c>
      <c r="E215" s="23" t="s">
        <v>9</v>
      </c>
      <c r="F215" s="23" t="s">
        <v>73</v>
      </c>
      <c r="G215" s="24"/>
      <c r="H215" s="24"/>
    </row>
    <row r="216" spans="1:8" s="13" customFormat="1" ht="46.8">
      <c r="A216" s="16">
        <v>2</v>
      </c>
      <c r="B216" s="41" t="s">
        <v>190</v>
      </c>
      <c r="C216" s="33" t="s">
        <v>83</v>
      </c>
      <c r="D216" s="33" t="s">
        <v>69</v>
      </c>
      <c r="E216" s="33" t="s">
        <v>33</v>
      </c>
      <c r="F216" s="33"/>
      <c r="G216" s="34">
        <f>SUMIFS(G217:G1247,$C217:$C1247,$C217,$D217:$D1247,$D217,$E217:$E1247,$E217)</f>
        <v>628.20000000000005</v>
      </c>
      <c r="H216" s="34">
        <f>SUMIFS(H217:H1247,$C217:$C1247,$C217,$D217:$D1247,$D217,$E217:$E1247,$E217)</f>
        <v>0</v>
      </c>
    </row>
    <row r="217" spans="1:8" s="13" customFormat="1" ht="31.2">
      <c r="A217" s="17">
        <v>3</v>
      </c>
      <c r="B217" s="22" t="s">
        <v>10</v>
      </c>
      <c r="C217" s="23" t="s">
        <v>83</v>
      </c>
      <c r="D217" s="23" t="s">
        <v>69</v>
      </c>
      <c r="E217" s="23" t="s">
        <v>33</v>
      </c>
      <c r="F217" s="23" t="s">
        <v>71</v>
      </c>
      <c r="G217" s="24">
        <v>628.20000000000005</v>
      </c>
      <c r="H217" s="24"/>
    </row>
    <row r="218" spans="1:8" s="13" customFormat="1" ht="31.2">
      <c r="A218" s="17">
        <v>3</v>
      </c>
      <c r="B218" s="22" t="s">
        <v>11</v>
      </c>
      <c r="C218" s="23" t="s">
        <v>83</v>
      </c>
      <c r="D218" s="23" t="s">
        <v>69</v>
      </c>
      <c r="E218" s="23" t="s">
        <v>33</v>
      </c>
      <c r="F218" s="23" t="s">
        <v>72</v>
      </c>
      <c r="G218" s="24"/>
      <c r="H218" s="24"/>
    </row>
    <row r="219" spans="1:8" s="13" customFormat="1" ht="37.200000000000003" customHeight="1">
      <c r="A219" s="16">
        <v>2</v>
      </c>
      <c r="B219" s="41" t="s">
        <v>217</v>
      </c>
      <c r="C219" s="33" t="s">
        <v>83</v>
      </c>
      <c r="D219" s="33" t="s">
        <v>69</v>
      </c>
      <c r="E219" s="33" t="s">
        <v>157</v>
      </c>
      <c r="F219" s="33"/>
      <c r="G219" s="34">
        <f>SUMIFS(G220:G1250,$C220:$C1250,$C220,$D220:$D1250,$D220,$E220:$E1250,$E220)</f>
        <v>0</v>
      </c>
      <c r="H219" s="34">
        <f>SUMIFS(H220:H1250,$C220:$C1250,$C220,$D220:$D1250,$D220,$E220:$E1250,$E220)</f>
        <v>0</v>
      </c>
    </row>
    <row r="220" spans="1:8" s="13" customFormat="1" ht="15.6">
      <c r="A220" s="17">
        <v>3</v>
      </c>
      <c r="B220" s="43" t="s">
        <v>46</v>
      </c>
      <c r="C220" s="23" t="s">
        <v>83</v>
      </c>
      <c r="D220" s="23" t="s">
        <v>69</v>
      </c>
      <c r="E220" s="23" t="s">
        <v>157</v>
      </c>
      <c r="F220" s="23" t="s">
        <v>90</v>
      </c>
      <c r="G220" s="24"/>
      <c r="H220" s="24"/>
    </row>
    <row r="221" spans="1:8" s="13" customFormat="1" ht="15.6">
      <c r="A221" s="14">
        <v>0</v>
      </c>
      <c r="B221" s="26" t="s">
        <v>111</v>
      </c>
      <c r="C221" s="27" t="s">
        <v>84</v>
      </c>
      <c r="D221" s="27" t="s">
        <v>113</v>
      </c>
      <c r="E221" s="27"/>
      <c r="F221" s="27"/>
      <c r="G221" s="28">
        <f>SUMIFS(G222:G1279,$C222:$C1279,$C222)/3</f>
        <v>4921.3</v>
      </c>
      <c r="H221" s="28">
        <f>SUMIFS(H222:H1269,$C222:$C1269,$C222)/3</f>
        <v>0</v>
      </c>
    </row>
    <row r="222" spans="1:8" s="13" customFormat="1" ht="15.6">
      <c r="A222" s="15">
        <v>1</v>
      </c>
      <c r="B222" s="29" t="s">
        <v>30</v>
      </c>
      <c r="C222" s="30" t="s">
        <v>84</v>
      </c>
      <c r="D222" s="30" t="s">
        <v>68</v>
      </c>
      <c r="E222" s="30" t="s">
        <v>6</v>
      </c>
      <c r="F222" s="30" t="s">
        <v>70</v>
      </c>
      <c r="G222" s="31">
        <f>SUMIFS(G223:G1257,$C223:$C1257,$C223,$D223:$D1257,$D223)/2</f>
        <v>4921.3</v>
      </c>
      <c r="H222" s="31">
        <f>SUMIFS(H223:H1257,$C223:$C1257,$C223,$D223:$D1257,$D223)/2</f>
        <v>0</v>
      </c>
    </row>
    <row r="223" spans="1:8" s="13" customFormat="1" ht="31.2">
      <c r="A223" s="16">
        <v>2</v>
      </c>
      <c r="B223" s="32" t="s">
        <v>171</v>
      </c>
      <c r="C223" s="33" t="s">
        <v>84</v>
      </c>
      <c r="D223" s="33" t="s">
        <v>68</v>
      </c>
      <c r="E223" s="33" t="s">
        <v>31</v>
      </c>
      <c r="F223" s="33"/>
      <c r="G223" s="34">
        <f>SUMIFS(G224:G1254,$C224:$C1254,$C224,$D224:$D1254,$D224,$E224:$E1254,$E224)</f>
        <v>4912.3</v>
      </c>
      <c r="H223" s="34">
        <f>SUMIFS(H224:H1254,$C224:$C1254,$C224,$D224:$D1254,$D224,$E224:$E1254,$E224)</f>
        <v>0</v>
      </c>
    </row>
    <row r="224" spans="1:8" s="13" customFormat="1" ht="15.6">
      <c r="A224" s="17">
        <v>3</v>
      </c>
      <c r="B224" s="43" t="s">
        <v>46</v>
      </c>
      <c r="C224" s="23" t="s">
        <v>84</v>
      </c>
      <c r="D224" s="23" t="s">
        <v>68</v>
      </c>
      <c r="E224" s="23" t="s">
        <v>31</v>
      </c>
      <c r="F224" s="23" t="s">
        <v>90</v>
      </c>
      <c r="G224" s="24">
        <v>4912.3</v>
      </c>
      <c r="H224" s="25"/>
    </row>
    <row r="225" spans="1:8" s="13" customFormat="1" ht="31.2">
      <c r="A225" s="16">
        <v>2</v>
      </c>
      <c r="B225" s="41" t="s">
        <v>215</v>
      </c>
      <c r="C225" s="33" t="s">
        <v>84</v>
      </c>
      <c r="D225" s="33" t="s">
        <v>68</v>
      </c>
      <c r="E225" s="33" t="s">
        <v>149</v>
      </c>
      <c r="F225" s="33"/>
      <c r="G225" s="34">
        <f>SUMIFS(G226:G1256,$C226:$C1256,$C226,$D226:$D1256,$D226,$E226:$E1256,$E226)</f>
        <v>9</v>
      </c>
      <c r="H225" s="34">
        <f>SUMIFS(H226:H1256,$C226:$C1256,$C226,$D226:$D1256,$D226,$E226:$E1256,$E226)</f>
        <v>0</v>
      </c>
    </row>
    <row r="226" spans="1:8" s="13" customFormat="1" ht="15.6">
      <c r="A226" s="17">
        <v>3</v>
      </c>
      <c r="B226" s="22" t="s">
        <v>46</v>
      </c>
      <c r="C226" s="23" t="s">
        <v>84</v>
      </c>
      <c r="D226" s="23" t="s">
        <v>68</v>
      </c>
      <c r="E226" s="23" t="s">
        <v>149</v>
      </c>
      <c r="F226" s="23" t="s">
        <v>90</v>
      </c>
      <c r="G226" s="24">
        <v>9</v>
      </c>
      <c r="H226" s="24"/>
    </row>
    <row r="227" spans="1:8" s="13" customFormat="1" ht="15.6">
      <c r="A227" s="14">
        <v>0</v>
      </c>
      <c r="B227" s="26" t="s">
        <v>112</v>
      </c>
      <c r="C227" s="27" t="s">
        <v>86</v>
      </c>
      <c r="D227" s="27" t="s">
        <v>113</v>
      </c>
      <c r="E227" s="27"/>
      <c r="F227" s="27"/>
      <c r="G227" s="28">
        <f>SUMIFS(G228:G1291,$C228:$C1291,$C228)/3</f>
        <v>7250.8999999999987</v>
      </c>
      <c r="H227" s="28">
        <f>SUMIFS(H228:H1281,$C228:$C1281,$C228)/3</f>
        <v>0</v>
      </c>
    </row>
    <row r="228" spans="1:8" s="13" customFormat="1" ht="15.6">
      <c r="A228" s="15">
        <v>1</v>
      </c>
      <c r="B228" s="29" t="s">
        <v>65</v>
      </c>
      <c r="C228" s="30" t="s">
        <v>86</v>
      </c>
      <c r="D228" s="30" t="s">
        <v>87</v>
      </c>
      <c r="E228" s="30" t="s">
        <v>6</v>
      </c>
      <c r="F228" s="30" t="s">
        <v>70</v>
      </c>
      <c r="G228" s="31">
        <f>SUMIFS(G229:G1263,$C229:$C1263,$C229,$D229:$D1263,$D229)/2</f>
        <v>7250.9000000000005</v>
      </c>
      <c r="H228" s="31">
        <f>SUMIFS(H229:H1263,$C229:$C1263,$C229,$D229:$D1263,$D229)/2</f>
        <v>0</v>
      </c>
    </row>
    <row r="229" spans="1:8" s="13" customFormat="1" ht="31.2">
      <c r="A229" s="16">
        <v>2</v>
      </c>
      <c r="B229" s="35" t="s">
        <v>165</v>
      </c>
      <c r="C229" s="33" t="s">
        <v>86</v>
      </c>
      <c r="D229" s="33" t="s">
        <v>87</v>
      </c>
      <c r="E229" s="33" t="s">
        <v>66</v>
      </c>
      <c r="F229" s="33"/>
      <c r="G229" s="34">
        <f>SUMIFS(G230:G1260,$C230:$C1260,$C230,$D230:$D1260,$D230,$E230:$E1260,$E230)</f>
        <v>5249.8</v>
      </c>
      <c r="H229" s="34">
        <f>SUMIFS(H230:H1260,$C230:$C1260,$C230,$D230:$D1260,$D230,$E230:$E1260,$E230)</f>
        <v>0</v>
      </c>
    </row>
    <row r="230" spans="1:8" s="13" customFormat="1" ht="15.6">
      <c r="A230" s="17">
        <v>3</v>
      </c>
      <c r="B230" s="22" t="s">
        <v>46</v>
      </c>
      <c r="C230" s="23" t="s">
        <v>86</v>
      </c>
      <c r="D230" s="23" t="s">
        <v>87</v>
      </c>
      <c r="E230" s="23" t="s">
        <v>66</v>
      </c>
      <c r="F230" s="23" t="s">
        <v>90</v>
      </c>
      <c r="G230" s="24">
        <v>5249.8</v>
      </c>
      <c r="H230" s="25"/>
    </row>
    <row r="231" spans="1:8" s="13" customFormat="1" ht="85.2" customHeight="1">
      <c r="A231" s="16">
        <v>2</v>
      </c>
      <c r="B231" s="45" t="s">
        <v>166</v>
      </c>
      <c r="C231" s="33" t="s">
        <v>86</v>
      </c>
      <c r="D231" s="33" t="s">
        <v>87</v>
      </c>
      <c r="E231" s="33" t="s">
        <v>132</v>
      </c>
      <c r="F231" s="33"/>
      <c r="G231" s="34">
        <f>SUMIFS(G232:G1262,$C232:$C1262,$C232,$D232:$D1262,$D232,$E232:$E1262,$E232)</f>
        <v>1971.1</v>
      </c>
      <c r="H231" s="34">
        <f>SUMIFS(H232:H1262,$C232:$C1262,$C232,$D232:$D1262,$D232,$E232:$E1262,$E232)</f>
        <v>0</v>
      </c>
    </row>
    <row r="232" spans="1:8" s="13" customFormat="1" ht="15.6">
      <c r="A232" s="17">
        <v>3</v>
      </c>
      <c r="B232" s="22" t="s">
        <v>46</v>
      </c>
      <c r="C232" s="23" t="s">
        <v>86</v>
      </c>
      <c r="D232" s="23" t="s">
        <v>87</v>
      </c>
      <c r="E232" s="23" t="s">
        <v>132</v>
      </c>
      <c r="F232" s="23" t="s">
        <v>90</v>
      </c>
      <c r="G232" s="24">
        <v>1971.1</v>
      </c>
      <c r="H232" s="25"/>
    </row>
    <row r="233" spans="1:8" s="13" customFormat="1" ht="55.8" customHeight="1">
      <c r="A233" s="16">
        <v>2</v>
      </c>
      <c r="B233" s="41" t="s">
        <v>200</v>
      </c>
      <c r="C233" s="33" t="s">
        <v>86</v>
      </c>
      <c r="D233" s="33" t="s">
        <v>87</v>
      </c>
      <c r="E233" s="33" t="s">
        <v>131</v>
      </c>
      <c r="F233" s="33"/>
      <c r="G233" s="34">
        <f>SUMIFS(G234:G1264,$C234:$C1264,$C234,$D234:$D1264,$D234,$E234:$E1264,$E234)</f>
        <v>30</v>
      </c>
      <c r="H233" s="34">
        <f>SUMIFS(H234:H1264,$C234:$C1264,$C234,$D234:$D1264,$D234,$E234:$E1264,$E234)</f>
        <v>0</v>
      </c>
    </row>
    <row r="234" spans="1:8" s="13" customFormat="1" ht="15.6">
      <c r="A234" s="17">
        <v>3</v>
      </c>
      <c r="B234" s="22" t="s">
        <v>46</v>
      </c>
      <c r="C234" s="23" t="s">
        <v>86</v>
      </c>
      <c r="D234" s="23" t="s">
        <v>87</v>
      </c>
      <c r="E234" s="23" t="s">
        <v>131</v>
      </c>
      <c r="F234" s="23" t="s">
        <v>90</v>
      </c>
      <c r="G234" s="24">
        <v>30</v>
      </c>
      <c r="H234" s="25"/>
    </row>
    <row r="235" spans="1:8" s="13" customFormat="1" ht="34.200000000000003" customHeight="1">
      <c r="A235" s="14">
        <v>0</v>
      </c>
      <c r="B235" s="26" t="s">
        <v>156</v>
      </c>
      <c r="C235" s="27" t="s">
        <v>74</v>
      </c>
      <c r="D235" s="27" t="s">
        <v>113</v>
      </c>
      <c r="E235" s="27"/>
      <c r="F235" s="27"/>
      <c r="G235" s="28">
        <f>SUMIFS(G236:G1299,$C236:$C1299,$C236)/3</f>
        <v>0</v>
      </c>
      <c r="H235" s="28">
        <f>SUMIFS(H236:H1289,$C236:$C1289,$C236)/3</f>
        <v>0</v>
      </c>
    </row>
    <row r="236" spans="1:8" s="13" customFormat="1" ht="31.2" customHeight="1">
      <c r="A236" s="15">
        <v>1</v>
      </c>
      <c r="B236" s="40" t="s">
        <v>151</v>
      </c>
      <c r="C236" s="44" t="s">
        <v>74</v>
      </c>
      <c r="D236" s="44" t="s">
        <v>68</v>
      </c>
      <c r="E236" s="44"/>
      <c r="F236" s="44"/>
      <c r="G236" s="31">
        <f>SUMIFS(G237:G1271,$C237:$C1271,$C237,$D237:$D1271,$D237)/2</f>
        <v>0</v>
      </c>
      <c r="H236" s="31">
        <f>SUMIFS(H237:H1271,$C237:$C1271,$C237,$D237:$D1271,$D237)/2</f>
        <v>0</v>
      </c>
    </row>
    <row r="237" spans="1:8" s="13" customFormat="1" ht="46.8">
      <c r="A237" s="16">
        <v>2</v>
      </c>
      <c r="B237" s="41" t="s">
        <v>152</v>
      </c>
      <c r="C237" s="42" t="s">
        <v>74</v>
      </c>
      <c r="D237" s="42" t="s">
        <v>68</v>
      </c>
      <c r="E237" s="42" t="s">
        <v>153</v>
      </c>
      <c r="F237" s="42" t="s">
        <v>70</v>
      </c>
      <c r="G237" s="34">
        <f>SUMIFS(G238:G1268,$C238:$C1268,$C238,$D238:$D1268,$D238,$E238:$E1268,$E238)</f>
        <v>0</v>
      </c>
      <c r="H237" s="34">
        <f>SUMIFS(H238:H1268,$C238:$C1268,$C238,$D238:$D1268,$D238,$E238:$E1268,$E238)</f>
        <v>0</v>
      </c>
    </row>
    <row r="238" spans="1:8" s="13" customFormat="1" ht="22.8" customHeight="1">
      <c r="A238" s="17">
        <v>3</v>
      </c>
      <c r="B238" s="22" t="s">
        <v>154</v>
      </c>
      <c r="C238" s="23" t="s">
        <v>74</v>
      </c>
      <c r="D238" s="23" t="s">
        <v>68</v>
      </c>
      <c r="E238" s="23" t="s">
        <v>153</v>
      </c>
      <c r="F238" s="23" t="s">
        <v>155</v>
      </c>
      <c r="G238" s="24"/>
      <c r="H238" s="25"/>
    </row>
    <row r="239" spans="1:8" s="13" customFormat="1" ht="31.2">
      <c r="A239" s="14">
        <v>0</v>
      </c>
      <c r="B239" s="26" t="s">
        <v>146</v>
      </c>
      <c r="C239" s="27" t="s">
        <v>75</v>
      </c>
      <c r="D239" s="27" t="s">
        <v>113</v>
      </c>
      <c r="E239" s="27"/>
      <c r="F239" s="27"/>
      <c r="G239" s="28">
        <f>SUMIFS(G240:G1303,$C240:$C1303,$C240)/3</f>
        <v>43378.2</v>
      </c>
      <c r="H239" s="28">
        <f>SUMIFS(H240:H1293,$C240:$C1293,$C240)/3</f>
        <v>833</v>
      </c>
    </row>
    <row r="240" spans="1:8" s="13" customFormat="1" ht="46.8">
      <c r="A240" s="15">
        <v>1</v>
      </c>
      <c r="B240" s="29" t="s">
        <v>15</v>
      </c>
      <c r="C240" s="30" t="s">
        <v>75</v>
      </c>
      <c r="D240" s="30" t="s">
        <v>68</v>
      </c>
      <c r="E240" s="30" t="s">
        <v>6</v>
      </c>
      <c r="F240" s="30" t="s">
        <v>70</v>
      </c>
      <c r="G240" s="31">
        <f>SUMIFS(G241:G1275,$C241:$C1275,$C241,$D241:$D1275,$D241)/2</f>
        <v>21900</v>
      </c>
      <c r="H240" s="31">
        <f>SUMIFS(H241:H1275,$C241:$C1275,$C241,$D241:$D1275,$D241)/2</f>
        <v>833</v>
      </c>
    </row>
    <row r="241" spans="1:8" s="13" customFormat="1" ht="31.2">
      <c r="A241" s="16">
        <v>2</v>
      </c>
      <c r="B241" s="32" t="s">
        <v>16</v>
      </c>
      <c r="C241" s="33" t="s">
        <v>75</v>
      </c>
      <c r="D241" s="33" t="s">
        <v>68</v>
      </c>
      <c r="E241" s="33" t="s">
        <v>124</v>
      </c>
      <c r="F241" s="33" t="s">
        <v>70</v>
      </c>
      <c r="G241" s="34">
        <f>SUMIFS(G242:G1272,$C242:$C1272,$C242,$D242:$D1272,$D242,$E242:$E1272,$E242)</f>
        <v>21900</v>
      </c>
      <c r="H241" s="34">
        <f>SUMIFS(H242:H1272,$C242:$C1272,$C242,$D242:$D1272,$D242,$E242:$E1272,$E242)</f>
        <v>833</v>
      </c>
    </row>
    <row r="242" spans="1:8" s="13" customFormat="1" ht="15.6">
      <c r="A242" s="17">
        <v>3</v>
      </c>
      <c r="B242" s="22" t="s">
        <v>18</v>
      </c>
      <c r="C242" s="23" t="s">
        <v>75</v>
      </c>
      <c r="D242" s="23" t="s">
        <v>68</v>
      </c>
      <c r="E242" s="23" t="s">
        <v>124</v>
      </c>
      <c r="F242" s="23" t="s">
        <v>76</v>
      </c>
      <c r="G242" s="24">
        <v>21900</v>
      </c>
      <c r="H242" s="24">
        <v>833</v>
      </c>
    </row>
    <row r="243" spans="1:8" s="13" customFormat="1" ht="15.6">
      <c r="A243" s="15">
        <v>1</v>
      </c>
      <c r="B243" s="29" t="s">
        <v>140</v>
      </c>
      <c r="C243" s="30" t="s">
        <v>75</v>
      </c>
      <c r="D243" s="30" t="s">
        <v>77</v>
      </c>
      <c r="E243" s="30"/>
      <c r="F243" s="30"/>
      <c r="G243" s="31">
        <f>SUMIFS(G244:G1278,$C244:$C1278,$C244,$D244:$D1278,$D244)/2</f>
        <v>21478.2</v>
      </c>
      <c r="H243" s="31">
        <f>SUMIFS(H244:H1278,$C244:$C1278,$C244,$D244:$D1278,$D244)/2</f>
        <v>0</v>
      </c>
    </row>
    <row r="244" spans="1:8" s="13" customFormat="1" ht="31.2">
      <c r="A244" s="16">
        <v>2</v>
      </c>
      <c r="B244" s="32" t="s">
        <v>16</v>
      </c>
      <c r="C244" s="33" t="s">
        <v>75</v>
      </c>
      <c r="D244" s="33" t="s">
        <v>77</v>
      </c>
      <c r="E244" s="33" t="s">
        <v>124</v>
      </c>
      <c r="F244" s="33"/>
      <c r="G244" s="34">
        <f>SUMIFS(G245:G1277,$C245:$C1277,$C245,$D245:$D1277,$D245,$E245:$E1277,$E245)</f>
        <v>21478.2</v>
      </c>
      <c r="H244" s="34">
        <f>SUMIFS(H245:H1277,$C245:$C1277,$C245,$D245:$D1277,$D245,$E245:$E1277,$E245)</f>
        <v>0</v>
      </c>
    </row>
    <row r="245" spans="1:8" s="13" customFormat="1" ht="15.6">
      <c r="A245" s="17">
        <v>3</v>
      </c>
      <c r="B245" s="22" t="s">
        <v>19</v>
      </c>
      <c r="C245" s="23" t="s">
        <v>75</v>
      </c>
      <c r="D245" s="23" t="s">
        <v>77</v>
      </c>
      <c r="E245" s="23" t="s">
        <v>124</v>
      </c>
      <c r="F245" s="23" t="s">
        <v>78</v>
      </c>
      <c r="G245" s="24">
        <v>21478.2</v>
      </c>
      <c r="H245" s="24"/>
    </row>
    <row r="246" spans="1:8" s="13" customFormat="1" ht="15.6">
      <c r="A246" s="12"/>
      <c r="B246" s="36" t="s">
        <v>67</v>
      </c>
      <c r="C246" s="37"/>
      <c r="D246" s="37"/>
      <c r="E246" s="37" t="s">
        <v>6</v>
      </c>
      <c r="F246" s="37"/>
      <c r="G246" s="38">
        <f>SUMIF($A14:$A245,$A14,G14:G245)</f>
        <v>836463.2</v>
      </c>
      <c r="H246" s="38">
        <f>SUMIF($A14:$A245,$A14,H14:H245)</f>
        <v>264861.59999999998</v>
      </c>
    </row>
  </sheetData>
  <autoFilter ref="A6:H246">
    <filterColumn colId="6" showButton="0"/>
  </autoFilter>
  <mergeCells count="11">
    <mergeCell ref="B4:H4"/>
    <mergeCell ref="G1:H1"/>
    <mergeCell ref="H10:H13"/>
    <mergeCell ref="B6:B13"/>
    <mergeCell ref="C6:C13"/>
    <mergeCell ref="D6:D13"/>
    <mergeCell ref="E6:E13"/>
    <mergeCell ref="F6:F13"/>
    <mergeCell ref="G10:G13"/>
    <mergeCell ref="G6:H9"/>
    <mergeCell ref="E2:H2"/>
  </mergeCells>
  <pageMargins left="0.31496062992125984" right="0.31496062992125984" top="0.31496062992125984" bottom="0.31496062992125984" header="0" footer="0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17"/>
  <sheetViews>
    <sheetView zoomScale="115" zoomScaleNormal="115" workbookViewId="0">
      <selection activeCell="F15" sqref="F15"/>
    </sheetView>
  </sheetViews>
  <sheetFormatPr defaultColWidth="9.109375" defaultRowHeight="14.4"/>
  <cols>
    <col min="1" max="1" width="9.109375" style="6"/>
    <col min="2" max="2" width="24.88671875" style="6" customWidth="1"/>
    <col min="3" max="3" width="9.44140625" style="6" customWidth="1"/>
    <col min="4" max="4" width="19.5546875" style="6" customWidth="1"/>
    <col min="5" max="5" width="20" style="6" customWidth="1"/>
    <col min="6" max="6" width="17.33203125" style="6" customWidth="1"/>
    <col min="7" max="7" width="18.33203125" style="6" customWidth="1"/>
    <col min="8" max="16384" width="9.109375" style="6"/>
  </cols>
  <sheetData>
    <row r="3" spans="2:7" ht="15" customHeight="1">
      <c r="B3" s="64" t="s">
        <v>102</v>
      </c>
      <c r="C3" s="64" t="s">
        <v>100</v>
      </c>
      <c r="D3" s="67" t="s">
        <v>95</v>
      </c>
      <c r="E3" s="68"/>
      <c r="F3" s="67" t="s">
        <v>96</v>
      </c>
      <c r="G3" s="68"/>
    </row>
    <row r="4" spans="2:7">
      <c r="B4" s="65"/>
      <c r="C4" s="65"/>
      <c r="D4" s="69"/>
      <c r="E4" s="70"/>
      <c r="F4" s="69"/>
      <c r="G4" s="70"/>
    </row>
    <row r="5" spans="2:7" ht="0.75" customHeight="1">
      <c r="B5" s="65"/>
      <c r="C5" s="65"/>
      <c r="D5" s="69"/>
      <c r="E5" s="70"/>
      <c r="F5" s="69"/>
      <c r="G5" s="70"/>
    </row>
    <row r="6" spans="2:7" ht="15" hidden="1" customHeight="1">
      <c r="B6" s="65"/>
      <c r="C6" s="65"/>
      <c r="D6" s="71"/>
      <c r="E6" s="72"/>
      <c r="F6" s="71"/>
      <c r="G6" s="72"/>
    </row>
    <row r="7" spans="2:7" ht="15" customHeight="1">
      <c r="B7" s="65"/>
      <c r="C7" s="65"/>
      <c r="D7" s="73" t="s">
        <v>5</v>
      </c>
      <c r="E7" s="73" t="s">
        <v>94</v>
      </c>
      <c r="F7" s="73" t="s">
        <v>5</v>
      </c>
      <c r="G7" s="73" t="s">
        <v>94</v>
      </c>
    </row>
    <row r="8" spans="2:7">
      <c r="B8" s="65"/>
      <c r="C8" s="65"/>
      <c r="D8" s="74"/>
      <c r="E8" s="74"/>
      <c r="F8" s="74"/>
      <c r="G8" s="74"/>
    </row>
    <row r="9" spans="2:7">
      <c r="B9" s="65"/>
      <c r="C9" s="65"/>
      <c r="D9" s="74"/>
      <c r="E9" s="74"/>
      <c r="F9" s="74"/>
      <c r="G9" s="74"/>
    </row>
    <row r="10" spans="2:7" ht="2.25" customHeight="1">
      <c r="B10" s="66"/>
      <c r="C10" s="66"/>
      <c r="D10" s="75"/>
      <c r="E10" s="75"/>
      <c r="F10" s="75"/>
      <c r="G10" s="75"/>
    </row>
    <row r="11" spans="2:7">
      <c r="B11" s="1">
        <v>0</v>
      </c>
      <c r="C11" s="1" t="s">
        <v>97</v>
      </c>
      <c r="D11" s="5">
        <f>SUMIF('Приложение №6'!$A$14:$A1008,0,'Приложение №6'!$G$14:$G1008)</f>
        <v>836463.2</v>
      </c>
      <c r="E11" s="5">
        <f>SUMIF('Приложение №6'!$A$14:$A1008,0,'Приложение №6'!$H$14:$H1008)</f>
        <v>264861.59999999998</v>
      </c>
      <c r="F11" s="5" t="e">
        <f>SUMIF('Приложение №6'!$A$14:$A1008,0,'Приложение №6'!#REF!)</f>
        <v>#REF!</v>
      </c>
      <c r="G11" s="5" t="e">
        <f>SUMIF('Приложение №6'!$A$14:$A1008,0,'Приложение №6'!#REF!)</f>
        <v>#REF!</v>
      </c>
    </row>
    <row r="12" spans="2:7">
      <c r="B12" s="2">
        <v>1</v>
      </c>
      <c r="C12" s="2" t="s">
        <v>98</v>
      </c>
      <c r="D12" s="7">
        <f>SUMIF('Приложение №6'!$A$14:$A1009,1,'Приложение №6'!$G$14:$G1009)</f>
        <v>836463.20000000007</v>
      </c>
      <c r="E12" s="7">
        <f>SUMIF('Приложение №6'!$A$14:$A1009,1,'Приложение №6'!$H$14:$H1009)</f>
        <v>264861.59999999998</v>
      </c>
      <c r="F12" s="7" t="e">
        <f>SUMIF('Приложение №6'!$A$14:$A1009,1,'Приложение №6'!#REF!)</f>
        <v>#REF!</v>
      </c>
      <c r="G12" s="7" t="e">
        <f>SUMIF('Приложение №6'!$A$14:$A1009,1,'Приложение №6'!#REF!)</f>
        <v>#REF!</v>
      </c>
    </row>
    <row r="13" spans="2:7">
      <c r="B13" s="3">
        <v>2</v>
      </c>
      <c r="C13" s="3" t="s">
        <v>101</v>
      </c>
      <c r="D13" s="8">
        <f>SUMIF('Приложение №6'!$A$14:$A1010,2,'Приложение №6'!$G$14:$G1010)</f>
        <v>836463.20000000007</v>
      </c>
      <c r="E13" s="8">
        <f>SUMIF('Приложение №6'!$A$14:$A1010,2,'Приложение №6'!$H$14:$H1010)</f>
        <v>264861.59999999998</v>
      </c>
      <c r="F13" s="8" t="e">
        <f>SUMIF('Приложение №6'!$A$14:$A1010,2,'Приложение №6'!#REF!)</f>
        <v>#REF!</v>
      </c>
      <c r="G13" s="8" t="e">
        <f>SUMIF('Приложение №6'!$A$14:$A1010,2,'Приложение №6'!#REF!)</f>
        <v>#REF!</v>
      </c>
    </row>
    <row r="14" spans="2:7">
      <c r="B14" s="4" t="s">
        <v>114</v>
      </c>
      <c r="C14" s="4" t="s">
        <v>99</v>
      </c>
      <c r="D14" s="9">
        <f>SUMIF('Приложение №6'!$A$14:$A1011,3,'Приложение №6'!$G$14:$G1011)</f>
        <v>836463.20000000007</v>
      </c>
      <c r="E14" s="9">
        <f>SUMIF('Приложение №6'!$A$14:$A1011,3,'Приложение №6'!$H$14:$H1011)</f>
        <v>264861.59999999998</v>
      </c>
      <c r="F14" s="9" t="e">
        <f>SUMIF('Приложение №6'!$A$14:$A1011,3,'Приложение №6'!#REF!)</f>
        <v>#REF!</v>
      </c>
      <c r="G14" s="9" t="e">
        <f>SUMIF('Приложение №6'!$A$14:$A1011,3,'Приложение №6'!#REF!)</f>
        <v>#REF!</v>
      </c>
    </row>
    <row r="15" spans="2:7">
      <c r="B15" s="10">
        <v>0</v>
      </c>
      <c r="C15" s="10" t="s">
        <v>97</v>
      </c>
      <c r="D15" s="11">
        <f>D14-D11</f>
        <v>0</v>
      </c>
      <c r="E15" s="11">
        <f t="shared" ref="E15" si="0">E14-E11</f>
        <v>0</v>
      </c>
      <c r="F15" s="11" t="e">
        <f>F14-F11</f>
        <v>#REF!</v>
      </c>
      <c r="G15" s="11" t="e">
        <f t="shared" ref="G15" si="1">G14-G11</f>
        <v>#REF!</v>
      </c>
    </row>
    <row r="16" spans="2:7">
      <c r="B16" s="10">
        <v>1</v>
      </c>
      <c r="C16" s="10" t="s">
        <v>98</v>
      </c>
      <c r="D16" s="11">
        <f>D14-D12</f>
        <v>0</v>
      </c>
      <c r="E16" s="11">
        <f t="shared" ref="E16" si="2">E14-E12</f>
        <v>0</v>
      </c>
      <c r="F16" s="11" t="e">
        <f>F14-F12</f>
        <v>#REF!</v>
      </c>
      <c r="G16" s="11" t="e">
        <f t="shared" ref="G16" si="3">G14-G12</f>
        <v>#REF!</v>
      </c>
    </row>
    <row r="17" spans="2:7">
      <c r="B17" s="10">
        <v>2</v>
      </c>
      <c r="C17" s="10" t="s">
        <v>101</v>
      </c>
      <c r="D17" s="11">
        <f>D14-D13</f>
        <v>0</v>
      </c>
      <c r="E17" s="11">
        <f t="shared" ref="E17" si="4">E14-E13</f>
        <v>0</v>
      </c>
      <c r="F17" s="11" t="e">
        <f>F14-F13</f>
        <v>#REF!</v>
      </c>
      <c r="G17" s="11" t="e">
        <f t="shared" ref="G17" si="5">G14-G13</f>
        <v>#REF!</v>
      </c>
    </row>
  </sheetData>
  <mergeCells count="8">
    <mergeCell ref="B3:B10"/>
    <mergeCell ref="C3:C10"/>
    <mergeCell ref="D3:E6"/>
    <mergeCell ref="F3:G6"/>
    <mergeCell ref="D7:D10"/>
    <mergeCell ref="E7:E10"/>
    <mergeCell ref="F7:F10"/>
    <mergeCell ref="G7:G10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№6</vt:lpstr>
      <vt:lpstr>КС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Лена</cp:lastModifiedBy>
  <cp:lastPrinted>2019-12-11T15:33:35Z</cp:lastPrinted>
  <dcterms:created xsi:type="dcterms:W3CDTF">2017-09-27T09:31:38Z</dcterms:created>
  <dcterms:modified xsi:type="dcterms:W3CDTF">2025-10-13T10:50:29Z</dcterms:modified>
</cp:coreProperties>
</file>