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№4'!$A$5:$I$303</definedName>
  </definedNames>
  <calcPr calcId="145621"/>
</workbook>
</file>

<file path=xl/calcChain.xml><?xml version="1.0" encoding="utf-8"?>
<calcChain xmlns="http://schemas.openxmlformats.org/spreadsheetml/2006/main">
  <c r="I301" i="1" l="1"/>
  <c r="H301" i="1"/>
  <c r="I299" i="1"/>
  <c r="H299" i="1"/>
  <c r="I297" i="1"/>
  <c r="I296" i="1" s="1"/>
  <c r="H297" i="1"/>
  <c r="I294" i="1"/>
  <c r="H294" i="1"/>
  <c r="I292" i="1"/>
  <c r="H292" i="1"/>
  <c r="I290" i="1"/>
  <c r="H290" i="1"/>
  <c r="I287" i="1"/>
  <c r="H287" i="1"/>
  <c r="I284" i="1"/>
  <c r="H284" i="1"/>
  <c r="I282" i="1"/>
  <c r="I281" i="1" s="1"/>
  <c r="H282" i="1"/>
  <c r="I279" i="1"/>
  <c r="I278" i="1" s="1"/>
  <c r="H279" i="1"/>
  <c r="H278" i="1" s="1"/>
  <c r="I276" i="1"/>
  <c r="H276" i="1"/>
  <c r="I273" i="1"/>
  <c r="H273" i="1"/>
  <c r="I271" i="1"/>
  <c r="H271" i="1"/>
  <c r="I268" i="1"/>
  <c r="I267" i="1" s="1"/>
  <c r="H268" i="1"/>
  <c r="H267" i="1" s="1"/>
  <c r="I265" i="1"/>
  <c r="I264" i="1" s="1"/>
  <c r="H265" i="1"/>
  <c r="H264" i="1" s="1"/>
  <c r="I262" i="1"/>
  <c r="H262" i="1"/>
  <c r="I260" i="1"/>
  <c r="H260" i="1"/>
  <c r="I257" i="1"/>
  <c r="I256" i="1" s="1"/>
  <c r="H257" i="1"/>
  <c r="H256" i="1" s="1"/>
  <c r="I253" i="1"/>
  <c r="I252" i="1" s="1"/>
  <c r="H253" i="1"/>
  <c r="H252" i="1" s="1"/>
  <c r="I250" i="1"/>
  <c r="H250" i="1"/>
  <c r="I248" i="1"/>
  <c r="H248" i="1"/>
  <c r="I246" i="1"/>
  <c r="H246" i="1"/>
  <c r="I243" i="1"/>
  <c r="H243" i="1"/>
  <c r="I241" i="1"/>
  <c r="H241" i="1"/>
  <c r="I239" i="1"/>
  <c r="I238" i="1" s="1"/>
  <c r="H239" i="1"/>
  <c r="I236" i="1"/>
  <c r="H236" i="1"/>
  <c r="I234" i="1"/>
  <c r="H234" i="1"/>
  <c r="I232" i="1"/>
  <c r="H232" i="1"/>
  <c r="I229" i="1"/>
  <c r="H229" i="1"/>
  <c r="I227" i="1"/>
  <c r="H227" i="1"/>
  <c r="I225" i="1"/>
  <c r="H225" i="1"/>
  <c r="I222" i="1"/>
  <c r="H222" i="1"/>
  <c r="I219" i="1"/>
  <c r="H219" i="1"/>
  <c r="I217" i="1"/>
  <c r="H217" i="1"/>
  <c r="I214" i="1"/>
  <c r="I211" i="1" s="1"/>
  <c r="H214" i="1"/>
  <c r="I212" i="1"/>
  <c r="H212" i="1"/>
  <c r="H211" i="1" s="1"/>
  <c r="I209" i="1"/>
  <c r="I208" i="1" s="1"/>
  <c r="H209" i="1"/>
  <c r="H208" i="1" s="1"/>
  <c r="I206" i="1"/>
  <c r="H206" i="1"/>
  <c r="I203" i="1"/>
  <c r="H203" i="1"/>
  <c r="I200" i="1"/>
  <c r="H200" i="1"/>
  <c r="I197" i="1"/>
  <c r="I196" i="1" s="1"/>
  <c r="H197" i="1"/>
  <c r="H196" i="1" s="1"/>
  <c r="I190" i="1"/>
  <c r="H190" i="1"/>
  <c r="I188" i="1"/>
  <c r="H188" i="1"/>
  <c r="I185" i="1"/>
  <c r="I184" i="1" s="1"/>
  <c r="H185" i="1"/>
  <c r="H184" i="1" s="1"/>
  <c r="I182" i="1"/>
  <c r="H182" i="1"/>
  <c r="I180" i="1"/>
  <c r="H180" i="1"/>
  <c r="I176" i="1"/>
  <c r="I175" i="1" s="1"/>
  <c r="H176" i="1"/>
  <c r="H175" i="1" s="1"/>
  <c r="I173" i="1"/>
  <c r="H173" i="1"/>
  <c r="I170" i="1"/>
  <c r="H170" i="1"/>
  <c r="I168" i="1"/>
  <c r="H168" i="1"/>
  <c r="I166" i="1"/>
  <c r="H166" i="1"/>
  <c r="I164" i="1"/>
  <c r="H164" i="1"/>
  <c r="I162" i="1"/>
  <c r="H162" i="1"/>
  <c r="I160" i="1"/>
  <c r="H160" i="1"/>
  <c r="I158" i="1"/>
  <c r="H158" i="1"/>
  <c r="I155" i="1"/>
  <c r="I154" i="1" s="1"/>
  <c r="H155" i="1"/>
  <c r="H154" i="1" s="1"/>
  <c r="I152" i="1"/>
  <c r="I151" i="1" s="1"/>
  <c r="H152" i="1"/>
  <c r="H151" i="1" s="1"/>
  <c r="I146" i="1"/>
  <c r="H146" i="1"/>
  <c r="I144" i="1"/>
  <c r="H144" i="1"/>
  <c r="I142" i="1"/>
  <c r="H142" i="1"/>
  <c r="I139" i="1"/>
  <c r="I138" i="1" s="1"/>
  <c r="H139" i="1"/>
  <c r="H138" i="1" s="1"/>
  <c r="I135" i="1"/>
  <c r="I134" i="1" s="1"/>
  <c r="H135" i="1"/>
  <c r="H134" i="1" s="1"/>
  <c r="I132" i="1"/>
  <c r="H132" i="1"/>
  <c r="I130" i="1"/>
  <c r="H130" i="1"/>
  <c r="I128" i="1"/>
  <c r="H128" i="1"/>
  <c r="I125" i="1"/>
  <c r="H125" i="1"/>
  <c r="I122" i="1"/>
  <c r="H122" i="1"/>
  <c r="I120" i="1"/>
  <c r="H120" i="1"/>
  <c r="I117" i="1"/>
  <c r="I116" i="1" s="1"/>
  <c r="H117" i="1"/>
  <c r="H116" i="1" s="1"/>
  <c r="I114" i="1"/>
  <c r="I113" i="1" s="1"/>
  <c r="H114" i="1"/>
  <c r="H113" i="1" s="1"/>
  <c r="I111" i="1"/>
  <c r="I110" i="1" s="1"/>
  <c r="H111" i="1"/>
  <c r="H110" i="1" s="1"/>
  <c r="I104" i="1"/>
  <c r="H104" i="1"/>
  <c r="I102" i="1"/>
  <c r="H102" i="1"/>
  <c r="I100" i="1"/>
  <c r="H100" i="1"/>
  <c r="I94" i="1"/>
  <c r="I93" i="1" s="1"/>
  <c r="H94" i="1"/>
  <c r="H93" i="1" s="1"/>
  <c r="I91" i="1"/>
  <c r="I90" i="1" s="1"/>
  <c r="H91" i="1"/>
  <c r="H90" i="1" s="1"/>
  <c r="I87" i="1"/>
  <c r="H87" i="1"/>
  <c r="I84" i="1"/>
  <c r="H84" i="1"/>
  <c r="I81" i="1"/>
  <c r="H81" i="1"/>
  <c r="I78" i="1"/>
  <c r="H78" i="1"/>
  <c r="I75" i="1"/>
  <c r="H75" i="1"/>
  <c r="I73" i="1"/>
  <c r="H73" i="1"/>
  <c r="I70" i="1"/>
  <c r="H70" i="1"/>
  <c r="I65" i="1"/>
  <c r="H65" i="1"/>
  <c r="I62" i="1"/>
  <c r="H62" i="1"/>
  <c r="I58" i="1"/>
  <c r="H58" i="1"/>
  <c r="I55" i="1"/>
  <c r="I54" i="1" s="1"/>
  <c r="H55" i="1"/>
  <c r="H54" i="1" s="1"/>
  <c r="I50" i="1"/>
  <c r="H50" i="1"/>
  <c r="I48" i="1"/>
  <c r="H48" i="1"/>
  <c r="I46" i="1"/>
  <c r="H46" i="1"/>
  <c r="I41" i="1"/>
  <c r="H41" i="1"/>
  <c r="I39" i="1"/>
  <c r="H39" i="1"/>
  <c r="I35" i="1"/>
  <c r="H35" i="1"/>
  <c r="I33" i="1"/>
  <c r="H33" i="1"/>
  <c r="I30" i="1"/>
  <c r="I29" i="1" s="1"/>
  <c r="H30" i="1"/>
  <c r="H29" i="1" s="1"/>
  <c r="I27" i="1"/>
  <c r="I26" i="1" s="1"/>
  <c r="H27" i="1"/>
  <c r="H26" i="1" s="1"/>
  <c r="I24" i="1"/>
  <c r="I23" i="1" s="1"/>
  <c r="H24" i="1"/>
  <c r="H23" i="1" s="1"/>
  <c r="I19" i="1"/>
  <c r="H19" i="1"/>
  <c r="I17" i="1"/>
  <c r="H17" i="1"/>
  <c r="I15" i="1"/>
  <c r="H15" i="1"/>
  <c r="H245" i="1" l="1"/>
  <c r="I38" i="1"/>
  <c r="I45" i="1"/>
  <c r="I99" i="1"/>
  <c r="I157" i="1"/>
  <c r="H119" i="1"/>
  <c r="H157" i="1"/>
  <c r="H179" i="1"/>
  <c r="I57" i="1"/>
  <c r="I77" i="1"/>
  <c r="I119" i="1"/>
  <c r="I141" i="1"/>
  <c r="I187" i="1"/>
  <c r="H238" i="1"/>
  <c r="H259" i="1"/>
  <c r="H32" i="1"/>
  <c r="H57" i="1"/>
  <c r="H77" i="1"/>
  <c r="I32" i="1"/>
  <c r="I127" i="1"/>
  <c r="I216" i="1"/>
  <c r="I231" i="1"/>
  <c r="H38" i="1"/>
  <c r="H127" i="1"/>
  <c r="I179" i="1"/>
  <c r="H187" i="1"/>
  <c r="H216" i="1"/>
  <c r="H231" i="1"/>
  <c r="I259" i="1"/>
  <c r="I289" i="1"/>
  <c r="H14" i="1"/>
  <c r="H45" i="1"/>
  <c r="H64" i="1"/>
  <c r="H83" i="1"/>
  <c r="I89" i="1"/>
  <c r="H199" i="1"/>
  <c r="H221" i="1"/>
  <c r="I245" i="1"/>
  <c r="H289" i="1"/>
  <c r="I14" i="1"/>
  <c r="I64" i="1"/>
  <c r="I83" i="1"/>
  <c r="H99" i="1"/>
  <c r="H141" i="1"/>
  <c r="I199" i="1"/>
  <c r="I221" i="1"/>
  <c r="H270" i="1"/>
  <c r="H296" i="1"/>
  <c r="I270" i="1"/>
  <c r="H89" i="1"/>
  <c r="H281" i="1"/>
  <c r="H53" i="1" l="1"/>
  <c r="I37" i="1"/>
  <c r="H37" i="1"/>
  <c r="I13" i="1"/>
  <c r="I53" i="1"/>
  <c r="I98" i="1"/>
  <c r="H13" i="1"/>
  <c r="I137" i="1"/>
  <c r="H98" i="1"/>
  <c r="H137" i="1"/>
  <c r="G14" i="2"/>
  <c r="F14" i="2"/>
  <c r="I303" i="1" l="1"/>
  <c r="H303" i="1"/>
  <c r="F13" i="2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<sst xmlns="http://schemas.openxmlformats.org/spreadsheetml/2006/main" count="1358" uniqueCount="214">
  <si>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</si>
  <si>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</si>
  <si>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</si>
  <si>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</si>
  <si>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</si>
  <si>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</si>
  <si>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</si>
  <si>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</si>
  <si>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</si>
  <si>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</si>
  <si>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</si>
  <si>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</si>
  <si>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</si>
  <si>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</si>
  <si>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</si>
  <si>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</si>
  <si>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</si>
  <si>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</si>
  <si>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</si>
  <si>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</si>
  <si>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</si>
  <si>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</si>
  <si>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</si>
  <si>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</si>
  <si>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</si>
  <si>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</si>
  <si>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</si>
  <si>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</si>
  <si>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</si>
  <si>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</si>
  <si>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</si>
  <si>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</si>
  <si>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</si>
  <si>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</si>
  <si>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</si>
  <si>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</si>
  <si>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</si>
  <si>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</si>
  <si>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</si>
  <si>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</si>
  <si>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</si>
  <si>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</si>
  <si>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</si>
  <si>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</si>
  <si>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</si>
  <si>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</si>
  <si>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</si>
  <si>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</si>
  <si>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</si>
  <si>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</si>
  <si>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</si>
  <si>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</si>
  <si>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</si>
  <si>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</si>
  <si>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</si>
  <si>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</si>
  <si>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</si>
  <si>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</si>
  <si>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</si>
  <si>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</si>
  <si>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</si>
  <si>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</si>
  <si>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</si>
  <si>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</si>
  <si>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</si>
  <si>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</si>
  <si>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</si>
  <si>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</si>
  <si>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</si>
  <si>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</si>
  <si>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</si>
  <si>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</si>
  <si>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</si>
  <si>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</si>
  <si>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</si>
  <si>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</si>
  <si>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</si>
  <si>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</si>
  <si>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</si>
  <si>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</si>
  <si>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</si>
  <si>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</si>
  <si>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</si>
  <si>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</si>
  <si>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</si>
  <si>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</si>
  <si>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</si>
  <si>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</si>
  <si>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</si>
  <si>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</si>
  <si>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</si>
  <si>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</si>
  <si>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</si>
  <si>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</si>
  <si>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</si>
  <si>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</si>
  <si>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</si>
  <si>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</si>
  <si>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</si>
  <si>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</si>
  <si>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</si>
  <si>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</si>
  <si>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</si>
  <si>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</si>
  <si>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</si>
  <si>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</si>
  <si>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</si>
  <si>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</si>
  <si>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</si>
  <si>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</si>
  <si>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</si>
  <si>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</si>
  <si>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</si>
  <si>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</si>
  <si>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</si>
  <si>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</si>
  <si>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</si>
  <si>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</si>
  <si>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</si>
  <si>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</si>
  <si>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</si>
  <si>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</si>
  <si>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</si>
  <si>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</si>
  <si>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</si>
  <si>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</si>
  <si>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</si>
  <si>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</si>
  <si>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</si>
  <si>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</si>
  <si>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</si>
  <si>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</si>
  <si>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</si>
  <si>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</si>
  <si>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</si>
  <si>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</si>
  <si>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</si>
  <si>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</si>
  <si>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</si>
  <si>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</si>
  <si>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</si>
  <si>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</si>
  <si>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</si>
  <si>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</si>
  <si>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</si>
  <si>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</si>
  <si>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</si>
  <si>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</si>
  <si>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</si>
  <si>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</si>
  <si>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</si>
  <si>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</si>
  <si>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</si>
  <si>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</si>
  <si>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</si>
  <si>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</si>
  <si>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</si>
  <si>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</si>
  <si>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</si>
  <si>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</si>
  <si>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</si>
  <si>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</si>
  <si>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</si>
  <si>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</si>
  <si>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</si>
  <si>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</si>
  <si>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</si>
  <si>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</si>
  <si>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</si>
  <si>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</si>
  <si>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</si>
  <si>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</si>
  <si>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</si>
  <si>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</si>
  <si>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</si>
  <si>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</si>
  <si>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</si>
  <si>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</si>
  <si>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</si>
  <si>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</si>
  <si>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</si>
  <si>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</si>
  <si>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</si>
  <si>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</si>
  <si>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</si>
  <si>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</si>
  <si>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</si>
  <si>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</si>
  <si>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</si>
  <si>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</si>
  <si>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</si>
  <si>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</si>
  <si>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</si>
  <si>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</si>
  <si>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</si>
  <si>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</si>
  <si>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</si>
  <si>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</si>
  <si>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</si>
  <si>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</si>
  <si>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</si>
  <si>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</si>
  <si>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</si>
  <si>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</si>
  <si>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</si>
  <si>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</si>
  <si>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</si>
  <si>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</si>
  <si>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</si>
  <si>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</si>
  <si>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Исполнено в рублях</t>
  </si>
  <si>
    <t>Приложение №2</t>
  </si>
  <si>
    <t>2. Расходы бюджета</t>
  </si>
  <si>
    <t>Утвержденные бюджетные назначения 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</si>
</sst>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8" fillId="0" borderId="0" xfId="0" applyNumberFormat="1" applyFont="1" applyFill="1" applyProtection="1">
      <protection hidden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4" fontId="4" fillId="0" borderId="1" xfId="0" applyNumberFormat="1" applyFont="1" applyFill="1" applyBorder="1" applyAlignment="1" applyProtection="1">
      <alignment horizontal="right" vertical="top" wrapText="1"/>
      <protection locked="0"/>
    </xf>
    <xf numFmtId="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4" fontId="4" fillId="0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vertical="top" wrapText="1"/>
    </xf>
    <xf numFmtId="49" fontId="4" fillId="0" borderId="9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hidden="1"/>
    </xf>
    <xf numFmtId="49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4" fillId="0" borderId="0" xfId="0" applyFont="1" applyFill="1"/>
    <xf numFmtId="49" fontId="4" fillId="0" borderId="1" xfId="0" applyNumberFormat="1" applyFont="1" applyFill="1" applyBorder="1" applyAlignment="1" applyProtection="1">
      <alignment horizontal="center" vertical="top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7"/>
  <sheetViews>
    <sheetView tabSelected="1" topLeftCell="B268" zoomScale="85" zoomScaleNormal="85" workbookViewId="0">
      <selection activeCell="B249" sqref="B248:B249"/>
    </sheetView>
  </sheetViews>
  <sheetFormatPr defaultColWidth="9.109375" defaultRowHeight="13.8" x14ac:dyDescent="0.25"/>
  <cols>
    <col min="1" max="1" width="5" style="12" hidden="1" customWidth="1"/>
    <col min="2" max="2" width="8.6640625" style="13" customWidth="1"/>
    <col min="3" max="3" width="70.88671875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5.44140625" style="13" customWidth="1"/>
    <col min="9" max="9" width="16.5546875" style="13" customWidth="1"/>
    <col min="10" max="10" width="9.109375" style="13"/>
    <col min="11" max="11" width="18.6640625" style="13" customWidth="1"/>
    <col min="12" max="16384" width="9.109375" style="13"/>
  </cols>
  <sheetData>
    <row r="1" spans="1:9" s="11" customFormat="1" ht="18" x14ac:dyDescent="0.35">
      <c r="A1" s="10"/>
      <c r="H1" s="44" t="s">
        <v>211</v>
      </c>
      <c r="I1" s="44"/>
    </row>
    <row r="2" spans="1:9" ht="18" x14ac:dyDescent="0.25">
      <c r="F2" s="20"/>
      <c r="G2" s="20"/>
      <c r="H2" s="20"/>
      <c r="I2" s="20"/>
    </row>
    <row r="3" spans="1:9" s="12" customFormat="1" ht="15.6" x14ac:dyDescent="0.25">
      <c r="C3" s="49" t="s">
        <v>212</v>
      </c>
      <c r="D3" s="49"/>
      <c r="E3" s="49"/>
      <c r="F3" s="49"/>
      <c r="G3" s="49"/>
      <c r="H3" s="49"/>
      <c r="I3" s="49"/>
    </row>
    <row r="5" spans="1:9" x14ac:dyDescent="0.25">
      <c r="B5" s="41" t="s">
        <v>0</v>
      </c>
      <c r="C5" s="45" t="s">
        <v>1</v>
      </c>
      <c r="D5" s="45" t="s">
        <v>2</v>
      </c>
      <c r="E5" s="45" t="s">
        <v>3</v>
      </c>
      <c r="F5" s="45" t="s">
        <v>4</v>
      </c>
      <c r="G5" s="45" t="s">
        <v>5</v>
      </c>
      <c r="H5" s="41" t="s">
        <v>213</v>
      </c>
      <c r="I5" s="46" t="s">
        <v>210</v>
      </c>
    </row>
    <row r="6" spans="1:9" x14ac:dyDescent="0.25">
      <c r="B6" s="42"/>
      <c r="C6" s="45"/>
      <c r="D6" s="45"/>
      <c r="E6" s="45"/>
      <c r="F6" s="45"/>
      <c r="G6" s="45"/>
      <c r="H6" s="42"/>
      <c r="I6" s="47"/>
    </row>
    <row r="7" spans="1:9" x14ac:dyDescent="0.25">
      <c r="B7" s="42"/>
      <c r="C7" s="45"/>
      <c r="D7" s="45"/>
      <c r="E7" s="45"/>
      <c r="F7" s="45"/>
      <c r="G7" s="45"/>
      <c r="H7" s="42"/>
      <c r="I7" s="47"/>
    </row>
    <row r="8" spans="1:9" x14ac:dyDescent="0.25">
      <c r="B8" s="42"/>
      <c r="C8" s="45"/>
      <c r="D8" s="45"/>
      <c r="E8" s="45"/>
      <c r="F8" s="45"/>
      <c r="G8" s="45"/>
      <c r="H8" s="42"/>
      <c r="I8" s="47"/>
    </row>
    <row r="9" spans="1:9" x14ac:dyDescent="0.25">
      <c r="B9" s="42"/>
      <c r="C9" s="45"/>
      <c r="D9" s="45"/>
      <c r="E9" s="45"/>
      <c r="F9" s="45"/>
      <c r="G9" s="45"/>
      <c r="H9" s="42"/>
      <c r="I9" s="47"/>
    </row>
    <row r="10" spans="1:9" x14ac:dyDescent="0.25">
      <c r="B10" s="42"/>
      <c r="C10" s="45"/>
      <c r="D10" s="45"/>
      <c r="E10" s="45"/>
      <c r="F10" s="45"/>
      <c r="G10" s="45"/>
      <c r="H10" s="42"/>
      <c r="I10" s="47"/>
    </row>
    <row r="11" spans="1:9" x14ac:dyDescent="0.25">
      <c r="B11" s="42"/>
      <c r="C11" s="45"/>
      <c r="D11" s="45"/>
      <c r="E11" s="45"/>
      <c r="F11" s="45"/>
      <c r="G11" s="45"/>
      <c r="H11" s="42"/>
      <c r="I11" s="47"/>
    </row>
    <row r="12" spans="1:9" x14ac:dyDescent="0.25">
      <c r="B12" s="43"/>
      <c r="C12" s="45"/>
      <c r="D12" s="45"/>
      <c r="E12" s="45"/>
      <c r="F12" s="45"/>
      <c r="G12" s="45"/>
      <c r="H12" s="43"/>
      <c r="I12" s="48"/>
    </row>
    <row r="13" spans="1:9" s="14" customFormat="1" ht="31.8" customHeight="1" x14ac:dyDescent="0.3">
      <c r="A13" s="15">
        <v>0</v>
      </c>
      <c r="B13" s="23">
        <v>920</v>
      </c>
      <c r="C13" s="24" t="s">
        <v>163</v>
      </c>
      <c r="D13" s="23"/>
      <c r="E13" s="23"/>
      <c r="F13" s="23" t="s">
        <v>7</v>
      </c>
      <c r="G13" s="23"/>
      <c r="H13" s="25">
        <f>SUMIFS(H14:H1057,$B14:$B1057,$B14)/3</f>
        <v>94668952.410000011</v>
      </c>
      <c r="I13" s="25">
        <f>SUMIFS(I14:I1057,$B14:$B1057,$B14)/3</f>
        <v>59180445</v>
      </c>
    </row>
    <row r="14" spans="1:9" s="14" customFormat="1" ht="31.2" x14ac:dyDescent="0.3">
      <c r="A14" s="15">
        <v>1</v>
      </c>
      <c r="B14" s="26">
        <v>920</v>
      </c>
      <c r="C14" s="27" t="s">
        <v>8</v>
      </c>
      <c r="D14" s="28" t="s">
        <v>73</v>
      </c>
      <c r="E14" s="28" t="s">
        <v>74</v>
      </c>
      <c r="F14" s="28" t="s">
        <v>7</v>
      </c>
      <c r="G14" s="28" t="s">
        <v>102</v>
      </c>
      <c r="H14" s="29">
        <f>SUMIFS(H15:H1052,$B15:$B1052,$B15,$D15:$D1052,$D15,$E15:$E1052,$E15)/2</f>
        <v>12445774.75</v>
      </c>
      <c r="I14" s="29">
        <f>SUMIFS(I15:I1052,$B15:$B1052,$B15,$D15:$D1052,$D15,$E15:$E1052,$E15)/2</f>
        <v>7926636.4099999992</v>
      </c>
    </row>
    <row r="15" spans="1:9" s="14" customFormat="1" ht="37.799999999999997" customHeight="1" x14ac:dyDescent="0.3">
      <c r="A15" s="15">
        <v>2</v>
      </c>
      <c r="B15" s="30">
        <v>920</v>
      </c>
      <c r="C15" s="31" t="s">
        <v>131</v>
      </c>
      <c r="D15" s="32" t="s">
        <v>73</v>
      </c>
      <c r="E15" s="28" t="s">
        <v>74</v>
      </c>
      <c r="F15" s="28" t="s">
        <v>15</v>
      </c>
      <c r="G15" s="28" t="s">
        <v>75</v>
      </c>
      <c r="H15" s="29">
        <f>SUMIFS(H16:H1052,$B16:$B1052,$B15,$D16:$D1052,$D16,$E16:$E1052,$E16,$F16:$F1052,$F16)</f>
        <v>34990</v>
      </c>
      <c r="I15" s="29">
        <f>SUMIFS(I16:I1052,$B16:$B1052,$B15,$D16:$D1052,$D16,$E16:$E1052,$E16,$F16:$F1052,$F16)</f>
        <v>0</v>
      </c>
    </row>
    <row r="16" spans="1:9" s="14" customFormat="1" ht="31.2" x14ac:dyDescent="0.3">
      <c r="A16" s="15">
        <v>3</v>
      </c>
      <c r="B16" s="26">
        <v>920</v>
      </c>
      <c r="C16" s="33" t="s">
        <v>12</v>
      </c>
      <c r="D16" s="28" t="s">
        <v>73</v>
      </c>
      <c r="E16" s="28" t="s">
        <v>74</v>
      </c>
      <c r="F16" s="28" t="s">
        <v>15</v>
      </c>
      <c r="G16" s="28" t="s">
        <v>77</v>
      </c>
      <c r="H16" s="21">
        <v>34990</v>
      </c>
      <c r="I16" s="21">
        <v>0</v>
      </c>
    </row>
    <row r="17" spans="1:9" s="14" customFormat="1" ht="46.8" x14ac:dyDescent="0.3">
      <c r="A17" s="15">
        <v>2</v>
      </c>
      <c r="B17" s="30">
        <v>920</v>
      </c>
      <c r="C17" s="31" t="s">
        <v>133</v>
      </c>
      <c r="D17" s="32" t="s">
        <v>73</v>
      </c>
      <c r="E17" s="28" t="s">
        <v>74</v>
      </c>
      <c r="F17" s="28" t="s">
        <v>42</v>
      </c>
      <c r="G17" s="28" t="s">
        <v>75</v>
      </c>
      <c r="H17" s="29">
        <f>SUMIFS(H18:H1055,$B18:$B1055,$B17,$D18:$D1055,$D18,$E18:$E1055,$E18,$F18:$F1055,$F18)</f>
        <v>13269</v>
      </c>
      <c r="I17" s="29">
        <f>SUMIFS(I18:I1055,$B18:$B1055,$B17,$D18:$D1055,$D18,$E18:$E1055,$E18,$F18:$F1055,$F18)</f>
        <v>13269</v>
      </c>
    </row>
    <row r="18" spans="1:9" s="14" customFormat="1" ht="31.2" x14ac:dyDescent="0.3">
      <c r="A18" s="15">
        <v>3</v>
      </c>
      <c r="B18" s="26">
        <v>920</v>
      </c>
      <c r="C18" s="33" t="s">
        <v>12</v>
      </c>
      <c r="D18" s="28" t="s">
        <v>73</v>
      </c>
      <c r="E18" s="28" t="s">
        <v>74</v>
      </c>
      <c r="F18" s="28" t="s">
        <v>42</v>
      </c>
      <c r="G18" s="28" t="s">
        <v>77</v>
      </c>
      <c r="H18" s="21">
        <v>13269</v>
      </c>
      <c r="I18" s="21">
        <v>13269</v>
      </c>
    </row>
    <row r="19" spans="1:9" s="14" customFormat="1" ht="49.2" customHeight="1" x14ac:dyDescent="0.3">
      <c r="A19" s="15">
        <v>2</v>
      </c>
      <c r="B19" s="26">
        <v>920</v>
      </c>
      <c r="C19" s="34" t="s">
        <v>9</v>
      </c>
      <c r="D19" s="28" t="s">
        <v>73</v>
      </c>
      <c r="E19" s="28" t="s">
        <v>74</v>
      </c>
      <c r="F19" s="28" t="s">
        <v>112</v>
      </c>
      <c r="G19" s="28" t="s">
        <v>75</v>
      </c>
      <c r="H19" s="29">
        <f>SUMIFS(H20:H1054,$B20:$B1054,$B19,$D20:$D1054,$D20,$E20:$E1054,$E20,$F20:$F1054,$F20)</f>
        <v>12397515.75</v>
      </c>
      <c r="I19" s="29">
        <f>SUMIFS(I20:I1054,$B20:$B1054,$B19,$D20:$D1054,$D20,$E20:$E1054,$E20,$F20:$F1054,$F20)</f>
        <v>7913367.4100000001</v>
      </c>
    </row>
    <row r="20" spans="1:9" s="14" customFormat="1" ht="31.2" x14ac:dyDescent="0.3">
      <c r="A20" s="15">
        <v>3</v>
      </c>
      <c r="B20" s="26">
        <v>920</v>
      </c>
      <c r="C20" s="34" t="s">
        <v>11</v>
      </c>
      <c r="D20" s="28" t="s">
        <v>73</v>
      </c>
      <c r="E20" s="28" t="s">
        <v>74</v>
      </c>
      <c r="F20" s="28" t="s">
        <v>112</v>
      </c>
      <c r="G20" s="28" t="s">
        <v>76</v>
      </c>
      <c r="H20" s="21">
        <v>11992015.75</v>
      </c>
      <c r="I20" s="21">
        <v>7692165.6299999999</v>
      </c>
    </row>
    <row r="21" spans="1:9" s="14" customFormat="1" ht="31.2" x14ac:dyDescent="0.3">
      <c r="A21" s="15">
        <v>3</v>
      </c>
      <c r="B21" s="26">
        <v>920</v>
      </c>
      <c r="C21" s="34" t="s">
        <v>12</v>
      </c>
      <c r="D21" s="28" t="s">
        <v>73</v>
      </c>
      <c r="E21" s="28" t="s">
        <v>74</v>
      </c>
      <c r="F21" s="28" t="s">
        <v>112</v>
      </c>
      <c r="G21" s="28" t="s">
        <v>77</v>
      </c>
      <c r="H21" s="21">
        <v>405500</v>
      </c>
      <c r="I21" s="21">
        <v>221201.78</v>
      </c>
    </row>
    <row r="22" spans="1:9" s="14" customFormat="1" ht="15.6" x14ac:dyDescent="0.3">
      <c r="A22" s="15">
        <v>3</v>
      </c>
      <c r="B22" s="26">
        <v>920</v>
      </c>
      <c r="C22" s="34" t="s">
        <v>13</v>
      </c>
      <c r="D22" s="28" t="s">
        <v>73</v>
      </c>
      <c r="E22" s="28" t="s">
        <v>74</v>
      </c>
      <c r="F22" s="28" t="s">
        <v>112</v>
      </c>
      <c r="G22" s="28" t="s">
        <v>78</v>
      </c>
      <c r="H22" s="21"/>
      <c r="I22" s="21"/>
    </row>
    <row r="23" spans="1:9" s="14" customFormat="1" ht="15.6" x14ac:dyDescent="0.3">
      <c r="A23" s="15">
        <v>1</v>
      </c>
      <c r="B23" s="26">
        <v>920</v>
      </c>
      <c r="C23" s="34" t="s">
        <v>14</v>
      </c>
      <c r="D23" s="28" t="s">
        <v>73</v>
      </c>
      <c r="E23" s="28" t="s">
        <v>79</v>
      </c>
      <c r="F23" s="28"/>
      <c r="G23" s="28"/>
      <c r="H23" s="29">
        <f>SUMIFS(H24:H1054,$B24:$B1054,$B24,$D24:$D1054,$D24,$E24:$E1054,$E24)/2</f>
        <v>0</v>
      </c>
      <c r="I23" s="29">
        <f>SUMIFS(I24:I1054,$B24:$B1054,$B24,$D24:$D1054,$D24,$E24:$E1054,$E24)/2</f>
        <v>0</v>
      </c>
    </row>
    <row r="24" spans="1:9" s="14" customFormat="1" ht="31.2" x14ac:dyDescent="0.3">
      <c r="A24" s="15">
        <v>2</v>
      </c>
      <c r="B24" s="26">
        <v>920</v>
      </c>
      <c r="C24" s="34" t="s">
        <v>35</v>
      </c>
      <c r="D24" s="28" t="s">
        <v>73</v>
      </c>
      <c r="E24" s="28" t="s">
        <v>79</v>
      </c>
      <c r="F24" s="28" t="s">
        <v>114</v>
      </c>
      <c r="G24" s="28" t="s">
        <v>75</v>
      </c>
      <c r="H24" s="29">
        <f>SUMIFS(H25:H1054,$B25:$B1054,$B24,$D25:$D1054,$D25,$E25:$E1054,$E25,$F25:$F1054,$F25)</f>
        <v>0</v>
      </c>
      <c r="I24" s="29">
        <f>SUMIFS(I25:I1054,$B25:$B1054,$B24,$D25:$D1054,$D25,$E25:$E1054,$E25,$F25:$F1054,$F25)</f>
        <v>0</v>
      </c>
    </row>
    <row r="25" spans="1:9" s="14" customFormat="1" ht="15.6" x14ac:dyDescent="0.3">
      <c r="A25" s="15">
        <v>3</v>
      </c>
      <c r="B25" s="26">
        <v>920</v>
      </c>
      <c r="C25" s="34" t="s">
        <v>143</v>
      </c>
      <c r="D25" s="28" t="s">
        <v>73</v>
      </c>
      <c r="E25" s="28" t="s">
        <v>79</v>
      </c>
      <c r="F25" s="28" t="s">
        <v>114</v>
      </c>
      <c r="G25" s="28" t="s">
        <v>142</v>
      </c>
      <c r="H25" s="21"/>
      <c r="I25" s="21"/>
    </row>
    <row r="26" spans="1:9" s="14" customFormat="1" ht="21.6" customHeight="1" x14ac:dyDescent="0.3">
      <c r="A26" s="15">
        <v>1</v>
      </c>
      <c r="B26" s="26">
        <v>920</v>
      </c>
      <c r="C26" s="34" t="s">
        <v>173</v>
      </c>
      <c r="D26" s="28" t="s">
        <v>79</v>
      </c>
      <c r="E26" s="28" t="s">
        <v>73</v>
      </c>
      <c r="F26" s="28"/>
      <c r="G26" s="28"/>
      <c r="H26" s="29">
        <f>SUMIFS(H27:H1057,$B27:$B1057,$B27,$D27:$D1057,$D27,$E27:$E1057,$E27)/2</f>
        <v>45000</v>
      </c>
      <c r="I26" s="29">
        <f>SUMIFS(I27:I1057,$B27:$B1057,$B27,$D27:$D1057,$D27,$E27:$E1057,$E27)/2</f>
        <v>0</v>
      </c>
    </row>
    <row r="27" spans="1:9" s="14" customFormat="1" ht="33.6" customHeight="1" x14ac:dyDescent="0.3">
      <c r="A27" s="15">
        <v>2</v>
      </c>
      <c r="B27" s="26">
        <v>920</v>
      </c>
      <c r="C27" s="34" t="s">
        <v>171</v>
      </c>
      <c r="D27" s="28" t="s">
        <v>79</v>
      </c>
      <c r="E27" s="28" t="s">
        <v>73</v>
      </c>
      <c r="F27" s="28" t="s">
        <v>170</v>
      </c>
      <c r="G27" s="28" t="s">
        <v>75</v>
      </c>
      <c r="H27" s="29">
        <f>SUMIFS(H28:H1057,$B28:$B1057,$B27,$D28:$D1057,$D28,$E28:$E1057,$E28,$F28:$F1057,$F28)</f>
        <v>45000</v>
      </c>
      <c r="I27" s="29">
        <f>SUMIFS(I28:I1057,$B28:$B1057,$B27,$D28:$D1057,$D28,$E28:$E1057,$E28,$F28:$F1057,$F28)</f>
        <v>0</v>
      </c>
    </row>
    <row r="28" spans="1:9" s="14" customFormat="1" ht="16.8" customHeight="1" x14ac:dyDescent="0.3">
      <c r="A28" s="15">
        <v>3</v>
      </c>
      <c r="B28" s="26">
        <v>920</v>
      </c>
      <c r="C28" s="34" t="s">
        <v>174</v>
      </c>
      <c r="D28" s="28" t="s">
        <v>79</v>
      </c>
      <c r="E28" s="28" t="s">
        <v>73</v>
      </c>
      <c r="F28" s="28" t="s">
        <v>170</v>
      </c>
      <c r="G28" s="28" t="s">
        <v>172</v>
      </c>
      <c r="H28" s="21">
        <v>45000</v>
      </c>
      <c r="I28" s="21">
        <v>0</v>
      </c>
    </row>
    <row r="29" spans="1:9" s="14" customFormat="1" ht="31.8" customHeight="1" x14ac:dyDescent="0.3">
      <c r="A29" s="15">
        <v>1</v>
      </c>
      <c r="B29" s="26">
        <v>920</v>
      </c>
      <c r="C29" s="34" t="s">
        <v>16</v>
      </c>
      <c r="D29" s="28" t="s">
        <v>80</v>
      </c>
      <c r="E29" s="28" t="s">
        <v>73</v>
      </c>
      <c r="F29" s="28" t="s">
        <v>7</v>
      </c>
      <c r="G29" s="28" t="s">
        <v>75</v>
      </c>
      <c r="H29" s="29">
        <f>SUMIFS(H30:H1059,$B30:$B1059,$B30,$D30:$D1059,$D30,$E30:$E1059,$E30)/2</f>
        <v>21900000</v>
      </c>
      <c r="I29" s="29">
        <f>SUMIFS(I30:I1059,$B30:$B1059,$B30,$D30:$D1059,$D30,$E30:$E1059,$E30)/2</f>
        <v>18515713</v>
      </c>
    </row>
    <row r="30" spans="1:9" s="14" customFormat="1" ht="31.2" x14ac:dyDescent="0.3">
      <c r="A30" s="15">
        <v>2</v>
      </c>
      <c r="B30" s="26">
        <v>920</v>
      </c>
      <c r="C30" s="34" t="s">
        <v>17</v>
      </c>
      <c r="D30" s="28" t="s">
        <v>80</v>
      </c>
      <c r="E30" s="28" t="s">
        <v>73</v>
      </c>
      <c r="F30" s="28" t="s">
        <v>113</v>
      </c>
      <c r="G30" s="28" t="s">
        <v>75</v>
      </c>
      <c r="H30" s="29">
        <f>SUMIFS(H31:H1059,$B31:$B1059,$B30,$D31:$D1059,$D31,$E31:$E1059,$E31,$F31:$F1059,$F31)</f>
        <v>21900000</v>
      </c>
      <c r="I30" s="29">
        <f>SUMIFS(I31:I1059,$B31:$B1059,$B30,$D31:$D1059,$D31,$E31:$E1059,$E31,$F31:$F1059,$F31)</f>
        <v>18515713</v>
      </c>
    </row>
    <row r="31" spans="1:9" s="14" customFormat="1" ht="15.6" x14ac:dyDescent="0.3">
      <c r="A31" s="15">
        <v>3</v>
      </c>
      <c r="B31" s="26">
        <v>920</v>
      </c>
      <c r="C31" s="34" t="s">
        <v>18</v>
      </c>
      <c r="D31" s="28" t="s">
        <v>80</v>
      </c>
      <c r="E31" s="28" t="s">
        <v>73</v>
      </c>
      <c r="F31" s="28" t="s">
        <v>113</v>
      </c>
      <c r="G31" s="28" t="s">
        <v>81</v>
      </c>
      <c r="H31" s="21">
        <v>21900000</v>
      </c>
      <c r="I31" s="21">
        <v>18515713</v>
      </c>
    </row>
    <row r="32" spans="1:9" s="14" customFormat="1" ht="15.6" x14ac:dyDescent="0.3">
      <c r="A32" s="15">
        <v>1</v>
      </c>
      <c r="B32" s="26">
        <v>920</v>
      </c>
      <c r="C32" s="35" t="s">
        <v>150</v>
      </c>
      <c r="D32" s="28" t="s">
        <v>80</v>
      </c>
      <c r="E32" s="28" t="s">
        <v>82</v>
      </c>
      <c r="F32" s="28"/>
      <c r="G32" s="28"/>
      <c r="H32" s="29">
        <f>SUMIFS(H33:H1062,$B33:$B1062,$B33,$D33:$D1062,$D33,$E33:$E1062,$E33)/2</f>
        <v>60278177.659999996</v>
      </c>
      <c r="I32" s="29">
        <f>SUMIFS(I33:I1062,$B33:$B1062,$B33,$D33:$D1062,$D33,$E33:$E1062,$E33)/2</f>
        <v>32738095.59</v>
      </c>
    </row>
    <row r="33" spans="1:9" s="14" customFormat="1" ht="31.2" x14ac:dyDescent="0.3">
      <c r="A33" s="15">
        <v>2</v>
      </c>
      <c r="B33" s="26">
        <v>920</v>
      </c>
      <c r="C33" s="34" t="s">
        <v>199</v>
      </c>
      <c r="D33" s="28" t="s">
        <v>80</v>
      </c>
      <c r="E33" s="28" t="s">
        <v>82</v>
      </c>
      <c r="F33" s="28" t="s">
        <v>175</v>
      </c>
      <c r="G33" s="28" t="s">
        <v>75</v>
      </c>
      <c r="H33" s="29">
        <f>SUMIFS(H34:H1063,$B34:$B1063,$B33,$D34:$D1063,$D34,$E34:$E1063,$E34,$F34:$F1063,$F34)</f>
        <v>11082430</v>
      </c>
      <c r="I33" s="29">
        <f>SUMIFS(I34:I1063,$B34:$B1063,$B33,$D34:$D1063,$D34,$E34:$E1063,$E34,$F34:$F1063,$F34)</f>
        <v>1495996.38</v>
      </c>
    </row>
    <row r="34" spans="1:9" s="14" customFormat="1" ht="15.6" x14ac:dyDescent="0.3">
      <c r="A34" s="15">
        <v>3</v>
      </c>
      <c r="B34" s="26">
        <v>920</v>
      </c>
      <c r="C34" s="34" t="s">
        <v>19</v>
      </c>
      <c r="D34" s="28" t="s">
        <v>80</v>
      </c>
      <c r="E34" s="28" t="s">
        <v>82</v>
      </c>
      <c r="F34" s="28" t="s">
        <v>175</v>
      </c>
      <c r="G34" s="28" t="s">
        <v>83</v>
      </c>
      <c r="H34" s="21">
        <v>11082430</v>
      </c>
      <c r="I34" s="21">
        <v>1495996.38</v>
      </c>
    </row>
    <row r="35" spans="1:9" s="14" customFormat="1" ht="31.2" x14ac:dyDescent="0.3">
      <c r="A35" s="15">
        <v>2</v>
      </c>
      <c r="B35" s="26">
        <v>920</v>
      </c>
      <c r="C35" s="34" t="s">
        <v>17</v>
      </c>
      <c r="D35" s="28" t="s">
        <v>80</v>
      </c>
      <c r="E35" s="28" t="s">
        <v>82</v>
      </c>
      <c r="F35" s="28" t="s">
        <v>113</v>
      </c>
      <c r="G35" s="28"/>
      <c r="H35" s="29">
        <f>SUMIFS(H36:H1065,$B36:$B1065,$B35,$D36:$D1065,$D36,$E36:$E1065,$E36,$F36:$F1065,$F36)</f>
        <v>49195747.659999996</v>
      </c>
      <c r="I35" s="29">
        <f>SUMIFS(I36:I1065,$B36:$B1065,$B35,$D36:$D1065,$D36,$E36:$E1065,$E36,$F36:$F1065,$F36)</f>
        <v>31242099.210000001</v>
      </c>
    </row>
    <row r="36" spans="1:9" s="14" customFormat="1" ht="15.6" x14ac:dyDescent="0.3">
      <c r="A36" s="15">
        <v>3</v>
      </c>
      <c r="B36" s="26">
        <v>920</v>
      </c>
      <c r="C36" s="34" t="s">
        <v>19</v>
      </c>
      <c r="D36" s="28" t="s">
        <v>80</v>
      </c>
      <c r="E36" s="28" t="s">
        <v>82</v>
      </c>
      <c r="F36" s="28" t="s">
        <v>113</v>
      </c>
      <c r="G36" s="28" t="s">
        <v>83</v>
      </c>
      <c r="H36" s="21">
        <v>49195747.659999996</v>
      </c>
      <c r="I36" s="21">
        <v>31242099.210000001</v>
      </c>
    </row>
    <row r="37" spans="1:9" s="14" customFormat="1" ht="31.2" x14ac:dyDescent="0.3">
      <c r="A37" s="15">
        <v>0</v>
      </c>
      <c r="B37" s="23">
        <v>933</v>
      </c>
      <c r="C37" s="24" t="s">
        <v>162</v>
      </c>
      <c r="D37" s="36" t="s">
        <v>75</v>
      </c>
      <c r="E37" s="36" t="s">
        <v>75</v>
      </c>
      <c r="F37" s="36" t="s">
        <v>7</v>
      </c>
      <c r="G37" s="36" t="s">
        <v>75</v>
      </c>
      <c r="H37" s="25">
        <f>SUMIFS(H38:H1074,$B38:$B1074,$B38)/3</f>
        <v>2003222</v>
      </c>
      <c r="I37" s="25">
        <f>SUMIFS(I38:I1074,$B38:$B1074,$B38)/3</f>
        <v>1523648.88</v>
      </c>
    </row>
    <row r="38" spans="1:9" s="14" customFormat="1" ht="46.8" x14ac:dyDescent="0.3">
      <c r="A38" s="15">
        <v>1</v>
      </c>
      <c r="B38" s="26">
        <v>933</v>
      </c>
      <c r="C38" s="34" t="s">
        <v>20</v>
      </c>
      <c r="D38" s="28" t="s">
        <v>73</v>
      </c>
      <c r="E38" s="28" t="s">
        <v>82</v>
      </c>
      <c r="F38" s="28" t="s">
        <v>7</v>
      </c>
      <c r="G38" s="28" t="s">
        <v>75</v>
      </c>
      <c r="H38" s="29">
        <f>SUMIFS(H39:H1069,$B39:$B1069,$B39,$D39:$D1069,$D39,$E39:$E1069,$E39)/2</f>
        <v>738066.12000000011</v>
      </c>
      <c r="I38" s="29">
        <f>SUMIFS(I39:I1069,$B39:$B1069,$B39,$D39:$D1069,$D39,$E39:$E1069,$E39)/2</f>
        <v>481674</v>
      </c>
    </row>
    <row r="39" spans="1:9" s="14" customFormat="1" ht="32.4" customHeight="1" x14ac:dyDescent="0.3">
      <c r="A39" s="15">
        <v>2</v>
      </c>
      <c r="B39" s="26">
        <v>933</v>
      </c>
      <c r="C39" s="31" t="s">
        <v>131</v>
      </c>
      <c r="D39" s="28" t="s">
        <v>73</v>
      </c>
      <c r="E39" s="28" t="s">
        <v>82</v>
      </c>
      <c r="F39" s="28" t="s">
        <v>15</v>
      </c>
      <c r="G39" s="28" t="s">
        <v>75</v>
      </c>
      <c r="H39" s="29">
        <f>SUMIFS(H40:H1069,$B40:$B1069,$B39,$D40:$D1069,$D40,$E40:$E1069,$E40,$F40:$F1069,$F40)</f>
        <v>0</v>
      </c>
      <c r="I39" s="29">
        <f>SUMIFS(I40:I1069,$B40:$B1069,$B39,$D40:$D1069,$D40,$E40:$E1069,$E40,$F40:$F1069,$F40)</f>
        <v>0</v>
      </c>
    </row>
    <row r="40" spans="1:9" s="14" customFormat="1" ht="31.2" x14ac:dyDescent="0.3">
      <c r="A40" s="15">
        <v>3</v>
      </c>
      <c r="B40" s="26">
        <v>933</v>
      </c>
      <c r="C40" s="34" t="s">
        <v>12</v>
      </c>
      <c r="D40" s="28" t="s">
        <v>73</v>
      </c>
      <c r="E40" s="28" t="s">
        <v>82</v>
      </c>
      <c r="F40" s="28" t="s">
        <v>15</v>
      </c>
      <c r="G40" s="28" t="s">
        <v>77</v>
      </c>
      <c r="H40" s="21">
        <v>0</v>
      </c>
      <c r="I40" s="21">
        <v>0</v>
      </c>
    </row>
    <row r="41" spans="1:9" s="14" customFormat="1" ht="47.4" customHeight="1" x14ac:dyDescent="0.3">
      <c r="A41" s="15">
        <v>2</v>
      </c>
      <c r="B41" s="26">
        <v>933</v>
      </c>
      <c r="C41" s="34" t="s">
        <v>9</v>
      </c>
      <c r="D41" s="28" t="s">
        <v>73</v>
      </c>
      <c r="E41" s="28" t="s">
        <v>82</v>
      </c>
      <c r="F41" s="28" t="s">
        <v>112</v>
      </c>
      <c r="G41" s="28" t="s">
        <v>75</v>
      </c>
      <c r="H41" s="29">
        <f>SUMIFS(H42:H1071,$B42:$B1071,$B41,$D42:$D1071,$D42,$E42:$E1071,$E42,$F42:$F1071,$F42)</f>
        <v>738066.12</v>
      </c>
      <c r="I41" s="29">
        <f>SUMIFS(I42:I1071,$B42:$B1071,$B41,$D42:$D1071,$D42,$E42:$E1071,$E42,$F42:$F1071,$F42)</f>
        <v>481674</v>
      </c>
    </row>
    <row r="42" spans="1:9" s="14" customFormat="1" ht="31.2" x14ac:dyDescent="0.3">
      <c r="A42" s="15">
        <v>3</v>
      </c>
      <c r="B42" s="26">
        <v>933</v>
      </c>
      <c r="C42" s="34" t="s">
        <v>11</v>
      </c>
      <c r="D42" s="28" t="s">
        <v>73</v>
      </c>
      <c r="E42" s="28" t="s">
        <v>82</v>
      </c>
      <c r="F42" s="28" t="s">
        <v>112</v>
      </c>
      <c r="G42" s="28" t="s">
        <v>76</v>
      </c>
      <c r="H42" s="21">
        <v>592410</v>
      </c>
      <c r="I42" s="21">
        <v>447734</v>
      </c>
    </row>
    <row r="43" spans="1:9" s="14" customFormat="1" ht="31.2" x14ac:dyDescent="0.3">
      <c r="A43" s="15">
        <v>3</v>
      </c>
      <c r="B43" s="26">
        <v>933</v>
      </c>
      <c r="C43" s="34" t="s">
        <v>12</v>
      </c>
      <c r="D43" s="28" t="s">
        <v>73</v>
      </c>
      <c r="E43" s="28" t="s">
        <v>82</v>
      </c>
      <c r="F43" s="28" t="s">
        <v>112</v>
      </c>
      <c r="G43" s="28" t="s">
        <v>77</v>
      </c>
      <c r="H43" s="21">
        <v>145656.12</v>
      </c>
      <c r="I43" s="21">
        <v>33940</v>
      </c>
    </row>
    <row r="44" spans="1:9" s="14" customFormat="1" ht="15.6" x14ac:dyDescent="0.3">
      <c r="A44" s="15">
        <v>3</v>
      </c>
      <c r="B44" s="26">
        <v>933</v>
      </c>
      <c r="C44" s="34" t="s">
        <v>13</v>
      </c>
      <c r="D44" s="28" t="s">
        <v>73</v>
      </c>
      <c r="E44" s="28" t="s">
        <v>82</v>
      </c>
      <c r="F44" s="28" t="s">
        <v>112</v>
      </c>
      <c r="G44" s="28" t="s">
        <v>78</v>
      </c>
      <c r="H44" s="21"/>
      <c r="I44" s="21"/>
    </row>
    <row r="45" spans="1:9" s="14" customFormat="1" ht="31.8" customHeight="1" x14ac:dyDescent="0.3">
      <c r="A45" s="15">
        <v>1</v>
      </c>
      <c r="B45" s="26">
        <v>933</v>
      </c>
      <c r="C45" s="34" t="s">
        <v>8</v>
      </c>
      <c r="D45" s="28" t="s">
        <v>73</v>
      </c>
      <c r="E45" s="28" t="s">
        <v>74</v>
      </c>
      <c r="F45" s="28" t="s">
        <v>7</v>
      </c>
      <c r="G45" s="28" t="s">
        <v>75</v>
      </c>
      <c r="H45" s="29">
        <f>SUMIFS(H46:H1076,$B46:$B1076,$B46,$D46:$D1076,$D46,$E46:$E1076,$E46)/2</f>
        <v>1265155.8799999999</v>
      </c>
      <c r="I45" s="29">
        <f>SUMIFS(I46:I1076,$B46:$B1076,$B46,$D46:$D1076,$D46,$E46:$E1076,$E46)/2</f>
        <v>1041974.88</v>
      </c>
    </row>
    <row r="46" spans="1:9" s="14" customFormat="1" ht="35.4" customHeight="1" x14ac:dyDescent="0.3">
      <c r="A46" s="15">
        <v>2</v>
      </c>
      <c r="B46" s="26">
        <v>933</v>
      </c>
      <c r="C46" s="31" t="s">
        <v>131</v>
      </c>
      <c r="D46" s="28" t="s">
        <v>73</v>
      </c>
      <c r="E46" s="28" t="s">
        <v>74</v>
      </c>
      <c r="F46" s="28" t="s">
        <v>15</v>
      </c>
      <c r="G46" s="28" t="s">
        <v>75</v>
      </c>
      <c r="H46" s="29">
        <f>SUMIFS(H47:H1076,$B47:$B1076,$B46,$D47:$D1076,$D47,$E47:$E1076,$E47,$F47:$F1076,$F47)</f>
        <v>0</v>
      </c>
      <c r="I46" s="29">
        <f>SUMIFS(I47:I1076,$B47:$B1076,$B46,$D47:$D1076,$D47,$E47:$E1076,$E47,$F47:$F1076,$F47)</f>
        <v>0</v>
      </c>
    </row>
    <row r="47" spans="1:9" s="14" customFormat="1" ht="31.2" x14ac:dyDescent="0.3">
      <c r="A47" s="15">
        <v>3</v>
      </c>
      <c r="B47" s="26">
        <v>933</v>
      </c>
      <c r="C47" s="34" t="s">
        <v>12</v>
      </c>
      <c r="D47" s="28" t="s">
        <v>73</v>
      </c>
      <c r="E47" s="28" t="s">
        <v>74</v>
      </c>
      <c r="F47" s="28" t="s">
        <v>15</v>
      </c>
      <c r="G47" s="28" t="s">
        <v>77</v>
      </c>
      <c r="H47" s="21">
        <v>0</v>
      </c>
      <c r="I47" s="21">
        <v>0</v>
      </c>
    </row>
    <row r="48" spans="1:9" s="14" customFormat="1" ht="46.8" x14ac:dyDescent="0.3">
      <c r="A48" s="15">
        <v>2</v>
      </c>
      <c r="B48" s="26">
        <v>933</v>
      </c>
      <c r="C48" s="31" t="s">
        <v>133</v>
      </c>
      <c r="D48" s="28" t="s">
        <v>73</v>
      </c>
      <c r="E48" s="28" t="s">
        <v>74</v>
      </c>
      <c r="F48" s="28" t="s">
        <v>42</v>
      </c>
      <c r="G48" s="28" t="s">
        <v>75</v>
      </c>
      <c r="H48" s="29">
        <f>SUMIFS(H49:H1078,$B49:$B1078,$B48,$D49:$D1078,$D49,$E49:$E1078,$E49,$F49:$F1078,$F49)</f>
        <v>5508</v>
      </c>
      <c r="I48" s="29">
        <f>SUMIFS(I49:I1078,$B49:$B1078,$B48,$D49:$D1078,$D49,$E49:$E1078,$E49,$F49:$F1078,$F49)</f>
        <v>5508</v>
      </c>
    </row>
    <row r="49" spans="1:9" s="14" customFormat="1" ht="31.2" x14ac:dyDescent="0.3">
      <c r="A49" s="15">
        <v>3</v>
      </c>
      <c r="B49" s="26">
        <v>933</v>
      </c>
      <c r="C49" s="34" t="s">
        <v>12</v>
      </c>
      <c r="D49" s="28" t="s">
        <v>73</v>
      </c>
      <c r="E49" s="28" t="s">
        <v>74</v>
      </c>
      <c r="F49" s="28" t="s">
        <v>42</v>
      </c>
      <c r="G49" s="28" t="s">
        <v>77</v>
      </c>
      <c r="H49" s="21">
        <v>5508</v>
      </c>
      <c r="I49" s="21">
        <v>5508</v>
      </c>
    </row>
    <row r="50" spans="1:9" s="14" customFormat="1" ht="48" customHeight="1" x14ac:dyDescent="0.3">
      <c r="A50" s="15">
        <v>2</v>
      </c>
      <c r="B50" s="26">
        <v>933</v>
      </c>
      <c r="C50" s="34" t="s">
        <v>9</v>
      </c>
      <c r="D50" s="28" t="s">
        <v>73</v>
      </c>
      <c r="E50" s="28" t="s">
        <v>74</v>
      </c>
      <c r="F50" s="28" t="s">
        <v>112</v>
      </c>
      <c r="G50" s="28" t="s">
        <v>75</v>
      </c>
      <c r="H50" s="29">
        <f>SUMIFS(H51:H1080,$B51:$B1080,$B50,$D51:$D1080,$D51,$E51:$E1080,$E51,$F51:$F1080,$F51)</f>
        <v>1259647.8799999999</v>
      </c>
      <c r="I50" s="29">
        <f>SUMIFS(I51:I1080,$B51:$B1080,$B50,$D51:$D1080,$D51,$E51:$E1080,$E51,$F51:$F1080,$F51)</f>
        <v>1036466.88</v>
      </c>
    </row>
    <row r="51" spans="1:9" s="14" customFormat="1" ht="31.2" x14ac:dyDescent="0.3">
      <c r="A51" s="15">
        <v>3</v>
      </c>
      <c r="B51" s="26">
        <v>933</v>
      </c>
      <c r="C51" s="34" t="s">
        <v>11</v>
      </c>
      <c r="D51" s="28" t="s">
        <v>73</v>
      </c>
      <c r="E51" s="28" t="s">
        <v>74</v>
      </c>
      <c r="F51" s="28" t="s">
        <v>112</v>
      </c>
      <c r="G51" s="28" t="s">
        <v>76</v>
      </c>
      <c r="H51" s="21">
        <v>1220424</v>
      </c>
      <c r="I51" s="21">
        <v>1021778.88</v>
      </c>
    </row>
    <row r="52" spans="1:9" s="14" customFormat="1" ht="31.2" x14ac:dyDescent="0.3">
      <c r="A52" s="15">
        <v>3</v>
      </c>
      <c r="B52" s="26">
        <v>933</v>
      </c>
      <c r="C52" s="34" t="s">
        <v>12</v>
      </c>
      <c r="D52" s="28" t="s">
        <v>73</v>
      </c>
      <c r="E52" s="28" t="s">
        <v>74</v>
      </c>
      <c r="F52" s="28" t="s">
        <v>112</v>
      </c>
      <c r="G52" s="28" t="s">
        <v>77</v>
      </c>
      <c r="H52" s="21">
        <v>39223.879999999997</v>
      </c>
      <c r="I52" s="21">
        <v>14688</v>
      </c>
    </row>
    <row r="53" spans="1:9" s="14" customFormat="1" ht="49.8" customHeight="1" x14ac:dyDescent="0.3">
      <c r="A53" s="15">
        <v>0</v>
      </c>
      <c r="B53" s="23">
        <v>935</v>
      </c>
      <c r="C53" s="24" t="s">
        <v>161</v>
      </c>
      <c r="D53" s="36" t="s">
        <v>75</v>
      </c>
      <c r="E53" s="36" t="s">
        <v>75</v>
      </c>
      <c r="F53" s="36" t="s">
        <v>7</v>
      </c>
      <c r="G53" s="36" t="s">
        <v>75</v>
      </c>
      <c r="H53" s="25">
        <f>SUMIFS(H54:H1090,$B54:$B1090,$B54)/3</f>
        <v>44378427.240000002</v>
      </c>
      <c r="I53" s="25">
        <f>SUMIFS(I54:I1090,$B54:$B1090,$B54)/3</f>
        <v>29126544.540000003</v>
      </c>
    </row>
    <row r="54" spans="1:9" s="14" customFormat="1" ht="31.2" x14ac:dyDescent="0.3">
      <c r="A54" s="15">
        <v>1</v>
      </c>
      <c r="B54" s="26">
        <v>935</v>
      </c>
      <c r="C54" s="34" t="s">
        <v>36</v>
      </c>
      <c r="D54" s="28" t="s">
        <v>82</v>
      </c>
      <c r="E54" s="28" t="s">
        <v>80</v>
      </c>
      <c r="F54" s="28"/>
      <c r="G54" s="28"/>
      <c r="H54" s="29">
        <f>SUMIFS(H55:H1085,$B55:$B1085,$B55,$D55:$D1085,$D55,$E55:$E1085,$E55)/2</f>
        <v>503466</v>
      </c>
      <c r="I54" s="29">
        <f>SUMIFS(I55:I1085,$B55:$B1085,$B55,$D55:$D1085,$D55,$E55:$E1085,$E55)/2</f>
        <v>349233</v>
      </c>
    </row>
    <row r="55" spans="1:9" s="14" customFormat="1" ht="49.8" customHeight="1" x14ac:dyDescent="0.3">
      <c r="A55" s="15">
        <v>2</v>
      </c>
      <c r="B55" s="26">
        <v>935</v>
      </c>
      <c r="C55" s="34" t="s">
        <v>176</v>
      </c>
      <c r="D55" s="28" t="s">
        <v>82</v>
      </c>
      <c r="E55" s="28" t="s">
        <v>80</v>
      </c>
      <c r="F55" s="28" t="s">
        <v>53</v>
      </c>
      <c r="G55" s="28"/>
      <c r="H55" s="29">
        <f>SUMIFS(H56:H1085,$B56:$B1085,$B55,$D56:$D1085,$D56,$E56:$E1085,$E56,$F56:$F1085,$F56)</f>
        <v>503466</v>
      </c>
      <c r="I55" s="29">
        <f>SUMIFS(I56:I1085,$B56:$B1085,$B55,$D56:$D1085,$D56,$E56:$E1085,$E56,$F56:$F1085,$F56)</f>
        <v>349233</v>
      </c>
    </row>
    <row r="56" spans="1:9" s="14" customFormat="1" ht="15.6" x14ac:dyDescent="0.3">
      <c r="A56" s="15">
        <v>3</v>
      </c>
      <c r="B56" s="26">
        <v>935</v>
      </c>
      <c r="C56" s="34" t="s">
        <v>46</v>
      </c>
      <c r="D56" s="28" t="s">
        <v>82</v>
      </c>
      <c r="E56" s="28" t="s">
        <v>80</v>
      </c>
      <c r="F56" s="28" t="s">
        <v>53</v>
      </c>
      <c r="G56" s="28" t="s">
        <v>95</v>
      </c>
      <c r="H56" s="21">
        <v>503466</v>
      </c>
      <c r="I56" s="21">
        <v>349233</v>
      </c>
    </row>
    <row r="57" spans="1:9" s="14" customFormat="1" ht="15.6" x14ac:dyDescent="0.3">
      <c r="A57" s="15">
        <v>1</v>
      </c>
      <c r="B57" s="26">
        <v>935</v>
      </c>
      <c r="C57" s="34" t="s">
        <v>148</v>
      </c>
      <c r="D57" s="28" t="s">
        <v>85</v>
      </c>
      <c r="E57" s="28" t="s">
        <v>85</v>
      </c>
      <c r="F57" s="28" t="s">
        <v>7</v>
      </c>
      <c r="G57" s="28" t="s">
        <v>75</v>
      </c>
      <c r="H57" s="29">
        <f>SUMIFS(H58:H1088,$B58:$B1088,$B58,$D58:$D1088,$D58,$E58:$E1088,$E58)/2</f>
        <v>7058173.3200000003</v>
      </c>
      <c r="I57" s="29">
        <f>SUMIFS(I58:I1088,$B58:$B1088,$B58,$D58:$D1088,$D58,$E58:$E1088,$E58)/2</f>
        <v>4695592.5299999993</v>
      </c>
    </row>
    <row r="58" spans="1:9" s="14" customFormat="1" ht="21.6" customHeight="1" x14ac:dyDescent="0.3">
      <c r="A58" s="15">
        <v>2</v>
      </c>
      <c r="B58" s="26">
        <v>935</v>
      </c>
      <c r="C58" s="34" t="s">
        <v>177</v>
      </c>
      <c r="D58" s="28" t="s">
        <v>85</v>
      </c>
      <c r="E58" s="28" t="s">
        <v>85</v>
      </c>
      <c r="F58" s="28" t="s">
        <v>22</v>
      </c>
      <c r="G58" s="28"/>
      <c r="H58" s="29">
        <f>SUMIFS(H59:H1088,$B59:$B1088,$B58,$D59:$D1088,$D59,$E59:$E1088,$E59,$F59:$F1088,$F59)</f>
        <v>5598775.3200000003</v>
      </c>
      <c r="I58" s="29">
        <f>SUMIFS(I59:I1088,$B59:$B1088,$B58,$D59:$D1088,$D59,$E59:$E1088,$E59,$F59:$F1088,$F59)</f>
        <v>3598592.53</v>
      </c>
    </row>
    <row r="59" spans="1:9" s="14" customFormat="1" ht="15.6" x14ac:dyDescent="0.3">
      <c r="A59" s="15">
        <v>3</v>
      </c>
      <c r="B59" s="26">
        <v>935</v>
      </c>
      <c r="C59" s="34" t="s">
        <v>23</v>
      </c>
      <c r="D59" s="28" t="s">
        <v>85</v>
      </c>
      <c r="E59" s="28" t="s">
        <v>85</v>
      </c>
      <c r="F59" s="28" t="s">
        <v>22</v>
      </c>
      <c r="G59" s="28" t="s">
        <v>86</v>
      </c>
      <c r="H59" s="21"/>
      <c r="I59" s="21"/>
    </row>
    <row r="60" spans="1:9" s="14" customFormat="1" ht="31.2" x14ac:dyDescent="0.3">
      <c r="A60" s="15">
        <v>3</v>
      </c>
      <c r="B60" s="26">
        <v>935</v>
      </c>
      <c r="C60" s="34" t="s">
        <v>12</v>
      </c>
      <c r="D60" s="28" t="s">
        <v>85</v>
      </c>
      <c r="E60" s="28" t="s">
        <v>85</v>
      </c>
      <c r="F60" s="28" t="s">
        <v>22</v>
      </c>
      <c r="G60" s="28" t="s">
        <v>77</v>
      </c>
      <c r="H60" s="21"/>
      <c r="I60" s="21"/>
    </row>
    <row r="61" spans="1:9" s="14" customFormat="1" ht="15.6" x14ac:dyDescent="0.3">
      <c r="A61" s="15">
        <v>3</v>
      </c>
      <c r="B61" s="26">
        <v>935</v>
      </c>
      <c r="C61" s="34" t="s">
        <v>46</v>
      </c>
      <c r="D61" s="28" t="s">
        <v>85</v>
      </c>
      <c r="E61" s="28" t="s">
        <v>85</v>
      </c>
      <c r="F61" s="28" t="s">
        <v>22</v>
      </c>
      <c r="G61" s="28" t="s">
        <v>95</v>
      </c>
      <c r="H61" s="21">
        <v>5598775.3200000003</v>
      </c>
      <c r="I61" s="21">
        <v>3598592.53</v>
      </c>
    </row>
    <row r="62" spans="1:9" s="14" customFormat="1" ht="31.2" x14ac:dyDescent="0.3">
      <c r="A62" s="15">
        <v>2</v>
      </c>
      <c r="B62" s="26">
        <v>935</v>
      </c>
      <c r="C62" s="37" t="s">
        <v>179</v>
      </c>
      <c r="D62" s="28" t="s">
        <v>85</v>
      </c>
      <c r="E62" s="28" t="s">
        <v>85</v>
      </c>
      <c r="F62" s="28" t="s">
        <v>67</v>
      </c>
      <c r="G62" s="28"/>
      <c r="H62" s="29">
        <f>SUMIFS(H63:H1092,$B63:$B1092,$B62,$D63:$D1092,$D63,$E63:$E1092,$E63,$F63:$F1092,$F63)</f>
        <v>1459398</v>
      </c>
      <c r="I62" s="29">
        <f>SUMIFS(I63:I1092,$B63:$B1092,$B62,$D63:$D1092,$D63,$E63:$E1092,$E63,$F63:$F1092,$F63)</f>
        <v>1097000</v>
      </c>
    </row>
    <row r="63" spans="1:9" s="14" customFormat="1" ht="15.6" x14ac:dyDescent="0.3">
      <c r="A63" s="15">
        <v>3</v>
      </c>
      <c r="B63" s="26">
        <v>935</v>
      </c>
      <c r="C63" s="34" t="s">
        <v>46</v>
      </c>
      <c r="D63" s="28" t="s">
        <v>85</v>
      </c>
      <c r="E63" s="28" t="s">
        <v>85</v>
      </c>
      <c r="F63" s="28" t="s">
        <v>67</v>
      </c>
      <c r="G63" s="28" t="s">
        <v>95</v>
      </c>
      <c r="H63" s="21">
        <v>1459398</v>
      </c>
      <c r="I63" s="21">
        <v>1097000</v>
      </c>
    </row>
    <row r="64" spans="1:9" s="14" customFormat="1" ht="15.6" x14ac:dyDescent="0.3">
      <c r="A64" s="15">
        <v>1</v>
      </c>
      <c r="B64" s="26">
        <v>935</v>
      </c>
      <c r="C64" s="34" t="s">
        <v>24</v>
      </c>
      <c r="D64" s="28" t="s">
        <v>87</v>
      </c>
      <c r="E64" s="28" t="s">
        <v>73</v>
      </c>
      <c r="F64" s="28" t="s">
        <v>7</v>
      </c>
      <c r="G64" s="28" t="s">
        <v>75</v>
      </c>
      <c r="H64" s="29">
        <f>SUMIFS(H65:H1095,$B65:$B1095,$B65,$D65:$D1095,$D65,$E65:$E1095,$E65)/2</f>
        <v>32379638.400000002</v>
      </c>
      <c r="I64" s="29">
        <f>SUMIFS(I65:I1095,$B65:$B1095,$B65,$D65:$D1095,$D65,$E65:$E1095,$E65)/2</f>
        <v>21307004.25</v>
      </c>
    </row>
    <row r="65" spans="1:9" s="14" customFormat="1" ht="31.2" x14ac:dyDescent="0.3">
      <c r="A65" s="15">
        <v>2</v>
      </c>
      <c r="B65" s="26">
        <v>935</v>
      </c>
      <c r="C65" s="34" t="s">
        <v>180</v>
      </c>
      <c r="D65" s="28" t="s">
        <v>87</v>
      </c>
      <c r="E65" s="28" t="s">
        <v>73</v>
      </c>
      <c r="F65" s="28" t="s">
        <v>25</v>
      </c>
      <c r="G65" s="28"/>
      <c r="H65" s="29">
        <f>SUMIFS(H66:H1095,$B66:$B1095,$B65,$D66:$D1095,$D66,$E66:$E1095,$E66,$F66:$F1095,$F66)</f>
        <v>25890940.400000002</v>
      </c>
      <c r="I65" s="29">
        <f>SUMIFS(I66:I1095,$B66:$B1095,$B65,$D66:$D1095,$D66,$E66:$E1095,$E66,$F66:$F1095,$F66)</f>
        <v>16679174.57</v>
      </c>
    </row>
    <row r="66" spans="1:9" s="14" customFormat="1" ht="15.6" x14ac:dyDescent="0.3">
      <c r="A66" s="15">
        <v>3</v>
      </c>
      <c r="B66" s="26">
        <v>935</v>
      </c>
      <c r="C66" s="34" t="s">
        <v>23</v>
      </c>
      <c r="D66" s="28" t="s">
        <v>87</v>
      </c>
      <c r="E66" s="28" t="s">
        <v>73</v>
      </c>
      <c r="F66" s="28" t="s">
        <v>25</v>
      </c>
      <c r="G66" s="28" t="s">
        <v>86</v>
      </c>
      <c r="H66" s="21">
        <v>21791107.370000001</v>
      </c>
      <c r="I66" s="21">
        <v>14292122.720000001</v>
      </c>
    </row>
    <row r="67" spans="1:9" s="14" customFormat="1" ht="31.2" x14ac:dyDescent="0.3">
      <c r="A67" s="15">
        <v>3</v>
      </c>
      <c r="B67" s="26">
        <v>935</v>
      </c>
      <c r="C67" s="34" t="s">
        <v>12</v>
      </c>
      <c r="D67" s="28" t="s">
        <v>87</v>
      </c>
      <c r="E67" s="28" t="s">
        <v>73</v>
      </c>
      <c r="F67" s="28" t="s">
        <v>25</v>
      </c>
      <c r="G67" s="28" t="s">
        <v>77</v>
      </c>
      <c r="H67" s="21">
        <v>3979559.27</v>
      </c>
      <c r="I67" s="21">
        <v>2286960.48</v>
      </c>
    </row>
    <row r="68" spans="1:9" s="14" customFormat="1" ht="15.6" x14ac:dyDescent="0.3">
      <c r="A68" s="15">
        <v>3</v>
      </c>
      <c r="B68" s="26">
        <v>935</v>
      </c>
      <c r="C68" s="34" t="s">
        <v>208</v>
      </c>
      <c r="D68" s="28" t="s">
        <v>87</v>
      </c>
      <c r="E68" s="28" t="s">
        <v>73</v>
      </c>
      <c r="F68" s="28" t="s">
        <v>25</v>
      </c>
      <c r="G68" s="28" t="s">
        <v>207</v>
      </c>
      <c r="H68" s="21">
        <v>100000</v>
      </c>
      <c r="I68" s="21">
        <v>100000</v>
      </c>
    </row>
    <row r="69" spans="1:9" s="14" customFormat="1" ht="15.6" x14ac:dyDescent="0.3">
      <c r="A69" s="15">
        <v>3</v>
      </c>
      <c r="B69" s="26">
        <v>935</v>
      </c>
      <c r="C69" s="34" t="s">
        <v>13</v>
      </c>
      <c r="D69" s="28" t="s">
        <v>87</v>
      </c>
      <c r="E69" s="28" t="s">
        <v>73</v>
      </c>
      <c r="F69" s="28" t="s">
        <v>25</v>
      </c>
      <c r="G69" s="28" t="s">
        <v>78</v>
      </c>
      <c r="H69" s="21">
        <v>20273.759999999998</v>
      </c>
      <c r="I69" s="21">
        <v>91.37</v>
      </c>
    </row>
    <row r="70" spans="1:9" s="14" customFormat="1" ht="31.2" x14ac:dyDescent="0.3">
      <c r="A70" s="15">
        <v>2</v>
      </c>
      <c r="B70" s="26">
        <v>935</v>
      </c>
      <c r="C70" s="34" t="s">
        <v>178</v>
      </c>
      <c r="D70" s="28" t="s">
        <v>87</v>
      </c>
      <c r="E70" s="28" t="s">
        <v>73</v>
      </c>
      <c r="F70" s="28" t="s">
        <v>26</v>
      </c>
      <c r="G70" s="28"/>
      <c r="H70" s="29">
        <f>SUMIFS(H71:H1100,$B71:$B1100,$B70,$D71:$D1100,$D71,$E71:$E1100,$E71,$F71:$F1100,$F71)</f>
        <v>6408698</v>
      </c>
      <c r="I70" s="29">
        <f>SUMIFS(I71:I1100,$B71:$B1100,$B70,$D71:$D1100,$D71,$E71:$E1100,$E71,$F71:$F1100,$F71)</f>
        <v>4627829.68</v>
      </c>
    </row>
    <row r="71" spans="1:9" s="14" customFormat="1" ht="15.6" x14ac:dyDescent="0.3">
      <c r="A71" s="15">
        <v>3</v>
      </c>
      <c r="B71" s="26">
        <v>935</v>
      </c>
      <c r="C71" s="34" t="s">
        <v>23</v>
      </c>
      <c r="D71" s="28" t="s">
        <v>87</v>
      </c>
      <c r="E71" s="28" t="s">
        <v>73</v>
      </c>
      <c r="F71" s="28" t="s">
        <v>26</v>
      </c>
      <c r="G71" s="28" t="s">
        <v>86</v>
      </c>
      <c r="H71" s="21">
        <v>5571563</v>
      </c>
      <c r="I71" s="21">
        <v>4111818.63</v>
      </c>
    </row>
    <row r="72" spans="1:9" s="14" customFormat="1" ht="31.2" x14ac:dyDescent="0.3">
      <c r="A72" s="15">
        <v>3</v>
      </c>
      <c r="B72" s="26">
        <v>935</v>
      </c>
      <c r="C72" s="34" t="s">
        <v>12</v>
      </c>
      <c r="D72" s="28" t="s">
        <v>87</v>
      </c>
      <c r="E72" s="28" t="s">
        <v>73</v>
      </c>
      <c r="F72" s="28" t="s">
        <v>26</v>
      </c>
      <c r="G72" s="28" t="s">
        <v>77</v>
      </c>
      <c r="H72" s="21">
        <v>837135</v>
      </c>
      <c r="I72" s="21">
        <v>516011.05</v>
      </c>
    </row>
    <row r="73" spans="1:9" s="14" customFormat="1" ht="46.8" x14ac:dyDescent="0.3">
      <c r="A73" s="15">
        <v>2</v>
      </c>
      <c r="B73" s="26">
        <v>935</v>
      </c>
      <c r="C73" s="34" t="s">
        <v>130</v>
      </c>
      <c r="D73" s="28" t="s">
        <v>87</v>
      </c>
      <c r="E73" s="28" t="s">
        <v>73</v>
      </c>
      <c r="F73" s="28" t="s">
        <v>132</v>
      </c>
      <c r="G73" s="28"/>
      <c r="H73" s="29">
        <f>SUMIFS(H74:H1114,$B74:$B1114,$B73,$D74:$D1114,$D74,$E74:$E1114,$E74,$F74:$F1114,$F74)</f>
        <v>50000</v>
      </c>
      <c r="I73" s="29">
        <f>SUMIFS(I74:I1114,$B74:$B1114,$B73,$D74:$D1114,$D74,$E74:$E1114,$E74,$F74:$F1114,$F74)</f>
        <v>0</v>
      </c>
    </row>
    <row r="74" spans="1:9" s="14" customFormat="1" ht="31.2" x14ac:dyDescent="0.3">
      <c r="A74" s="15">
        <v>3</v>
      </c>
      <c r="B74" s="26">
        <v>935</v>
      </c>
      <c r="C74" s="34" t="s">
        <v>12</v>
      </c>
      <c r="D74" s="28" t="s">
        <v>87</v>
      </c>
      <c r="E74" s="28" t="s">
        <v>73</v>
      </c>
      <c r="F74" s="28" t="s">
        <v>132</v>
      </c>
      <c r="G74" s="28" t="s">
        <v>77</v>
      </c>
      <c r="H74" s="21">
        <v>50000</v>
      </c>
      <c r="I74" s="21">
        <v>0</v>
      </c>
    </row>
    <row r="75" spans="1:9" s="14" customFormat="1" ht="46.8" x14ac:dyDescent="0.3">
      <c r="A75" s="15">
        <v>2</v>
      </c>
      <c r="B75" s="26">
        <v>935</v>
      </c>
      <c r="C75" s="34" t="s">
        <v>206</v>
      </c>
      <c r="D75" s="28" t="s">
        <v>87</v>
      </c>
      <c r="E75" s="28" t="s">
        <v>73</v>
      </c>
      <c r="F75" s="28" t="s">
        <v>205</v>
      </c>
      <c r="G75" s="28"/>
      <c r="H75" s="29">
        <f>SUMIFS(H76:H1114,$B76:$B1114,$B75,$D76:$D1114,$D76,$E76:$E1114,$E76,$F76:$F1114,$F76)</f>
        <v>30000</v>
      </c>
      <c r="I75" s="29">
        <f>SUMIFS(I76:I1114,$B76:$B1114,$B75,$D76:$D1114,$D76,$E76:$E1114,$E76,$F76:$F1114,$F76)</f>
        <v>0</v>
      </c>
    </row>
    <row r="76" spans="1:9" s="14" customFormat="1" ht="31.2" x14ac:dyDescent="0.3">
      <c r="A76" s="15">
        <v>3</v>
      </c>
      <c r="B76" s="26">
        <v>935</v>
      </c>
      <c r="C76" s="34" t="s">
        <v>12</v>
      </c>
      <c r="D76" s="28" t="s">
        <v>87</v>
      </c>
      <c r="E76" s="28" t="s">
        <v>73</v>
      </c>
      <c r="F76" s="28" t="s">
        <v>205</v>
      </c>
      <c r="G76" s="28" t="s">
        <v>77</v>
      </c>
      <c r="H76" s="21">
        <v>30000</v>
      </c>
      <c r="I76" s="21">
        <v>0</v>
      </c>
    </row>
    <row r="77" spans="1:9" s="14" customFormat="1" ht="15.6" x14ac:dyDescent="0.3">
      <c r="A77" s="15">
        <v>1</v>
      </c>
      <c r="B77" s="26">
        <v>935</v>
      </c>
      <c r="C77" s="34" t="s">
        <v>27</v>
      </c>
      <c r="D77" s="28" t="s">
        <v>88</v>
      </c>
      <c r="E77" s="28" t="s">
        <v>74</v>
      </c>
      <c r="F77" s="28"/>
      <c r="G77" s="28"/>
      <c r="H77" s="29">
        <f>SUMIFS(H78:H1104,$B78:$B1104,$B78,$D78:$D1104,$D78,$E78:$E1104,$E78)/2</f>
        <v>1015080</v>
      </c>
      <c r="I77" s="29">
        <f>SUMIFS(I78:I1104,$B78:$B1104,$B78,$D78:$D1104,$D78,$E78:$E1104,$E78)/2</f>
        <v>815080</v>
      </c>
    </row>
    <row r="78" spans="1:9" s="14" customFormat="1" ht="46.8" x14ac:dyDescent="0.3">
      <c r="A78" s="15">
        <v>2</v>
      </c>
      <c r="B78" s="26">
        <v>935</v>
      </c>
      <c r="C78" s="34" t="s">
        <v>129</v>
      </c>
      <c r="D78" s="28" t="s">
        <v>88</v>
      </c>
      <c r="E78" s="28" t="s">
        <v>74</v>
      </c>
      <c r="F78" s="28" t="s">
        <v>28</v>
      </c>
      <c r="G78" s="28"/>
      <c r="H78" s="29">
        <f>SUMIFS(H79:H1104,$B79:$B1104,$B78,$D79:$D1104,$D79,$E79:$E1104,$E79,$F79:$F1104,$F79)</f>
        <v>60000</v>
      </c>
      <c r="I78" s="29">
        <f>SUMIFS(I79:I1104,$B79:$B1104,$B78,$D79:$D1104,$D79,$E79:$E1104,$E79,$F79:$F1104,$F79)</f>
        <v>0</v>
      </c>
    </row>
    <row r="79" spans="1:9" s="14" customFormat="1" ht="31.2" x14ac:dyDescent="0.3">
      <c r="A79" s="15">
        <v>3</v>
      </c>
      <c r="B79" s="26">
        <v>935</v>
      </c>
      <c r="C79" s="34" t="s">
        <v>12</v>
      </c>
      <c r="D79" s="28" t="s">
        <v>88</v>
      </c>
      <c r="E79" s="28" t="s">
        <v>74</v>
      </c>
      <c r="F79" s="28" t="s">
        <v>28</v>
      </c>
      <c r="G79" s="28" t="s">
        <v>77</v>
      </c>
      <c r="H79" s="21">
        <v>60000</v>
      </c>
      <c r="I79" s="21">
        <v>0</v>
      </c>
    </row>
    <row r="80" spans="1:9" s="14" customFormat="1" ht="15.6" x14ac:dyDescent="0.3">
      <c r="A80" s="15">
        <v>3</v>
      </c>
      <c r="B80" s="26">
        <v>935</v>
      </c>
      <c r="C80" s="34" t="s">
        <v>46</v>
      </c>
      <c r="D80" s="28" t="s">
        <v>88</v>
      </c>
      <c r="E80" s="28" t="s">
        <v>74</v>
      </c>
      <c r="F80" s="28" t="s">
        <v>28</v>
      </c>
      <c r="G80" s="28" t="s">
        <v>95</v>
      </c>
      <c r="H80" s="21"/>
      <c r="I80" s="22"/>
    </row>
    <row r="81" spans="1:9" s="14" customFormat="1" ht="62.4" x14ac:dyDescent="0.3">
      <c r="A81" s="15">
        <v>2</v>
      </c>
      <c r="B81" s="26">
        <v>935</v>
      </c>
      <c r="C81" s="34" t="s">
        <v>145</v>
      </c>
      <c r="D81" s="28" t="s">
        <v>88</v>
      </c>
      <c r="E81" s="28" t="s">
        <v>74</v>
      </c>
      <c r="F81" s="28" t="s">
        <v>29</v>
      </c>
      <c r="G81" s="28"/>
      <c r="H81" s="29">
        <f>SUMIFS(H82:H1107,$B82:$B1107,$B81,$D82:$D1107,$D82,$E82:$E1107,$E82,$F82:$F1107,$F82)</f>
        <v>955080</v>
      </c>
      <c r="I81" s="29">
        <f>SUMIFS(I82:I1107,$B82:$B1107,$B81,$D82:$D1107,$D82,$E82:$E1107,$E82,$F82:$F1107,$F82)</f>
        <v>815080</v>
      </c>
    </row>
    <row r="82" spans="1:9" s="14" customFormat="1" ht="49.8" customHeight="1" x14ac:dyDescent="0.3">
      <c r="A82" s="15">
        <v>3</v>
      </c>
      <c r="B82" s="26">
        <v>935</v>
      </c>
      <c r="C82" s="34" t="s">
        <v>169</v>
      </c>
      <c r="D82" s="28" t="s">
        <v>88</v>
      </c>
      <c r="E82" s="28" t="s">
        <v>74</v>
      </c>
      <c r="F82" s="28" t="s">
        <v>29</v>
      </c>
      <c r="G82" s="28" t="s">
        <v>98</v>
      </c>
      <c r="H82" s="21">
        <v>955080</v>
      </c>
      <c r="I82" s="21">
        <v>815080</v>
      </c>
    </row>
    <row r="83" spans="1:9" s="14" customFormat="1" ht="15.6" x14ac:dyDescent="0.3">
      <c r="A83" s="15">
        <v>1</v>
      </c>
      <c r="B83" s="26">
        <v>935</v>
      </c>
      <c r="C83" s="34" t="s">
        <v>30</v>
      </c>
      <c r="D83" s="28" t="s">
        <v>89</v>
      </c>
      <c r="E83" s="28" t="s">
        <v>73</v>
      </c>
      <c r="F83" s="28" t="s">
        <v>7</v>
      </c>
      <c r="G83" s="28" t="s">
        <v>75</v>
      </c>
      <c r="H83" s="29">
        <f>SUMIFS(H84:H1110,$B84:$B1110,$B84,$D84:$D1110,$D84,$E84:$E1110,$E84)/2</f>
        <v>3422069.52</v>
      </c>
      <c r="I83" s="29">
        <f>SUMIFS(I84:I1110,$B84:$B1110,$B84,$D84:$D1110,$D84,$E84:$E1110,$E84)/2</f>
        <v>1959634.76</v>
      </c>
    </row>
    <row r="84" spans="1:9" s="14" customFormat="1" ht="31.2" x14ac:dyDescent="0.3">
      <c r="A84" s="15">
        <v>2</v>
      </c>
      <c r="B84" s="26">
        <v>935</v>
      </c>
      <c r="C84" s="34" t="s">
        <v>181</v>
      </c>
      <c r="D84" s="28" t="s">
        <v>89</v>
      </c>
      <c r="E84" s="28" t="s">
        <v>73</v>
      </c>
      <c r="F84" s="28" t="s">
        <v>31</v>
      </c>
      <c r="G84" s="28"/>
      <c r="H84" s="29">
        <f>SUMIFS(H85:H1110,$B85:$B1110,$B84,$D85:$D1110,$D85,$E85:$E1110,$E85,$F85:$F1110,$F85)</f>
        <v>3412069.52</v>
      </c>
      <c r="I84" s="29">
        <f>SUMIFS(I85:I1110,$B85:$B1110,$B84,$D85:$D1110,$D85,$E85:$E1110,$E85,$F85:$F1110,$F85)</f>
        <v>1949634.76</v>
      </c>
    </row>
    <row r="85" spans="1:9" s="14" customFormat="1" ht="15.6" x14ac:dyDescent="0.3">
      <c r="A85" s="15">
        <v>3</v>
      </c>
      <c r="B85" s="26">
        <v>935</v>
      </c>
      <c r="C85" s="34" t="s">
        <v>23</v>
      </c>
      <c r="D85" s="28" t="s">
        <v>89</v>
      </c>
      <c r="E85" s="28" t="s">
        <v>73</v>
      </c>
      <c r="F85" s="28" t="s">
        <v>31</v>
      </c>
      <c r="G85" s="28" t="s">
        <v>86</v>
      </c>
      <c r="H85" s="21"/>
      <c r="I85" s="22"/>
    </row>
    <row r="86" spans="1:9" s="14" customFormat="1" ht="15.6" x14ac:dyDescent="0.3">
      <c r="A86" s="15">
        <v>3</v>
      </c>
      <c r="B86" s="26">
        <v>935</v>
      </c>
      <c r="C86" s="34" t="s">
        <v>46</v>
      </c>
      <c r="D86" s="28" t="s">
        <v>89</v>
      </c>
      <c r="E86" s="28" t="s">
        <v>73</v>
      </c>
      <c r="F86" s="28" t="s">
        <v>31</v>
      </c>
      <c r="G86" s="28" t="s">
        <v>95</v>
      </c>
      <c r="H86" s="21">
        <v>3412069.52</v>
      </c>
      <c r="I86" s="21">
        <v>1949634.76</v>
      </c>
    </row>
    <row r="87" spans="1:9" s="14" customFormat="1" ht="31.2" x14ac:dyDescent="0.3">
      <c r="A87" s="15">
        <v>2</v>
      </c>
      <c r="B87" s="26">
        <v>935</v>
      </c>
      <c r="C87" s="34" t="s">
        <v>168</v>
      </c>
      <c r="D87" s="28" t="s">
        <v>89</v>
      </c>
      <c r="E87" s="28" t="s">
        <v>73</v>
      </c>
      <c r="F87" s="28" t="s">
        <v>167</v>
      </c>
      <c r="G87" s="28"/>
      <c r="H87" s="29">
        <f>SUMIFS(H88:H1114,$B88:$B1114,$B87,$D88:$D1114,$D88,$E88:$E1114,$E88,$F88:$F1114,$F88)</f>
        <v>10000</v>
      </c>
      <c r="I87" s="29">
        <f>SUMIFS(I88:I1114,$B88:$B1114,$B87,$D88:$D1114,$D88,$E88:$E1114,$E88,$F88:$F1114,$F88)</f>
        <v>10000</v>
      </c>
    </row>
    <row r="88" spans="1:9" s="14" customFormat="1" ht="15.6" x14ac:dyDescent="0.3">
      <c r="A88" s="15">
        <v>3</v>
      </c>
      <c r="B88" s="26">
        <v>935</v>
      </c>
      <c r="C88" s="34" t="s">
        <v>46</v>
      </c>
      <c r="D88" s="28" t="s">
        <v>89</v>
      </c>
      <c r="E88" s="28" t="s">
        <v>73</v>
      </c>
      <c r="F88" s="28" t="s">
        <v>167</v>
      </c>
      <c r="G88" s="28" t="s">
        <v>95</v>
      </c>
      <c r="H88" s="21">
        <v>10000</v>
      </c>
      <c r="I88" s="21">
        <v>10000</v>
      </c>
    </row>
    <row r="89" spans="1:9" s="14" customFormat="1" ht="47.4" customHeight="1" x14ac:dyDescent="0.3">
      <c r="A89" s="15">
        <v>0</v>
      </c>
      <c r="B89" s="23">
        <v>943</v>
      </c>
      <c r="C89" s="24" t="s">
        <v>160</v>
      </c>
      <c r="D89" s="36"/>
      <c r="E89" s="36"/>
      <c r="F89" s="36"/>
      <c r="G89" s="36"/>
      <c r="H89" s="25">
        <f>SUMIFS(H90:H1120,$B90:$B1120,$B90)/3</f>
        <v>8624498</v>
      </c>
      <c r="I89" s="25">
        <f>SUMIFS(I90:I1120,$B90:$B1120,$B90)/3</f>
        <v>5663005.7600000007</v>
      </c>
    </row>
    <row r="90" spans="1:9" s="14" customFormat="1" ht="15.6" x14ac:dyDescent="0.3">
      <c r="A90" s="15">
        <v>1</v>
      </c>
      <c r="B90" s="26">
        <v>943</v>
      </c>
      <c r="C90" s="34" t="s">
        <v>149</v>
      </c>
      <c r="D90" s="28" t="s">
        <v>88</v>
      </c>
      <c r="E90" s="28" t="s">
        <v>90</v>
      </c>
      <c r="F90" s="28" t="s">
        <v>7</v>
      </c>
      <c r="G90" s="28" t="s">
        <v>75</v>
      </c>
      <c r="H90" s="29">
        <f>SUMIFS(H91:H1115,$B91:$B1115,$B91,$D91:$D1115,$D91,$E91:$E1115,$E91)/2</f>
        <v>6427000</v>
      </c>
      <c r="I90" s="29">
        <f>SUMIFS(I91:I1115,$B91:$B1115,$B91,$D91:$D1115,$D91,$E91:$E1115,$E91)/2</f>
        <v>4222038.68</v>
      </c>
    </row>
    <row r="91" spans="1:9" s="14" customFormat="1" ht="46.8" x14ac:dyDescent="0.3">
      <c r="A91" s="15">
        <v>2</v>
      </c>
      <c r="B91" s="26">
        <v>943</v>
      </c>
      <c r="C91" s="34" t="s">
        <v>195</v>
      </c>
      <c r="D91" s="28" t="s">
        <v>88</v>
      </c>
      <c r="E91" s="28" t="s">
        <v>90</v>
      </c>
      <c r="F91" s="28" t="s">
        <v>10</v>
      </c>
      <c r="G91" s="28"/>
      <c r="H91" s="29">
        <f>SUMIFS(H92:H1115,$B92:$B1115,$B91,$D92:$D1115,$D92,$E92:$E1115,$E92,$F92:$F1115,$F92)</f>
        <v>6427000</v>
      </c>
      <c r="I91" s="29">
        <f>SUMIFS(I92:I1115,$B92:$B1115,$B91,$D92:$D1115,$D92,$E92:$E1115,$E92,$F92:$F1115,$F92)</f>
        <v>4222038.68</v>
      </c>
    </row>
    <row r="92" spans="1:9" s="14" customFormat="1" ht="31.2" x14ac:dyDescent="0.3">
      <c r="A92" s="15">
        <v>3</v>
      </c>
      <c r="B92" s="26">
        <v>943</v>
      </c>
      <c r="C92" s="34" t="s">
        <v>21</v>
      </c>
      <c r="D92" s="28" t="s">
        <v>88</v>
      </c>
      <c r="E92" s="28" t="s">
        <v>90</v>
      </c>
      <c r="F92" s="28" t="s">
        <v>10</v>
      </c>
      <c r="G92" s="28" t="s">
        <v>84</v>
      </c>
      <c r="H92" s="21">
        <v>6427000</v>
      </c>
      <c r="I92" s="21">
        <v>4222038.68</v>
      </c>
    </row>
    <row r="93" spans="1:9" s="14" customFormat="1" ht="15.6" x14ac:dyDescent="0.3">
      <c r="A93" s="15">
        <v>1</v>
      </c>
      <c r="B93" s="26">
        <v>943</v>
      </c>
      <c r="C93" s="34" t="s">
        <v>27</v>
      </c>
      <c r="D93" s="28" t="s">
        <v>88</v>
      </c>
      <c r="E93" s="28" t="s">
        <v>74</v>
      </c>
      <c r="F93" s="28"/>
      <c r="G93" s="28"/>
      <c r="H93" s="29">
        <f>SUMIFS(H94:H1118,$B94:$B1118,$B94,$D94:$D1118,$D94,$E94:$E1118,$E94)/2</f>
        <v>2197498</v>
      </c>
      <c r="I93" s="29">
        <f>SUMIFS(I94:I1118,$B94:$B1118,$B94,$D94:$D1118,$D94,$E94:$E1118,$E94)/2</f>
        <v>1440967.08</v>
      </c>
    </row>
    <row r="94" spans="1:9" s="14" customFormat="1" ht="46.8" x14ac:dyDescent="0.3">
      <c r="A94" s="15">
        <v>2</v>
      </c>
      <c r="B94" s="26">
        <v>943</v>
      </c>
      <c r="C94" s="34" t="s">
        <v>195</v>
      </c>
      <c r="D94" s="28" t="s">
        <v>88</v>
      </c>
      <c r="E94" s="28" t="s">
        <v>74</v>
      </c>
      <c r="F94" s="28" t="s">
        <v>10</v>
      </c>
      <c r="G94" s="28"/>
      <c r="H94" s="29">
        <f>SUMIFS(H95:H1118,$B95:$B1118,$B94,$D95:$D1118,$D95,$E95:$E1118,$E95,$F95:$F1118,$F95)</f>
        <v>2197498</v>
      </c>
      <c r="I94" s="29">
        <f>SUMIFS(I95:I1118,$B95:$B1118,$B94,$D95:$D1118,$D95,$E95:$E1118,$E95,$F95:$F1118,$F95)</f>
        <v>1440967.08</v>
      </c>
    </row>
    <row r="95" spans="1:9" s="14" customFormat="1" ht="15.6" x14ac:dyDescent="0.3">
      <c r="A95" s="15">
        <v>3</v>
      </c>
      <c r="B95" s="26">
        <v>943</v>
      </c>
      <c r="C95" s="34" t="s">
        <v>23</v>
      </c>
      <c r="D95" s="28" t="s">
        <v>88</v>
      </c>
      <c r="E95" s="28" t="s">
        <v>74</v>
      </c>
      <c r="F95" s="28" t="s">
        <v>10</v>
      </c>
      <c r="G95" s="28" t="s">
        <v>86</v>
      </c>
      <c r="H95" s="21">
        <v>1917929</v>
      </c>
      <c r="I95" s="21">
        <v>1368277.85</v>
      </c>
    </row>
    <row r="96" spans="1:9" s="14" customFormat="1" ht="31.2" x14ac:dyDescent="0.3">
      <c r="A96" s="15">
        <v>3</v>
      </c>
      <c r="B96" s="26">
        <v>943</v>
      </c>
      <c r="C96" s="34" t="s">
        <v>12</v>
      </c>
      <c r="D96" s="28" t="s">
        <v>88</v>
      </c>
      <c r="E96" s="28" t="s">
        <v>74</v>
      </c>
      <c r="F96" s="28" t="s">
        <v>10</v>
      </c>
      <c r="G96" s="28" t="s">
        <v>77</v>
      </c>
      <c r="H96" s="21">
        <v>279569</v>
      </c>
      <c r="I96" s="21">
        <v>72689.23</v>
      </c>
    </row>
    <row r="97" spans="1:9" s="14" customFormat="1" ht="15.6" x14ac:dyDescent="0.3">
      <c r="A97" s="15">
        <v>3</v>
      </c>
      <c r="B97" s="26">
        <v>943</v>
      </c>
      <c r="C97" s="34" t="s">
        <v>13</v>
      </c>
      <c r="D97" s="28" t="s">
        <v>88</v>
      </c>
      <c r="E97" s="28" t="s">
        <v>74</v>
      </c>
      <c r="F97" s="28" t="s">
        <v>10</v>
      </c>
      <c r="G97" s="28" t="s">
        <v>78</v>
      </c>
      <c r="H97" s="21"/>
      <c r="I97" s="21"/>
    </row>
    <row r="98" spans="1:9" s="14" customFormat="1" ht="33.6" customHeight="1" x14ac:dyDescent="0.3">
      <c r="A98" s="15">
        <v>0</v>
      </c>
      <c r="B98" s="23">
        <v>950</v>
      </c>
      <c r="C98" s="24" t="s">
        <v>159</v>
      </c>
      <c r="D98" s="36"/>
      <c r="E98" s="36"/>
      <c r="F98" s="36"/>
      <c r="G98" s="36"/>
      <c r="H98" s="25">
        <f>SUMIFS(H99:H1129,$B99:$B1129,$B99)/3</f>
        <v>64032116.760000013</v>
      </c>
      <c r="I98" s="25">
        <f>SUMIFS(I99:I1129,$B99:$B1129,$B99)/3</f>
        <v>49923138.090000004</v>
      </c>
    </row>
    <row r="99" spans="1:9" s="14" customFormat="1" ht="49.2" customHeight="1" x14ac:dyDescent="0.3">
      <c r="A99" s="15">
        <v>1</v>
      </c>
      <c r="B99" s="26">
        <v>950</v>
      </c>
      <c r="C99" s="34" t="s">
        <v>34</v>
      </c>
      <c r="D99" s="28" t="s">
        <v>73</v>
      </c>
      <c r="E99" s="28" t="s">
        <v>90</v>
      </c>
      <c r="F99" s="28" t="s">
        <v>7</v>
      </c>
      <c r="G99" s="28" t="s">
        <v>75</v>
      </c>
      <c r="H99" s="29">
        <f>SUMIFS(H100:H1124,$B100:$B1124,$B100,$D100:$D1124,$D100,$E100:$E1124,$E100)/2</f>
        <v>6010206.2699999996</v>
      </c>
      <c r="I99" s="29">
        <f>SUMIFS(I100:I1124,$B100:$B1124,$B100,$D100:$D1124,$D100,$E100:$E1124,$E100)/2</f>
        <v>4681492.68</v>
      </c>
    </row>
    <row r="100" spans="1:9" s="14" customFormat="1" ht="35.4" customHeight="1" x14ac:dyDescent="0.3">
      <c r="A100" s="15">
        <v>2</v>
      </c>
      <c r="B100" s="26">
        <v>950</v>
      </c>
      <c r="C100" s="31" t="s">
        <v>131</v>
      </c>
      <c r="D100" s="28" t="s">
        <v>73</v>
      </c>
      <c r="E100" s="28" t="s">
        <v>90</v>
      </c>
      <c r="F100" s="28" t="s">
        <v>15</v>
      </c>
      <c r="G100" s="28" t="s">
        <v>75</v>
      </c>
      <c r="H100" s="29">
        <f>SUMIFS(H101:H1124,$B101:$B1124,$B100,$D101:$D1124,$D101,$E101:$E1124,$E101,$F101:$F1124,$F101)</f>
        <v>100000</v>
      </c>
      <c r="I100" s="29">
        <f>SUMIFS(I101:I1124,$B101:$B1124,$B100,$D101:$D1124,$D101,$E101:$E1124,$E101,$F101:$F1124,$F101)</f>
        <v>0</v>
      </c>
    </row>
    <row r="101" spans="1:9" s="14" customFormat="1" ht="31.2" x14ac:dyDescent="0.3">
      <c r="A101" s="15">
        <v>3</v>
      </c>
      <c r="B101" s="26">
        <v>950</v>
      </c>
      <c r="C101" s="34" t="s">
        <v>12</v>
      </c>
      <c r="D101" s="28" t="s">
        <v>73</v>
      </c>
      <c r="E101" s="28" t="s">
        <v>90</v>
      </c>
      <c r="F101" s="28" t="s">
        <v>15</v>
      </c>
      <c r="G101" s="28" t="s">
        <v>77</v>
      </c>
      <c r="H101" s="21">
        <v>100000</v>
      </c>
      <c r="I101" s="21">
        <v>0</v>
      </c>
    </row>
    <row r="102" spans="1:9" s="14" customFormat="1" ht="46.8" x14ac:dyDescent="0.3">
      <c r="A102" s="15">
        <v>2</v>
      </c>
      <c r="B102" s="26">
        <v>950</v>
      </c>
      <c r="C102" s="31" t="s">
        <v>133</v>
      </c>
      <c r="D102" s="28" t="s">
        <v>73</v>
      </c>
      <c r="E102" s="28" t="s">
        <v>90</v>
      </c>
      <c r="F102" s="28" t="s">
        <v>42</v>
      </c>
      <c r="G102" s="28" t="s">
        <v>75</v>
      </c>
      <c r="H102" s="29">
        <f>SUMIFS(H103:H1126,$B103:$B1126,$B102,$D103:$D1126,$D103,$E103:$E1126,$E103,$F103:$F1126,$F103)</f>
        <v>18632</v>
      </c>
      <c r="I102" s="29">
        <f>SUMIFS(I103:I1126,$B103:$B1126,$B102,$D103:$D1126,$D103,$E103:$E1126,$E103,$F103:$F1126,$F103)</f>
        <v>18632</v>
      </c>
    </row>
    <row r="103" spans="1:9" s="14" customFormat="1" ht="31.2" x14ac:dyDescent="0.3">
      <c r="A103" s="15">
        <v>3</v>
      </c>
      <c r="B103" s="26">
        <v>950</v>
      </c>
      <c r="C103" s="34" t="s">
        <v>12</v>
      </c>
      <c r="D103" s="28" t="s">
        <v>73</v>
      </c>
      <c r="E103" s="28" t="s">
        <v>90</v>
      </c>
      <c r="F103" s="28" t="s">
        <v>42</v>
      </c>
      <c r="G103" s="28" t="s">
        <v>77</v>
      </c>
      <c r="H103" s="21">
        <v>18632</v>
      </c>
      <c r="I103" s="21">
        <v>18632</v>
      </c>
    </row>
    <row r="104" spans="1:9" s="14" customFormat="1" ht="49.2" customHeight="1" x14ac:dyDescent="0.3">
      <c r="A104" s="15">
        <v>2</v>
      </c>
      <c r="B104" s="26">
        <v>950</v>
      </c>
      <c r="C104" s="34" t="s">
        <v>9</v>
      </c>
      <c r="D104" s="28" t="s">
        <v>73</v>
      </c>
      <c r="E104" s="28" t="s">
        <v>90</v>
      </c>
      <c r="F104" s="28" t="s">
        <v>112</v>
      </c>
      <c r="G104" s="28" t="s">
        <v>75</v>
      </c>
      <c r="H104" s="29">
        <f>SUMIFS(H105:H1128,$B105:$B1128,$B104,$D105:$D1128,$D105,$E105:$E1128,$E105,$F105:$F1128,$F105)</f>
        <v>5891574.2699999996</v>
      </c>
      <c r="I104" s="29">
        <f>SUMIFS(I105:I1128,$B105:$B1128,$B104,$D105:$D1128,$D105,$E105:$E1128,$E105,$F105:$F1128,$F105)</f>
        <v>4662860.68</v>
      </c>
    </row>
    <row r="105" spans="1:9" s="14" customFormat="1" ht="31.2" x14ac:dyDescent="0.3">
      <c r="A105" s="15">
        <v>3</v>
      </c>
      <c r="B105" s="26">
        <v>950</v>
      </c>
      <c r="C105" s="34" t="s">
        <v>11</v>
      </c>
      <c r="D105" s="28" t="s">
        <v>73</v>
      </c>
      <c r="E105" s="28" t="s">
        <v>90</v>
      </c>
      <c r="F105" s="28" t="s">
        <v>112</v>
      </c>
      <c r="G105" s="28" t="s">
        <v>76</v>
      </c>
      <c r="H105" s="21">
        <v>5537594.2699999996</v>
      </c>
      <c r="I105" s="21">
        <v>4349745.01</v>
      </c>
    </row>
    <row r="106" spans="1:9" s="14" customFormat="1" ht="31.2" x14ac:dyDescent="0.3">
      <c r="A106" s="15">
        <v>3</v>
      </c>
      <c r="B106" s="26">
        <v>950</v>
      </c>
      <c r="C106" s="34" t="s">
        <v>12</v>
      </c>
      <c r="D106" s="28" t="s">
        <v>73</v>
      </c>
      <c r="E106" s="28" t="s">
        <v>90</v>
      </c>
      <c r="F106" s="28" t="s">
        <v>112</v>
      </c>
      <c r="G106" s="28" t="s">
        <v>77</v>
      </c>
      <c r="H106" s="21">
        <v>352480</v>
      </c>
      <c r="I106" s="21">
        <v>313115.67</v>
      </c>
    </row>
    <row r="107" spans="1:9" s="14" customFormat="1" ht="31.2" x14ac:dyDescent="0.3">
      <c r="A107" s="15">
        <v>3</v>
      </c>
      <c r="B107" s="26">
        <v>950</v>
      </c>
      <c r="C107" s="34" t="s">
        <v>21</v>
      </c>
      <c r="D107" s="28" t="s">
        <v>73</v>
      </c>
      <c r="E107" s="28" t="s">
        <v>90</v>
      </c>
      <c r="F107" s="28" t="s">
        <v>112</v>
      </c>
      <c r="G107" s="28" t="s">
        <v>84</v>
      </c>
      <c r="H107" s="21"/>
      <c r="I107" s="21"/>
    </row>
    <row r="108" spans="1:9" s="14" customFormat="1" ht="15.6" x14ac:dyDescent="0.3">
      <c r="A108" s="15">
        <v>3</v>
      </c>
      <c r="B108" s="26">
        <v>950</v>
      </c>
      <c r="C108" s="34" t="s">
        <v>143</v>
      </c>
      <c r="D108" s="28" t="s">
        <v>73</v>
      </c>
      <c r="E108" s="28" t="s">
        <v>90</v>
      </c>
      <c r="F108" s="28" t="s">
        <v>112</v>
      </c>
      <c r="G108" s="28" t="s">
        <v>142</v>
      </c>
      <c r="H108" s="21"/>
      <c r="I108" s="21"/>
    </row>
    <row r="109" spans="1:9" s="14" customFormat="1" ht="15.6" x14ac:dyDescent="0.3">
      <c r="A109" s="15">
        <v>3</v>
      </c>
      <c r="B109" s="26">
        <v>950</v>
      </c>
      <c r="C109" s="34" t="s">
        <v>13</v>
      </c>
      <c r="D109" s="28" t="s">
        <v>73</v>
      </c>
      <c r="E109" s="28" t="s">
        <v>90</v>
      </c>
      <c r="F109" s="28" t="s">
        <v>112</v>
      </c>
      <c r="G109" s="28" t="s">
        <v>78</v>
      </c>
      <c r="H109" s="21">
        <v>1500</v>
      </c>
      <c r="I109" s="21">
        <v>0</v>
      </c>
    </row>
    <row r="110" spans="1:9" s="14" customFormat="1" ht="15.6" x14ac:dyDescent="0.3">
      <c r="A110" s="15">
        <v>1</v>
      </c>
      <c r="B110" s="26">
        <v>950</v>
      </c>
      <c r="C110" s="34" t="s">
        <v>14</v>
      </c>
      <c r="D110" s="28" t="s">
        <v>73</v>
      </c>
      <c r="E110" s="28" t="s">
        <v>79</v>
      </c>
      <c r="F110" s="28"/>
      <c r="G110" s="28"/>
      <c r="H110" s="29">
        <f>SUMIFS(H111:H1135,$B111:$B1135,$B111,$D111:$D1135,$D111,$E111:$E1135,$E111)/2</f>
        <v>660000</v>
      </c>
      <c r="I110" s="29">
        <f>SUMIFS(I111:I1135,$B111:$B1135,$B111,$D111:$D1135,$D111,$E111:$E1135,$E111)/2</f>
        <v>279749.5</v>
      </c>
    </row>
    <row r="111" spans="1:9" s="14" customFormat="1" ht="49.8" customHeight="1" x14ac:dyDescent="0.3">
      <c r="A111" s="15">
        <v>2</v>
      </c>
      <c r="B111" s="26">
        <v>950</v>
      </c>
      <c r="C111" s="34" t="s">
        <v>182</v>
      </c>
      <c r="D111" s="28" t="s">
        <v>73</v>
      </c>
      <c r="E111" s="28" t="s">
        <v>79</v>
      </c>
      <c r="F111" s="28" t="s">
        <v>50</v>
      </c>
      <c r="G111" s="28" t="s">
        <v>75</v>
      </c>
      <c r="H111" s="29">
        <f>SUMIFS(H112:H1135,$B112:$B1135,$B111,$D112:$D1135,$D112,$E112:$E1135,$E112,$F112:$F1135,$F112)</f>
        <v>660000</v>
      </c>
      <c r="I111" s="29">
        <f>SUMIFS(I112:I1135,$B112:$B1135,$B111,$D112:$D1135,$D112,$E112:$E1135,$E112,$F112:$F1135,$F112)</f>
        <v>279749.5</v>
      </c>
    </row>
    <row r="112" spans="1:9" s="14" customFormat="1" ht="31.2" x14ac:dyDescent="0.3">
      <c r="A112" s="15">
        <v>3</v>
      </c>
      <c r="B112" s="26">
        <v>950</v>
      </c>
      <c r="C112" s="34" t="s">
        <v>12</v>
      </c>
      <c r="D112" s="28" t="s">
        <v>73</v>
      </c>
      <c r="E112" s="28" t="s">
        <v>79</v>
      </c>
      <c r="F112" s="28" t="s">
        <v>50</v>
      </c>
      <c r="G112" s="28" t="s">
        <v>77</v>
      </c>
      <c r="H112" s="21">
        <v>660000</v>
      </c>
      <c r="I112" s="21">
        <v>279749.5</v>
      </c>
    </row>
    <row r="113" spans="1:9" s="14" customFormat="1" ht="31.2" x14ac:dyDescent="0.3">
      <c r="A113" s="15">
        <v>1</v>
      </c>
      <c r="B113" s="26">
        <v>950</v>
      </c>
      <c r="C113" s="34" t="s">
        <v>36</v>
      </c>
      <c r="D113" s="28" t="s">
        <v>82</v>
      </c>
      <c r="E113" s="28" t="s">
        <v>80</v>
      </c>
      <c r="F113" s="28"/>
      <c r="G113" s="28"/>
      <c r="H113" s="29">
        <f>SUMIFS(H114:H1138,$B114:$B1138,$B114,$D114:$D1138,$D114,$E114:$E1138,$E114)/2</f>
        <v>383040</v>
      </c>
      <c r="I113" s="29">
        <f>SUMIFS(I114:I1138,$B114:$B1138,$B114,$D114:$D1138,$D114,$E114:$E1138,$E114)/2</f>
        <v>309361</v>
      </c>
    </row>
    <row r="114" spans="1:9" s="14" customFormat="1" ht="32.4" customHeight="1" x14ac:dyDescent="0.3">
      <c r="A114" s="15">
        <v>2</v>
      </c>
      <c r="B114" s="26">
        <v>950</v>
      </c>
      <c r="C114" s="34" t="s">
        <v>183</v>
      </c>
      <c r="D114" s="28" t="s">
        <v>82</v>
      </c>
      <c r="E114" s="28" t="s">
        <v>80</v>
      </c>
      <c r="F114" s="28" t="s">
        <v>139</v>
      </c>
      <c r="G114" s="28"/>
      <c r="H114" s="29">
        <f>SUMIFS(H115:H1138,$B115:$B1138,$B114,$D115:$D1138,$D115,$E115:$E1138,$E115,$F115:$F1138,$F115)</f>
        <v>383040</v>
      </c>
      <c r="I114" s="29">
        <f>SUMIFS(I115:I1138,$B115:$B1138,$B114,$D115:$D1138,$D115,$E115:$E1138,$E115,$F115:$F1138,$F115)</f>
        <v>309361</v>
      </c>
    </row>
    <row r="115" spans="1:9" s="14" customFormat="1" ht="31.2" x14ac:dyDescent="0.3">
      <c r="A115" s="15">
        <v>3</v>
      </c>
      <c r="B115" s="26">
        <v>950</v>
      </c>
      <c r="C115" s="34" t="s">
        <v>12</v>
      </c>
      <c r="D115" s="28" t="s">
        <v>82</v>
      </c>
      <c r="E115" s="28" t="s">
        <v>80</v>
      </c>
      <c r="F115" s="28" t="s">
        <v>139</v>
      </c>
      <c r="G115" s="28" t="s">
        <v>77</v>
      </c>
      <c r="H115" s="21">
        <v>383040</v>
      </c>
      <c r="I115" s="21">
        <v>309361</v>
      </c>
    </row>
    <row r="116" spans="1:9" s="14" customFormat="1" ht="15.6" x14ac:dyDescent="0.3">
      <c r="A116" s="15">
        <v>1</v>
      </c>
      <c r="B116" s="26">
        <v>950</v>
      </c>
      <c r="C116" s="34" t="s">
        <v>37</v>
      </c>
      <c r="D116" s="28" t="s">
        <v>90</v>
      </c>
      <c r="E116" s="28" t="s">
        <v>91</v>
      </c>
      <c r="F116" s="28"/>
      <c r="G116" s="28"/>
      <c r="H116" s="29">
        <f>SUMIFS(H117:H1141,$B117:$B1141,$B117,$D117:$D1141,$D117,$E117:$E1141,$E117)/2</f>
        <v>0</v>
      </c>
      <c r="I116" s="29">
        <f>SUMIFS(I117:I1141,$B117:$B1141,$B117,$D117:$D1141,$D117,$E117:$E1141,$E117)/2</f>
        <v>0</v>
      </c>
    </row>
    <row r="117" spans="1:9" s="14" customFormat="1" ht="49.2" customHeight="1" x14ac:dyDescent="0.3">
      <c r="A117" s="15">
        <v>2</v>
      </c>
      <c r="B117" s="26">
        <v>950</v>
      </c>
      <c r="C117" s="34" t="s">
        <v>182</v>
      </c>
      <c r="D117" s="28" t="s">
        <v>90</v>
      </c>
      <c r="E117" s="28" t="s">
        <v>91</v>
      </c>
      <c r="F117" s="28" t="s">
        <v>50</v>
      </c>
      <c r="G117" s="28"/>
      <c r="H117" s="29">
        <f>SUMIFS(H118:H1141,$B118:$B1141,$B117,$D118:$D1141,$D118,$E118:$E1141,$E118,$F118:$F1141,$F118)</f>
        <v>0</v>
      </c>
      <c r="I117" s="29">
        <f>SUMIFS(I118:I1141,$B118:$B1141,$B117,$D118:$D1141,$D118,$E118:$E1141,$E118,$F118:$F1141,$F118)</f>
        <v>0</v>
      </c>
    </row>
    <row r="118" spans="1:9" s="14" customFormat="1" ht="31.2" x14ac:dyDescent="0.3">
      <c r="A118" s="15">
        <v>3</v>
      </c>
      <c r="B118" s="26">
        <v>950</v>
      </c>
      <c r="C118" s="34" t="s">
        <v>12</v>
      </c>
      <c r="D118" s="28" t="s">
        <v>90</v>
      </c>
      <c r="E118" s="28" t="s">
        <v>91</v>
      </c>
      <c r="F118" s="28" t="s">
        <v>50</v>
      </c>
      <c r="G118" s="28" t="s">
        <v>77</v>
      </c>
      <c r="H118" s="21">
        <v>0</v>
      </c>
      <c r="I118" s="21">
        <v>0</v>
      </c>
    </row>
    <row r="119" spans="1:9" s="14" customFormat="1" ht="15.6" x14ac:dyDescent="0.3">
      <c r="A119" s="15">
        <v>1</v>
      </c>
      <c r="B119" s="26">
        <v>950</v>
      </c>
      <c r="C119" s="34" t="s">
        <v>59</v>
      </c>
      <c r="D119" s="28" t="s">
        <v>96</v>
      </c>
      <c r="E119" s="28" t="s">
        <v>73</v>
      </c>
      <c r="F119" s="28"/>
      <c r="G119" s="28"/>
      <c r="H119" s="29">
        <f>SUMIFS(H120:H1138,$B120:$B1138,$B120,$D120:$D1138,$D120,$E120:$E1138,$E120)/2</f>
        <v>18496286.280000001</v>
      </c>
      <c r="I119" s="29">
        <f>SUMIFS(I120:I1138,$B120:$B1138,$B120,$D120:$D1138,$D120,$E120:$E1138,$E120)/2</f>
        <v>16988611.169999998</v>
      </c>
    </row>
    <row r="120" spans="1:9" s="14" customFormat="1" ht="49.2" customHeight="1" x14ac:dyDescent="0.3">
      <c r="A120" s="15">
        <v>2</v>
      </c>
      <c r="B120" s="26">
        <v>950</v>
      </c>
      <c r="C120" s="34" t="s">
        <v>182</v>
      </c>
      <c r="D120" s="28" t="s">
        <v>96</v>
      </c>
      <c r="E120" s="28" t="s">
        <v>73</v>
      </c>
      <c r="F120" s="28" t="s">
        <v>50</v>
      </c>
      <c r="G120" s="28"/>
      <c r="H120" s="29">
        <f>SUMIFS(H121:H1145,$B121:$B1145,$B120,$D121:$D1145,$D121,$E121:$E1145,$E121,$F121:$F1145,$F121)</f>
        <v>560000</v>
      </c>
      <c r="I120" s="29">
        <f>SUMIFS(I121:I1145,$B121:$B1145,$B120,$D121:$D1145,$D121,$E121:$E1145,$E121,$F121:$F1145,$F121)</f>
        <v>18203.09</v>
      </c>
    </row>
    <row r="121" spans="1:9" s="14" customFormat="1" ht="31.2" x14ac:dyDescent="0.3">
      <c r="A121" s="15">
        <v>3</v>
      </c>
      <c r="B121" s="26">
        <v>950</v>
      </c>
      <c r="C121" s="34" t="s">
        <v>12</v>
      </c>
      <c r="D121" s="28" t="s">
        <v>96</v>
      </c>
      <c r="E121" s="28" t="s">
        <v>73</v>
      </c>
      <c r="F121" s="28" t="s">
        <v>50</v>
      </c>
      <c r="G121" s="28" t="s">
        <v>77</v>
      </c>
      <c r="H121" s="21">
        <v>560000</v>
      </c>
      <c r="I121" s="21">
        <v>18203.09</v>
      </c>
    </row>
    <row r="122" spans="1:9" s="14" customFormat="1" ht="46.8" x14ac:dyDescent="0.3">
      <c r="A122" s="15">
        <v>2</v>
      </c>
      <c r="B122" s="26">
        <v>950</v>
      </c>
      <c r="C122" s="37" t="s">
        <v>138</v>
      </c>
      <c r="D122" s="28" t="s">
        <v>96</v>
      </c>
      <c r="E122" s="28" t="s">
        <v>73</v>
      </c>
      <c r="F122" s="28" t="s">
        <v>137</v>
      </c>
      <c r="G122" s="28" t="s">
        <v>75</v>
      </c>
      <c r="H122" s="29">
        <f>SUMIFS(H123:H1135,$B123:$B1135,$B122,$D123:$D1135,$D123,$E123:$E1135,$E123,$F123:$F1135,$F123)</f>
        <v>17906286.280000001</v>
      </c>
      <c r="I122" s="29">
        <f>SUMIFS(I123:I1135,$B123:$B1135,$B122,$D123:$D1135,$D123,$E123:$E1135,$E123,$F123:$F1135,$F123)</f>
        <v>16970408.079999998</v>
      </c>
    </row>
    <row r="123" spans="1:9" s="14" customFormat="1" ht="15.6" x14ac:dyDescent="0.3">
      <c r="A123" s="15">
        <v>3</v>
      </c>
      <c r="B123" s="26">
        <v>950</v>
      </c>
      <c r="C123" s="34" t="s">
        <v>141</v>
      </c>
      <c r="D123" s="28" t="s">
        <v>96</v>
      </c>
      <c r="E123" s="28" t="s">
        <v>73</v>
      </c>
      <c r="F123" s="28" t="s">
        <v>137</v>
      </c>
      <c r="G123" s="28" t="s">
        <v>140</v>
      </c>
      <c r="H123" s="21">
        <v>2568829</v>
      </c>
      <c r="I123" s="21">
        <v>1634000</v>
      </c>
    </row>
    <row r="124" spans="1:9" s="14" customFormat="1" ht="15.6" x14ac:dyDescent="0.3">
      <c r="A124" s="15">
        <v>3</v>
      </c>
      <c r="B124" s="26">
        <v>950</v>
      </c>
      <c r="C124" s="34" t="s">
        <v>123</v>
      </c>
      <c r="D124" s="28" t="s">
        <v>96</v>
      </c>
      <c r="E124" s="28" t="s">
        <v>73</v>
      </c>
      <c r="F124" s="28" t="s">
        <v>137</v>
      </c>
      <c r="G124" s="28" t="s">
        <v>124</v>
      </c>
      <c r="H124" s="21">
        <v>15337457.279999999</v>
      </c>
      <c r="I124" s="21">
        <v>15336408.08</v>
      </c>
    </row>
    <row r="125" spans="1:9" s="14" customFormat="1" ht="46.8" x14ac:dyDescent="0.3">
      <c r="A125" s="15">
        <v>2</v>
      </c>
      <c r="B125" s="26">
        <v>950</v>
      </c>
      <c r="C125" s="34" t="s">
        <v>206</v>
      </c>
      <c r="D125" s="28" t="s">
        <v>96</v>
      </c>
      <c r="E125" s="28" t="s">
        <v>73</v>
      </c>
      <c r="F125" s="28" t="s">
        <v>205</v>
      </c>
      <c r="G125" s="28"/>
      <c r="H125" s="29">
        <f>SUMIFS(H126:H1151,$B126:$B1151,$B125,$D126:$D1151,$D126,$E126:$E1151,$E126,$F126:$F1151,$F126)</f>
        <v>30000</v>
      </c>
      <c r="I125" s="29">
        <f>SUMIFS(I126:I1151,$B126:$B1151,$B125,$D126:$D1151,$D126,$E126:$E1151,$E126,$F126:$F1151,$F126)</f>
        <v>0</v>
      </c>
    </row>
    <row r="126" spans="1:9" s="14" customFormat="1" ht="31.2" x14ac:dyDescent="0.3">
      <c r="A126" s="15">
        <v>3</v>
      </c>
      <c r="B126" s="26">
        <v>950</v>
      </c>
      <c r="C126" s="34" t="s">
        <v>12</v>
      </c>
      <c r="D126" s="28" t="s">
        <v>96</v>
      </c>
      <c r="E126" s="28" t="s">
        <v>73</v>
      </c>
      <c r="F126" s="28" t="s">
        <v>205</v>
      </c>
      <c r="G126" s="28" t="s">
        <v>77</v>
      </c>
      <c r="H126" s="21">
        <v>30000</v>
      </c>
      <c r="I126" s="21">
        <v>0</v>
      </c>
    </row>
    <row r="127" spans="1:9" s="14" customFormat="1" ht="15.6" x14ac:dyDescent="0.3">
      <c r="A127" s="15">
        <v>1</v>
      </c>
      <c r="B127" s="26">
        <v>950</v>
      </c>
      <c r="C127" s="34" t="s">
        <v>38</v>
      </c>
      <c r="D127" s="28" t="s">
        <v>85</v>
      </c>
      <c r="E127" s="28" t="s">
        <v>92</v>
      </c>
      <c r="F127" s="28"/>
      <c r="G127" s="28"/>
      <c r="H127" s="29">
        <f>SUMIFS(H128:H1144,$B128:$B1144,$B128,$D128:$D1144,$D128,$E128:$E1144,$E128)/2</f>
        <v>26532624.210000001</v>
      </c>
      <c r="I127" s="29">
        <f>SUMIFS(I128:I1144,$B128:$B1144,$B128,$D128:$D1144,$D128,$E128:$E1144,$E128)/2</f>
        <v>16820885.959999997</v>
      </c>
    </row>
    <row r="128" spans="1:9" s="14" customFormat="1" ht="46.8" x14ac:dyDescent="0.3">
      <c r="A128" s="15">
        <v>2</v>
      </c>
      <c r="B128" s="26">
        <v>950</v>
      </c>
      <c r="C128" s="38" t="s">
        <v>158</v>
      </c>
      <c r="D128" s="28" t="s">
        <v>85</v>
      </c>
      <c r="E128" s="28" t="s">
        <v>92</v>
      </c>
      <c r="F128" s="28" t="s">
        <v>39</v>
      </c>
      <c r="G128" s="28"/>
      <c r="H128" s="29">
        <f>SUMIFS(H129:H1144,$B129:$B1144,$B128,$D129:$D1144,$D129,$E129:$E1144,$E129,$F129:$F1144,$F129)</f>
        <v>1751768</v>
      </c>
      <c r="I128" s="29">
        <f>SUMIFS(I129:I1144,$B129:$B1144,$B128,$D129:$D1144,$D129,$E129:$E1144,$E129,$F129:$F1144,$F129)</f>
        <v>1751768</v>
      </c>
    </row>
    <row r="129" spans="1:9" s="14" customFormat="1" ht="31.2" x14ac:dyDescent="0.3">
      <c r="A129" s="15">
        <v>3</v>
      </c>
      <c r="B129" s="26">
        <v>950</v>
      </c>
      <c r="C129" s="34" t="s">
        <v>12</v>
      </c>
      <c r="D129" s="28" t="s">
        <v>85</v>
      </c>
      <c r="E129" s="28" t="s">
        <v>92</v>
      </c>
      <c r="F129" s="28" t="s">
        <v>39</v>
      </c>
      <c r="G129" s="28" t="s">
        <v>77</v>
      </c>
      <c r="H129" s="21">
        <v>1751768</v>
      </c>
      <c r="I129" s="21">
        <v>1751768</v>
      </c>
    </row>
    <row r="130" spans="1:9" s="14" customFormat="1" ht="46.8" customHeight="1" x14ac:dyDescent="0.3">
      <c r="A130" s="15">
        <v>2</v>
      </c>
      <c r="B130" s="26">
        <v>950</v>
      </c>
      <c r="C130" s="34" t="s">
        <v>182</v>
      </c>
      <c r="D130" s="28" t="s">
        <v>85</v>
      </c>
      <c r="E130" s="28" t="s">
        <v>92</v>
      </c>
      <c r="F130" s="28" t="s">
        <v>50</v>
      </c>
      <c r="G130" s="28"/>
      <c r="H130" s="29">
        <f>SUMIFS(H131:H1146,$B131:$B1146,$B130,$D131:$D1146,$D131,$E131:$E1146,$E131,$F131:$F1146,$F131)</f>
        <v>23932865.210000001</v>
      </c>
      <c r="I130" s="29">
        <f>SUMIFS(I131:I1146,$B131:$B1146,$B130,$D131:$D1146,$D131,$E131:$E1146,$E131,$F131:$F1146,$F131)</f>
        <v>14278418.51</v>
      </c>
    </row>
    <row r="131" spans="1:9" s="14" customFormat="1" ht="31.2" x14ac:dyDescent="0.3">
      <c r="A131" s="15">
        <v>3</v>
      </c>
      <c r="B131" s="26">
        <v>950</v>
      </c>
      <c r="C131" s="34" t="s">
        <v>12</v>
      </c>
      <c r="D131" s="28" t="s">
        <v>85</v>
      </c>
      <c r="E131" s="28" t="s">
        <v>92</v>
      </c>
      <c r="F131" s="28" t="s">
        <v>50</v>
      </c>
      <c r="G131" s="28" t="s">
        <v>77</v>
      </c>
      <c r="H131" s="21">
        <v>23932865.210000001</v>
      </c>
      <c r="I131" s="21">
        <v>14278418.51</v>
      </c>
    </row>
    <row r="132" spans="1:9" s="14" customFormat="1" ht="31.2" x14ac:dyDescent="0.3">
      <c r="A132" s="15">
        <v>2</v>
      </c>
      <c r="B132" s="26">
        <v>950</v>
      </c>
      <c r="C132" s="34" t="s">
        <v>199</v>
      </c>
      <c r="D132" s="28" t="s">
        <v>85</v>
      </c>
      <c r="E132" s="28" t="s">
        <v>92</v>
      </c>
      <c r="F132" s="28" t="s">
        <v>175</v>
      </c>
      <c r="G132" s="28"/>
      <c r="H132" s="29">
        <f>SUMIFS(H133:H1149,$B133:$B1149,$B132,$D133:$D1149,$D133,$E133:$E1149,$E133,$F133:$F1149,$F133)</f>
        <v>847991</v>
      </c>
      <c r="I132" s="29">
        <f>SUMIFS(I133:I1149,$B133:$B1149,$B132,$D133:$D1149,$D133,$E133:$E1149,$E133,$F133:$F1149,$F133)</f>
        <v>790699.45</v>
      </c>
    </row>
    <row r="133" spans="1:9" s="14" customFormat="1" ht="31.2" x14ac:dyDescent="0.3">
      <c r="A133" s="15">
        <v>3</v>
      </c>
      <c r="B133" s="26">
        <v>950</v>
      </c>
      <c r="C133" s="34" t="s">
        <v>12</v>
      </c>
      <c r="D133" s="28" t="s">
        <v>85</v>
      </c>
      <c r="E133" s="28" t="s">
        <v>92</v>
      </c>
      <c r="F133" s="28" t="s">
        <v>175</v>
      </c>
      <c r="G133" s="28" t="s">
        <v>77</v>
      </c>
      <c r="H133" s="21">
        <v>847991</v>
      </c>
      <c r="I133" s="21">
        <v>790699.45</v>
      </c>
    </row>
    <row r="134" spans="1:9" s="14" customFormat="1" ht="15.6" x14ac:dyDescent="0.3">
      <c r="A134" s="15">
        <v>1</v>
      </c>
      <c r="B134" s="26">
        <v>950</v>
      </c>
      <c r="C134" s="34" t="s">
        <v>149</v>
      </c>
      <c r="D134" s="28" t="s">
        <v>88</v>
      </c>
      <c r="E134" s="28" t="s">
        <v>90</v>
      </c>
      <c r="F134" s="28"/>
      <c r="G134" s="28"/>
      <c r="H134" s="29">
        <f>SUMIFS(H135:H1149,$B135:$B1149,$B135,$D135:$D1149,$D135,$E135:$E1149,$E135)/2</f>
        <v>11949960</v>
      </c>
      <c r="I134" s="29">
        <f>SUMIFS(I135:I1149,$B135:$B1149,$B135,$D135:$D1149,$D135,$E135:$E1149,$E135)/2</f>
        <v>10843037.779999999</v>
      </c>
    </row>
    <row r="135" spans="1:9" s="14" customFormat="1" ht="62.4" x14ac:dyDescent="0.3">
      <c r="A135" s="15">
        <v>2</v>
      </c>
      <c r="B135" s="26">
        <v>950</v>
      </c>
      <c r="C135" s="34" t="s">
        <v>128</v>
      </c>
      <c r="D135" s="28" t="s">
        <v>88</v>
      </c>
      <c r="E135" s="28" t="s">
        <v>90</v>
      </c>
      <c r="F135" s="28" t="s">
        <v>125</v>
      </c>
      <c r="G135" s="28"/>
      <c r="H135" s="29">
        <f>SUMIFS(H136:H1142,$B136:$B1142,$B135,$D136:$D1142,$D136,$E136:$E1142,$E136,$F136:$F1142,$F136)</f>
        <v>11949960</v>
      </c>
      <c r="I135" s="29">
        <f>SUMIFS(I136:I1142,$B136:$B1142,$B135,$D136:$D1142,$D136,$E136:$E1142,$E136,$F136:$F1142,$F136)</f>
        <v>10843037.779999999</v>
      </c>
    </row>
    <row r="136" spans="1:9" s="14" customFormat="1" ht="15.6" x14ac:dyDescent="0.3">
      <c r="A136" s="15">
        <v>3</v>
      </c>
      <c r="B136" s="26">
        <v>950</v>
      </c>
      <c r="C136" s="34" t="s">
        <v>123</v>
      </c>
      <c r="D136" s="28" t="s">
        <v>88</v>
      </c>
      <c r="E136" s="28" t="s">
        <v>90</v>
      </c>
      <c r="F136" s="28" t="s">
        <v>125</v>
      </c>
      <c r="G136" s="28" t="s">
        <v>124</v>
      </c>
      <c r="H136" s="21">
        <v>11949960</v>
      </c>
      <c r="I136" s="21">
        <v>10843037.779999999</v>
      </c>
    </row>
    <row r="137" spans="1:9" s="14" customFormat="1" ht="15.6" x14ac:dyDescent="0.3">
      <c r="A137" s="15">
        <v>0</v>
      </c>
      <c r="B137" s="23">
        <v>955</v>
      </c>
      <c r="C137" s="24" t="s">
        <v>40</v>
      </c>
      <c r="D137" s="36" t="s">
        <v>75</v>
      </c>
      <c r="E137" s="36" t="s">
        <v>75</v>
      </c>
      <c r="F137" s="36" t="s">
        <v>7</v>
      </c>
      <c r="G137" s="36" t="s">
        <v>75</v>
      </c>
      <c r="H137" s="25">
        <f>SUMIFS(H138:H1155,$B138:$B1155,$B138)/3</f>
        <v>382555572.43999976</v>
      </c>
      <c r="I137" s="25">
        <f>SUMIFS(I138:I1155,$B138:$B1155,$B138)/3</f>
        <v>253723857.25000003</v>
      </c>
    </row>
    <row r="138" spans="1:9" s="14" customFormat="1" ht="31.2" x14ac:dyDescent="0.3">
      <c r="A138" s="15">
        <v>1</v>
      </c>
      <c r="B138" s="26">
        <v>955</v>
      </c>
      <c r="C138" s="34" t="s">
        <v>41</v>
      </c>
      <c r="D138" s="28" t="s">
        <v>73</v>
      </c>
      <c r="E138" s="28" t="s">
        <v>92</v>
      </c>
      <c r="F138" s="28" t="s">
        <v>7</v>
      </c>
      <c r="G138" s="28" t="s">
        <v>75</v>
      </c>
      <c r="H138" s="29">
        <f>SUMIFS(H139:H1150,$B139:$B1150,$B139,$D139:$D1150,$D139,$E139:$E1150,$E139)/2</f>
        <v>2624016.52</v>
      </c>
      <c r="I138" s="29">
        <f>SUMIFS(I139:I1150,$B139:$B1150,$B139,$D139:$D1150,$D139,$E139:$E1150,$E139)/2</f>
        <v>1862097.61</v>
      </c>
    </row>
    <row r="139" spans="1:9" s="14" customFormat="1" ht="46.8" customHeight="1" x14ac:dyDescent="0.3">
      <c r="A139" s="15">
        <v>2</v>
      </c>
      <c r="B139" s="26">
        <v>955</v>
      </c>
      <c r="C139" s="34" t="s">
        <v>9</v>
      </c>
      <c r="D139" s="28" t="s">
        <v>73</v>
      </c>
      <c r="E139" s="28" t="s">
        <v>92</v>
      </c>
      <c r="F139" s="28" t="s">
        <v>112</v>
      </c>
      <c r="G139" s="28" t="s">
        <v>75</v>
      </c>
      <c r="H139" s="29">
        <f>SUMIFS(H140:H1150,$B140:$B1150,$B139,$D140:$D1150,$D140,$E140:$E1150,$E140,$F140:$F1150,$F140)</f>
        <v>2624016.52</v>
      </c>
      <c r="I139" s="29">
        <f>SUMIFS(I140:I1150,$B140:$B1150,$B139,$D140:$D1150,$D140,$E140:$E1150,$E140,$F140:$F1150,$F140)</f>
        <v>1862097.61</v>
      </c>
    </row>
    <row r="140" spans="1:9" s="14" customFormat="1" ht="19.2" customHeight="1" x14ac:dyDescent="0.3">
      <c r="A140" s="15">
        <v>3</v>
      </c>
      <c r="B140" s="26">
        <v>955</v>
      </c>
      <c r="C140" s="34" t="s">
        <v>11</v>
      </c>
      <c r="D140" s="28" t="s">
        <v>73</v>
      </c>
      <c r="E140" s="28" t="s">
        <v>92</v>
      </c>
      <c r="F140" s="28" t="s">
        <v>112</v>
      </c>
      <c r="G140" s="28" t="s">
        <v>76</v>
      </c>
      <c r="H140" s="21">
        <v>2624016.52</v>
      </c>
      <c r="I140" s="21">
        <v>1862097.61</v>
      </c>
    </row>
    <row r="141" spans="1:9" s="14" customFormat="1" ht="48" customHeight="1" x14ac:dyDescent="0.3">
      <c r="A141" s="15">
        <v>1</v>
      </c>
      <c r="B141" s="26">
        <v>955</v>
      </c>
      <c r="C141" s="34" t="s">
        <v>34</v>
      </c>
      <c r="D141" s="28" t="s">
        <v>73</v>
      </c>
      <c r="E141" s="28" t="s">
        <v>90</v>
      </c>
      <c r="F141" s="28" t="s">
        <v>7</v>
      </c>
      <c r="G141" s="28" t="s">
        <v>75</v>
      </c>
      <c r="H141" s="29">
        <f>SUMIFS(H142:H1153,$B142:$B1153,$B142,$D142:$D1153,$D142,$E142:$E1153,$E142)/2</f>
        <v>25060062.559999999</v>
      </c>
      <c r="I141" s="29">
        <f>SUMIFS(I142:I1153,$B142:$B1153,$B142,$D142:$D1153,$D142,$E142:$E1153,$E142)/2</f>
        <v>17882490.609999999</v>
      </c>
    </row>
    <row r="142" spans="1:9" s="14" customFormat="1" ht="32.4" customHeight="1" x14ac:dyDescent="0.3">
      <c r="A142" s="15">
        <v>2</v>
      </c>
      <c r="B142" s="26">
        <v>955</v>
      </c>
      <c r="C142" s="31" t="s">
        <v>131</v>
      </c>
      <c r="D142" s="28" t="s">
        <v>73</v>
      </c>
      <c r="E142" s="28" t="s">
        <v>90</v>
      </c>
      <c r="F142" s="28" t="s">
        <v>15</v>
      </c>
      <c r="G142" s="28" t="s">
        <v>75</v>
      </c>
      <c r="H142" s="29">
        <f>SUMIFS(H143:H1153,$B143:$B1153,$B142,$D143:$D1153,$D143,$E143:$E1153,$E143,$F143:$F1153,$F143)</f>
        <v>377280</v>
      </c>
      <c r="I142" s="29">
        <f>SUMIFS(I143:I1153,$B143:$B1153,$B142,$D143:$D1153,$D143,$E143:$E1153,$E143,$F143:$F1153,$F143)</f>
        <v>248802</v>
      </c>
    </row>
    <row r="143" spans="1:9" s="14" customFormat="1" ht="31.2" x14ac:dyDescent="0.3">
      <c r="A143" s="15">
        <v>3</v>
      </c>
      <c r="B143" s="26">
        <v>955</v>
      </c>
      <c r="C143" s="27" t="s">
        <v>12</v>
      </c>
      <c r="D143" s="28" t="s">
        <v>73</v>
      </c>
      <c r="E143" s="28" t="s">
        <v>90</v>
      </c>
      <c r="F143" s="28" t="s">
        <v>15</v>
      </c>
      <c r="G143" s="28" t="s">
        <v>77</v>
      </c>
      <c r="H143" s="21">
        <v>377280</v>
      </c>
      <c r="I143" s="21">
        <v>248802</v>
      </c>
    </row>
    <row r="144" spans="1:9" s="14" customFormat="1" ht="33.6" customHeight="1" x14ac:dyDescent="0.3">
      <c r="A144" s="15">
        <v>2</v>
      </c>
      <c r="B144" s="30">
        <v>955</v>
      </c>
      <c r="C144" s="31" t="s">
        <v>133</v>
      </c>
      <c r="D144" s="32" t="s">
        <v>73</v>
      </c>
      <c r="E144" s="28" t="s">
        <v>90</v>
      </c>
      <c r="F144" s="28" t="s">
        <v>42</v>
      </c>
      <c r="G144" s="28" t="s">
        <v>75</v>
      </c>
      <c r="H144" s="29">
        <f>SUMIFS(H145:H1155,$B145:$B1155,$B144,$D145:$D1155,$D145,$E145:$E1155,$E145,$F145:$F1155,$F145)</f>
        <v>81591</v>
      </c>
      <c r="I144" s="29">
        <f>SUMIFS(I145:I1155,$B145:$B1155,$B144,$D145:$D1155,$D145,$E145:$E1155,$E145,$F145:$F1155,$F145)</f>
        <v>0</v>
      </c>
    </row>
    <row r="145" spans="1:9" s="14" customFormat="1" ht="31.2" x14ac:dyDescent="0.3">
      <c r="A145" s="15">
        <v>3</v>
      </c>
      <c r="B145" s="26">
        <v>955</v>
      </c>
      <c r="C145" s="33" t="s">
        <v>12</v>
      </c>
      <c r="D145" s="28" t="s">
        <v>73</v>
      </c>
      <c r="E145" s="28" t="s">
        <v>90</v>
      </c>
      <c r="F145" s="28" t="s">
        <v>42</v>
      </c>
      <c r="G145" s="28" t="s">
        <v>77</v>
      </c>
      <c r="H145" s="21">
        <v>81591</v>
      </c>
      <c r="I145" s="21">
        <v>0</v>
      </c>
    </row>
    <row r="146" spans="1:9" s="14" customFormat="1" ht="47.4" customHeight="1" x14ac:dyDescent="0.3">
      <c r="A146" s="15">
        <v>2</v>
      </c>
      <c r="B146" s="26">
        <v>955</v>
      </c>
      <c r="C146" s="34" t="s">
        <v>9</v>
      </c>
      <c r="D146" s="28" t="s">
        <v>73</v>
      </c>
      <c r="E146" s="28" t="s">
        <v>90</v>
      </c>
      <c r="F146" s="28" t="s">
        <v>112</v>
      </c>
      <c r="G146" s="28" t="s">
        <v>75</v>
      </c>
      <c r="H146" s="29">
        <f>SUMIFS(H147:H1157,$B147:$B1157,$B146,$D147:$D1157,$D147,$E147:$E1157,$E147,$F147:$F1157,$F147)</f>
        <v>24601191.559999999</v>
      </c>
      <c r="I146" s="29">
        <f>SUMIFS(I147:I1157,$B147:$B1157,$B146,$D147:$D1157,$D147,$E147:$E1157,$E147,$F147:$F1157,$F147)</f>
        <v>17633688.609999999</v>
      </c>
    </row>
    <row r="147" spans="1:9" s="14" customFormat="1" ht="22.2" customHeight="1" x14ac:dyDescent="0.3">
      <c r="A147" s="15">
        <v>3</v>
      </c>
      <c r="B147" s="26">
        <v>955</v>
      </c>
      <c r="C147" s="34" t="s">
        <v>11</v>
      </c>
      <c r="D147" s="28" t="s">
        <v>73</v>
      </c>
      <c r="E147" s="28" t="s">
        <v>90</v>
      </c>
      <c r="F147" s="28" t="s">
        <v>112</v>
      </c>
      <c r="G147" s="28" t="s">
        <v>76</v>
      </c>
      <c r="H147" s="21">
        <v>22576839.559999999</v>
      </c>
      <c r="I147" s="21">
        <v>16483954.76</v>
      </c>
    </row>
    <row r="148" spans="1:9" s="14" customFormat="1" ht="31.2" x14ac:dyDescent="0.3">
      <c r="A148" s="15">
        <v>3</v>
      </c>
      <c r="B148" s="26">
        <v>955</v>
      </c>
      <c r="C148" s="34" t="s">
        <v>12</v>
      </c>
      <c r="D148" s="28" t="s">
        <v>73</v>
      </c>
      <c r="E148" s="28" t="s">
        <v>90</v>
      </c>
      <c r="F148" s="28" t="s">
        <v>112</v>
      </c>
      <c r="G148" s="28" t="s">
        <v>77</v>
      </c>
      <c r="H148" s="21">
        <v>1964352</v>
      </c>
      <c r="I148" s="21">
        <v>1139733.51</v>
      </c>
    </row>
    <row r="149" spans="1:9" s="14" customFormat="1" ht="15.6" x14ac:dyDescent="0.3">
      <c r="A149" s="15">
        <v>3</v>
      </c>
      <c r="B149" s="26">
        <v>955</v>
      </c>
      <c r="C149" s="34" t="s">
        <v>143</v>
      </c>
      <c r="D149" s="28" t="s">
        <v>73</v>
      </c>
      <c r="E149" s="28" t="s">
        <v>90</v>
      </c>
      <c r="F149" s="28" t="s">
        <v>112</v>
      </c>
      <c r="G149" s="28" t="s">
        <v>142</v>
      </c>
      <c r="H149" s="21"/>
      <c r="I149" s="21"/>
    </row>
    <row r="150" spans="1:9" s="14" customFormat="1" ht="15.6" x14ac:dyDescent="0.3">
      <c r="A150" s="15">
        <v>3</v>
      </c>
      <c r="B150" s="26">
        <v>955</v>
      </c>
      <c r="C150" s="34" t="s">
        <v>13</v>
      </c>
      <c r="D150" s="28" t="s">
        <v>73</v>
      </c>
      <c r="E150" s="28" t="s">
        <v>90</v>
      </c>
      <c r="F150" s="28" t="s">
        <v>112</v>
      </c>
      <c r="G150" s="28" t="s">
        <v>78</v>
      </c>
      <c r="H150" s="21">
        <v>60000</v>
      </c>
      <c r="I150" s="21">
        <v>10000.34</v>
      </c>
    </row>
    <row r="151" spans="1:9" s="14" customFormat="1" ht="15.6" x14ac:dyDescent="0.3">
      <c r="A151" s="15">
        <v>1</v>
      </c>
      <c r="B151" s="26">
        <v>955</v>
      </c>
      <c r="C151" s="34" t="s">
        <v>153</v>
      </c>
      <c r="D151" s="28" t="s">
        <v>73</v>
      </c>
      <c r="E151" s="28" t="s">
        <v>96</v>
      </c>
      <c r="F151" s="28" t="s">
        <v>7</v>
      </c>
      <c r="G151" s="28" t="s">
        <v>75</v>
      </c>
      <c r="H151" s="29">
        <f>SUMIFS(H152:H1163,$B152:$B1163,$B152,$D152:$D1163,$D152,$E152:$E1163,$E152)/2</f>
        <v>11707.92</v>
      </c>
      <c r="I151" s="29">
        <f>SUMIFS(I152:I1163,$B152:$B1163,$B152,$D152:$D1163,$D152,$E152:$E1163,$E152)/2</f>
        <v>0</v>
      </c>
    </row>
    <row r="152" spans="1:9" s="14" customFormat="1" ht="31.2" x14ac:dyDescent="0.3">
      <c r="A152" s="15">
        <v>2</v>
      </c>
      <c r="B152" s="26">
        <v>955</v>
      </c>
      <c r="C152" s="31" t="s">
        <v>154</v>
      </c>
      <c r="D152" s="28" t="s">
        <v>73</v>
      </c>
      <c r="E152" s="28" t="s">
        <v>96</v>
      </c>
      <c r="F152" s="28" t="s">
        <v>155</v>
      </c>
      <c r="G152" s="28" t="s">
        <v>75</v>
      </c>
      <c r="H152" s="29">
        <f>SUMIFS(H153:H1163,$B153:$B1163,$B152,$D153:$D1163,$D153,$E153:$E1163,$E153,$F153:$F1163,$F153)</f>
        <v>11707.92</v>
      </c>
      <c r="I152" s="29">
        <f>SUMIFS(I153:I1163,$B153:$B1163,$B152,$D153:$D1163,$D153,$E153:$E1163,$E153,$F153:$F1163,$F153)</f>
        <v>0</v>
      </c>
    </row>
    <row r="153" spans="1:9" s="14" customFormat="1" ht="31.2" x14ac:dyDescent="0.3">
      <c r="A153" s="15">
        <v>3</v>
      </c>
      <c r="B153" s="26">
        <v>955</v>
      </c>
      <c r="C153" s="27" t="s">
        <v>12</v>
      </c>
      <c r="D153" s="28" t="s">
        <v>73</v>
      </c>
      <c r="E153" s="28" t="s">
        <v>96</v>
      </c>
      <c r="F153" s="28" t="s">
        <v>155</v>
      </c>
      <c r="G153" s="28" t="s">
        <v>77</v>
      </c>
      <c r="H153" s="21">
        <v>11707.92</v>
      </c>
      <c r="I153" s="21">
        <v>0</v>
      </c>
    </row>
    <row r="154" spans="1:9" s="14" customFormat="1" ht="15.6" x14ac:dyDescent="0.3">
      <c r="A154" s="15">
        <v>1</v>
      </c>
      <c r="B154" s="26">
        <v>955</v>
      </c>
      <c r="C154" s="34" t="s">
        <v>43</v>
      </c>
      <c r="D154" s="28" t="s">
        <v>73</v>
      </c>
      <c r="E154" s="28" t="s">
        <v>89</v>
      </c>
      <c r="F154" s="28" t="s">
        <v>7</v>
      </c>
      <c r="G154" s="28" t="s">
        <v>75</v>
      </c>
      <c r="H154" s="29">
        <f>SUMIFS(H155:H1166,$B155:$B1166,$B155,$D155:$D1166,$D155,$E155:$E1166,$E155)/2</f>
        <v>1413160</v>
      </c>
      <c r="I154" s="29">
        <f>SUMIFS(I155:I1166,$B155:$B1166,$B155,$D155:$D1166,$D155,$E155:$E1166,$E155)/2</f>
        <v>0</v>
      </c>
    </row>
    <row r="155" spans="1:9" s="14" customFormat="1" ht="31.2" x14ac:dyDescent="0.3">
      <c r="A155" s="15">
        <v>2</v>
      </c>
      <c r="B155" s="26">
        <v>955</v>
      </c>
      <c r="C155" s="34" t="s">
        <v>35</v>
      </c>
      <c r="D155" s="28" t="s">
        <v>73</v>
      </c>
      <c r="E155" s="28" t="s">
        <v>89</v>
      </c>
      <c r="F155" s="28" t="s">
        <v>114</v>
      </c>
      <c r="G155" s="28" t="s">
        <v>75</v>
      </c>
      <c r="H155" s="29">
        <f>SUMIFS(H156:H1166,$B156:$B1166,$B155,$D156:$D1166,$D156,$E156:$E1166,$E156,$F156:$F1166,$F156)</f>
        <v>1413160</v>
      </c>
      <c r="I155" s="29">
        <f>SUMIFS(I156:I1166,$B156:$B1166,$B155,$D156:$D1166,$D156,$E156:$E1166,$E156,$F156:$F1166,$F156)</f>
        <v>0</v>
      </c>
    </row>
    <row r="156" spans="1:9" s="14" customFormat="1" ht="15.6" x14ac:dyDescent="0.3">
      <c r="A156" s="15">
        <v>3</v>
      </c>
      <c r="B156" s="26">
        <v>955</v>
      </c>
      <c r="C156" s="34" t="s">
        <v>44</v>
      </c>
      <c r="D156" s="28" t="s">
        <v>73</v>
      </c>
      <c r="E156" s="28" t="s">
        <v>89</v>
      </c>
      <c r="F156" s="28" t="s">
        <v>114</v>
      </c>
      <c r="G156" s="28" t="s">
        <v>94</v>
      </c>
      <c r="H156" s="21">
        <v>1413160</v>
      </c>
      <c r="I156" s="21">
        <v>0</v>
      </c>
    </row>
    <row r="157" spans="1:9" s="14" customFormat="1" ht="15.6" x14ac:dyDescent="0.3">
      <c r="A157" s="15">
        <v>1</v>
      </c>
      <c r="B157" s="26">
        <v>955</v>
      </c>
      <c r="C157" s="34" t="s">
        <v>14</v>
      </c>
      <c r="D157" s="28" t="s">
        <v>73</v>
      </c>
      <c r="E157" s="28" t="s">
        <v>79</v>
      </c>
      <c r="F157" s="28"/>
      <c r="G157" s="28"/>
      <c r="H157" s="29">
        <f>SUMIFS(H158:H1169,$B158:$B1169,$B158,$D158:$D1169,$D158,$E158:$E1169,$E158)/2</f>
        <v>59840477.159999989</v>
      </c>
      <c r="I157" s="29">
        <f>SUMIFS(I158:I1169,$B158:$B1169,$B158,$D158:$D1169,$D158,$E158:$E1169,$E158)/2</f>
        <v>39563659.980000004</v>
      </c>
    </row>
    <row r="158" spans="1:9" s="14" customFormat="1" ht="48" customHeight="1" x14ac:dyDescent="0.3">
      <c r="A158" s="15">
        <v>2</v>
      </c>
      <c r="B158" s="26">
        <v>955</v>
      </c>
      <c r="C158" s="34" t="s">
        <v>184</v>
      </c>
      <c r="D158" s="28" t="s">
        <v>73</v>
      </c>
      <c r="E158" s="28" t="s">
        <v>79</v>
      </c>
      <c r="F158" s="28" t="s">
        <v>45</v>
      </c>
      <c r="G158" s="28"/>
      <c r="H158" s="29">
        <f>SUMIFS(H159:H1169,$B159:$B1169,$B158,$D159:$D1169,$D159,$E159:$E1169,$E159,$F159:$F1169,$F159)</f>
        <v>28426158.550000001</v>
      </c>
      <c r="I158" s="29">
        <f>SUMIFS(I159:I1169,$B159:$B1169,$B158,$D159:$D1169,$D159,$E159:$E1169,$E159,$F159:$F1169,$F159)</f>
        <v>20548679.920000002</v>
      </c>
    </row>
    <row r="159" spans="1:9" s="14" customFormat="1" ht="15.6" x14ac:dyDescent="0.3">
      <c r="A159" s="15">
        <v>3</v>
      </c>
      <c r="B159" s="26">
        <v>955</v>
      </c>
      <c r="C159" s="34" t="s">
        <v>46</v>
      </c>
      <c r="D159" s="28" t="s">
        <v>73</v>
      </c>
      <c r="E159" s="28" t="s">
        <v>79</v>
      </c>
      <c r="F159" s="28" t="s">
        <v>45</v>
      </c>
      <c r="G159" s="28" t="s">
        <v>95</v>
      </c>
      <c r="H159" s="21">
        <v>28426158.550000001</v>
      </c>
      <c r="I159" s="21">
        <v>20548679.920000002</v>
      </c>
    </row>
    <row r="160" spans="1:9" s="14" customFormat="1" ht="46.8" x14ac:dyDescent="0.3">
      <c r="A160" s="15">
        <v>2</v>
      </c>
      <c r="B160" s="26">
        <v>955</v>
      </c>
      <c r="C160" s="37" t="s">
        <v>200</v>
      </c>
      <c r="D160" s="28" t="s">
        <v>73</v>
      </c>
      <c r="E160" s="28" t="s">
        <v>79</v>
      </c>
      <c r="F160" s="28" t="s">
        <v>47</v>
      </c>
      <c r="G160" s="28"/>
      <c r="H160" s="29">
        <f>SUMIFS(H161:H1171,$B161:$B1171,$B160,$D161:$D1171,$D161,$E161:$E1171,$E161,$F161:$F1171,$F161)</f>
        <v>8183719.2999999998</v>
      </c>
      <c r="I160" s="29">
        <f>SUMIFS(I161:I1171,$B161:$B1171,$B160,$D161:$D1171,$D161,$E161:$E1171,$E161,$F161:$F1171,$F161)</f>
        <v>6475632.4000000004</v>
      </c>
    </row>
    <row r="161" spans="1:9" s="14" customFormat="1" ht="15.6" x14ac:dyDescent="0.3">
      <c r="A161" s="15">
        <v>3</v>
      </c>
      <c r="B161" s="26">
        <v>955</v>
      </c>
      <c r="C161" s="34" t="s">
        <v>46</v>
      </c>
      <c r="D161" s="28" t="s">
        <v>73</v>
      </c>
      <c r="E161" s="28" t="s">
        <v>79</v>
      </c>
      <c r="F161" s="28" t="s">
        <v>47</v>
      </c>
      <c r="G161" s="28" t="s">
        <v>95</v>
      </c>
      <c r="H161" s="21">
        <v>8183719.2999999998</v>
      </c>
      <c r="I161" s="21">
        <v>6475632.4000000004</v>
      </c>
    </row>
    <row r="162" spans="1:9" s="14" customFormat="1" ht="50.4" customHeight="1" x14ac:dyDescent="0.3">
      <c r="A162" s="15">
        <v>2</v>
      </c>
      <c r="B162" s="26">
        <v>955</v>
      </c>
      <c r="C162" s="34" t="s">
        <v>185</v>
      </c>
      <c r="D162" s="28" t="s">
        <v>73</v>
      </c>
      <c r="E162" s="28" t="s">
        <v>79</v>
      </c>
      <c r="F162" s="28" t="s">
        <v>48</v>
      </c>
      <c r="G162" s="28"/>
      <c r="H162" s="29">
        <f>SUMIFS(H163:H1173,$B163:$B1173,$B162,$D163:$D1173,$D163,$E163:$E1173,$E163,$F163:$F1173,$F163)</f>
        <v>2620987.0499999998</v>
      </c>
      <c r="I162" s="29">
        <f>SUMIFS(I163:I1173,$B163:$B1173,$B162,$D163:$D1173,$D163,$E163:$E1173,$E163,$F163:$F1173,$F163)</f>
        <v>1940246.76</v>
      </c>
    </row>
    <row r="163" spans="1:9" s="14" customFormat="1" ht="15.6" x14ac:dyDescent="0.3">
      <c r="A163" s="15">
        <v>3</v>
      </c>
      <c r="B163" s="26">
        <v>955</v>
      </c>
      <c r="C163" s="34" t="s">
        <v>46</v>
      </c>
      <c r="D163" s="28" t="s">
        <v>73</v>
      </c>
      <c r="E163" s="28" t="s">
        <v>79</v>
      </c>
      <c r="F163" s="28" t="s">
        <v>48</v>
      </c>
      <c r="G163" s="28" t="s">
        <v>95</v>
      </c>
      <c r="H163" s="21">
        <v>2620987.0499999998</v>
      </c>
      <c r="I163" s="21">
        <v>1940246.76</v>
      </c>
    </row>
    <row r="164" spans="1:9" s="14" customFormat="1" ht="49.2" customHeight="1" x14ac:dyDescent="0.3">
      <c r="A164" s="15">
        <v>2</v>
      </c>
      <c r="B164" s="26">
        <v>955</v>
      </c>
      <c r="C164" s="37" t="s">
        <v>186</v>
      </c>
      <c r="D164" s="28" t="s">
        <v>73</v>
      </c>
      <c r="E164" s="28" t="s">
        <v>79</v>
      </c>
      <c r="F164" s="28" t="s">
        <v>49</v>
      </c>
      <c r="G164" s="28" t="s">
        <v>75</v>
      </c>
      <c r="H164" s="29">
        <f>SUMIFS(H165:H1175,$B165:$B1175,$B164,$D165:$D1175,$D165,$E165:$E1175,$E165,$F165:$F1175,$F165)</f>
        <v>10079847.689999999</v>
      </c>
      <c r="I164" s="29">
        <f>SUMIFS(I165:I1175,$B165:$B1175,$B164,$D165:$D1175,$D165,$E165:$E1175,$E165,$F165:$F1175,$F165)</f>
        <v>5160580</v>
      </c>
    </row>
    <row r="165" spans="1:9" s="14" customFormat="1" ht="15.6" x14ac:dyDescent="0.3">
      <c r="A165" s="15">
        <v>3</v>
      </c>
      <c r="B165" s="26">
        <v>955</v>
      </c>
      <c r="C165" s="34" t="s">
        <v>46</v>
      </c>
      <c r="D165" s="28" t="s">
        <v>73</v>
      </c>
      <c r="E165" s="28" t="s">
        <v>79</v>
      </c>
      <c r="F165" s="28" t="s">
        <v>49</v>
      </c>
      <c r="G165" s="28" t="s">
        <v>95</v>
      </c>
      <c r="H165" s="21">
        <v>10079847.689999999</v>
      </c>
      <c r="I165" s="21">
        <v>5160580</v>
      </c>
    </row>
    <row r="166" spans="1:9" s="14" customFormat="1" ht="48" customHeight="1" x14ac:dyDescent="0.3">
      <c r="A166" s="15">
        <v>2</v>
      </c>
      <c r="B166" s="26">
        <v>955</v>
      </c>
      <c r="C166" s="34" t="s">
        <v>182</v>
      </c>
      <c r="D166" s="28" t="s">
        <v>73</v>
      </c>
      <c r="E166" s="28" t="s">
        <v>79</v>
      </c>
      <c r="F166" s="28" t="s">
        <v>50</v>
      </c>
      <c r="G166" s="28" t="s">
        <v>75</v>
      </c>
      <c r="H166" s="29">
        <f>SUMIFS(H167:H1177,$B167:$B1177,$B166,$D167:$D1177,$D167,$E167:$E1177,$E167,$F167:$F1177,$F167)</f>
        <v>2864205.35</v>
      </c>
      <c r="I166" s="29">
        <f>SUMIFS(I167:I1177,$B167:$B1177,$B166,$D167:$D1177,$D167,$E167:$E1177,$E167,$F167:$F1177,$F167)</f>
        <v>310064.84000000003</v>
      </c>
    </row>
    <row r="167" spans="1:9" s="14" customFormat="1" ht="15.6" x14ac:dyDescent="0.3">
      <c r="A167" s="15">
        <v>3</v>
      </c>
      <c r="B167" s="26">
        <v>955</v>
      </c>
      <c r="C167" s="34" t="s">
        <v>46</v>
      </c>
      <c r="D167" s="28" t="s">
        <v>73</v>
      </c>
      <c r="E167" s="28" t="s">
        <v>79</v>
      </c>
      <c r="F167" s="28" t="s">
        <v>50</v>
      </c>
      <c r="G167" s="28" t="s">
        <v>95</v>
      </c>
      <c r="H167" s="21">
        <v>2864205.35</v>
      </c>
      <c r="I167" s="21">
        <v>310064.84000000003</v>
      </c>
    </row>
    <row r="168" spans="1:9" s="14" customFormat="1" ht="31.2" x14ac:dyDescent="0.3">
      <c r="A168" s="15">
        <v>2</v>
      </c>
      <c r="B168" s="26">
        <v>955</v>
      </c>
      <c r="C168" s="34" t="s">
        <v>164</v>
      </c>
      <c r="D168" s="28" t="s">
        <v>73</v>
      </c>
      <c r="E168" s="28" t="s">
        <v>79</v>
      </c>
      <c r="F168" s="28" t="s">
        <v>144</v>
      </c>
      <c r="G168" s="28"/>
      <c r="H168" s="29">
        <f>SUMIFS(H169:H1180,$B169:$B1180,$B168,$D169:$D1180,$D169,$E169:$E1180,$E169,$F169:$F1180,$F169)</f>
        <v>0</v>
      </c>
      <c r="I168" s="29">
        <f>SUMIFS(I169:I1180,$B169:$B1180,$B168,$D169:$D1180,$D169,$E169:$E1180,$E169,$F169:$F1180,$F169)</f>
        <v>0</v>
      </c>
    </row>
    <row r="169" spans="1:9" s="14" customFormat="1" ht="15.6" x14ac:dyDescent="0.3">
      <c r="A169" s="15">
        <v>3</v>
      </c>
      <c r="B169" s="26">
        <v>955</v>
      </c>
      <c r="C169" s="34" t="s">
        <v>46</v>
      </c>
      <c r="D169" s="28" t="s">
        <v>73</v>
      </c>
      <c r="E169" s="28" t="s">
        <v>79</v>
      </c>
      <c r="F169" s="28" t="s">
        <v>144</v>
      </c>
      <c r="G169" s="28" t="s">
        <v>95</v>
      </c>
      <c r="H169" s="21"/>
      <c r="I169" s="21"/>
    </row>
    <row r="170" spans="1:9" s="14" customFormat="1" ht="31.2" x14ac:dyDescent="0.3">
      <c r="A170" s="15">
        <v>2</v>
      </c>
      <c r="B170" s="26">
        <v>955</v>
      </c>
      <c r="C170" s="34" t="s">
        <v>166</v>
      </c>
      <c r="D170" s="28" t="s">
        <v>73</v>
      </c>
      <c r="E170" s="28" t="s">
        <v>79</v>
      </c>
      <c r="F170" s="28" t="s">
        <v>165</v>
      </c>
      <c r="G170" s="28"/>
      <c r="H170" s="29">
        <f>SUMIFS(H171:H1182,$B171:$B1182,$B170,$D171:$D1182,$D171,$E171:$E1182,$E171,$F171:$F1182,$F171)</f>
        <v>7665559.2199999997</v>
      </c>
      <c r="I170" s="29">
        <f>SUMIFS(I171:I1182,$B171:$B1182,$B170,$D171:$D1182,$D171,$E171:$E1182,$E171,$F171:$F1182,$F171)</f>
        <v>5128456.0599999996</v>
      </c>
    </row>
    <row r="171" spans="1:9" s="14" customFormat="1" ht="15.6" x14ac:dyDescent="0.3">
      <c r="A171" s="15">
        <v>3</v>
      </c>
      <c r="B171" s="26">
        <v>955</v>
      </c>
      <c r="C171" s="34" t="s">
        <v>23</v>
      </c>
      <c r="D171" s="28" t="s">
        <v>73</v>
      </c>
      <c r="E171" s="28" t="s">
        <v>79</v>
      </c>
      <c r="F171" s="28" t="s">
        <v>165</v>
      </c>
      <c r="G171" s="28" t="s">
        <v>86</v>
      </c>
      <c r="H171" s="21">
        <v>7173597.2199999997</v>
      </c>
      <c r="I171" s="21">
        <v>4810805.05</v>
      </c>
    </row>
    <row r="172" spans="1:9" s="14" customFormat="1" ht="31.2" x14ac:dyDescent="0.3">
      <c r="A172" s="15">
        <v>3</v>
      </c>
      <c r="B172" s="26">
        <v>955</v>
      </c>
      <c r="C172" s="34" t="s">
        <v>12</v>
      </c>
      <c r="D172" s="28" t="s">
        <v>73</v>
      </c>
      <c r="E172" s="28" t="s">
        <v>79</v>
      </c>
      <c r="F172" s="28" t="s">
        <v>165</v>
      </c>
      <c r="G172" s="28" t="s">
        <v>77</v>
      </c>
      <c r="H172" s="21">
        <v>491962</v>
      </c>
      <c r="I172" s="21">
        <v>317651.01</v>
      </c>
    </row>
    <row r="173" spans="1:9" s="14" customFormat="1" ht="31.2" x14ac:dyDescent="0.3">
      <c r="A173" s="15">
        <v>2</v>
      </c>
      <c r="B173" s="26">
        <v>955</v>
      </c>
      <c r="C173" s="34" t="s">
        <v>35</v>
      </c>
      <c r="D173" s="28" t="s">
        <v>73</v>
      </c>
      <c r="E173" s="28" t="s">
        <v>79</v>
      </c>
      <c r="F173" s="28" t="s">
        <v>114</v>
      </c>
      <c r="G173" s="28"/>
      <c r="H173" s="29">
        <f>SUMIFS(H174:H1185,$B174:$B1185,$B173,$D174:$D1185,$D174,$E174:$E1185,$E174,$F174:$F1185,$F174)</f>
        <v>0</v>
      </c>
      <c r="I173" s="29">
        <f>SUMIFS(I174:I1185,$B174:$B1185,$B173,$D174:$D1185,$D174,$E174:$E1185,$E174,$F174:$F1185,$F174)</f>
        <v>0</v>
      </c>
    </row>
    <row r="174" spans="1:9" s="14" customFormat="1" ht="31.2" x14ac:dyDescent="0.3">
      <c r="A174" s="15">
        <v>3</v>
      </c>
      <c r="B174" s="26">
        <v>955</v>
      </c>
      <c r="C174" s="34" t="s">
        <v>12</v>
      </c>
      <c r="D174" s="28" t="s">
        <v>73</v>
      </c>
      <c r="E174" s="28" t="s">
        <v>79</v>
      </c>
      <c r="F174" s="28" t="s">
        <v>114</v>
      </c>
      <c r="G174" s="28" t="s">
        <v>77</v>
      </c>
      <c r="H174" s="21">
        <v>0</v>
      </c>
      <c r="I174" s="21">
        <v>0</v>
      </c>
    </row>
    <row r="175" spans="1:9" s="14" customFormat="1" ht="15.6" x14ac:dyDescent="0.3">
      <c r="A175" s="15">
        <v>1</v>
      </c>
      <c r="B175" s="26">
        <v>955</v>
      </c>
      <c r="C175" s="34" t="s">
        <v>51</v>
      </c>
      <c r="D175" s="28" t="s">
        <v>92</v>
      </c>
      <c r="E175" s="28" t="s">
        <v>90</v>
      </c>
      <c r="F175" s="28" t="s">
        <v>7</v>
      </c>
      <c r="G175" s="28" t="s">
        <v>75</v>
      </c>
      <c r="H175" s="29">
        <f>SUMIFS(H176:H1180,$B176:$B1180,$B176,$D176:$D1180,$D176,$E176:$E1180,$E176)/2</f>
        <v>374294.57999999996</v>
      </c>
      <c r="I175" s="29">
        <f>SUMIFS(I176:I1180,$B176:$B1180,$B176,$D176:$D1180,$D176,$E176:$E1180,$E176)/2</f>
        <v>347884.77999999997</v>
      </c>
    </row>
    <row r="176" spans="1:9" s="14" customFormat="1" ht="32.4" customHeight="1" x14ac:dyDescent="0.3">
      <c r="A176" s="15">
        <v>2</v>
      </c>
      <c r="B176" s="26">
        <v>955</v>
      </c>
      <c r="C176" s="34" t="s">
        <v>187</v>
      </c>
      <c r="D176" s="28" t="s">
        <v>92</v>
      </c>
      <c r="E176" s="28" t="s">
        <v>90</v>
      </c>
      <c r="F176" s="28" t="s">
        <v>110</v>
      </c>
      <c r="G176" s="28" t="s">
        <v>75</v>
      </c>
      <c r="H176" s="29">
        <f>SUMIFS(H177:H1180,$B177:$B1180,$B176,$D177:$D1180,$D177,$E177:$E1180,$E177,$F177:$F1180,$F177)</f>
        <v>374294.57999999996</v>
      </c>
      <c r="I176" s="29">
        <f>SUMIFS(I177:I1180,$B177:$B1180,$B176,$D177:$D1180,$D177,$E177:$E1180,$E177,$F177:$F1180,$F177)</f>
        <v>347884.78</v>
      </c>
    </row>
    <row r="177" spans="1:9" s="14" customFormat="1" ht="31.2" x14ac:dyDescent="0.3">
      <c r="A177" s="15">
        <v>3</v>
      </c>
      <c r="B177" s="26">
        <v>955</v>
      </c>
      <c r="C177" s="34" t="s">
        <v>12</v>
      </c>
      <c r="D177" s="28" t="s">
        <v>92</v>
      </c>
      <c r="E177" s="28" t="s">
        <v>90</v>
      </c>
      <c r="F177" s="28" t="s">
        <v>110</v>
      </c>
      <c r="G177" s="28" t="s">
        <v>77</v>
      </c>
      <c r="H177" s="21">
        <v>212347</v>
      </c>
      <c r="I177" s="21">
        <v>185937.2</v>
      </c>
    </row>
    <row r="178" spans="1:9" s="14" customFormat="1" ht="15.6" x14ac:dyDescent="0.3">
      <c r="A178" s="15">
        <v>3</v>
      </c>
      <c r="B178" s="26">
        <v>955</v>
      </c>
      <c r="C178" s="34" t="s">
        <v>46</v>
      </c>
      <c r="D178" s="28" t="s">
        <v>92</v>
      </c>
      <c r="E178" s="28" t="s">
        <v>90</v>
      </c>
      <c r="F178" s="28" t="s">
        <v>110</v>
      </c>
      <c r="G178" s="28" t="s">
        <v>95</v>
      </c>
      <c r="H178" s="21">
        <v>161947.57999999999</v>
      </c>
      <c r="I178" s="21">
        <v>161947.57999999999</v>
      </c>
    </row>
    <row r="179" spans="1:9" s="14" customFormat="1" ht="31.8" customHeight="1" x14ac:dyDescent="0.3">
      <c r="A179" s="15">
        <v>1</v>
      </c>
      <c r="B179" s="26">
        <v>955</v>
      </c>
      <c r="C179" s="34" t="s">
        <v>52</v>
      </c>
      <c r="D179" s="28" t="s">
        <v>82</v>
      </c>
      <c r="E179" s="28" t="s">
        <v>93</v>
      </c>
      <c r="F179" s="28" t="s">
        <v>7</v>
      </c>
      <c r="G179" s="28" t="s">
        <v>75</v>
      </c>
      <c r="H179" s="29">
        <f>SUMIFS(H180:H1183,$B180:$B1183,$B180,$D180:$D1183,$D180,$E180:$E1183,$E180)/2</f>
        <v>1599995.95</v>
      </c>
      <c r="I179" s="29">
        <f>SUMIFS(I180:I1183,$B180:$B1183,$B180,$D180:$D1183,$D180,$E180:$E1183,$E180)/2</f>
        <v>1142996.97</v>
      </c>
    </row>
    <row r="180" spans="1:9" s="14" customFormat="1" ht="47.4" customHeight="1" x14ac:dyDescent="0.3">
      <c r="A180" s="15">
        <v>2</v>
      </c>
      <c r="B180" s="26">
        <v>955</v>
      </c>
      <c r="C180" s="34" t="s">
        <v>184</v>
      </c>
      <c r="D180" s="28" t="s">
        <v>82</v>
      </c>
      <c r="E180" s="28" t="s">
        <v>93</v>
      </c>
      <c r="F180" s="28" t="s">
        <v>45</v>
      </c>
      <c r="G180" s="28"/>
      <c r="H180" s="29">
        <f>SUMIFS(H181:H1183,$B181:$B1183,$B180,$D181:$D1183,$D181,$E181:$E1183,$E181,$F181:$F1183,$F181)</f>
        <v>1523995.95</v>
      </c>
      <c r="I180" s="29">
        <f>SUMIFS(I181:I1183,$B181:$B1183,$B180,$D181:$D1183,$D181,$E181:$E1183,$E181,$F181:$F1183,$F181)</f>
        <v>1142996.97</v>
      </c>
    </row>
    <row r="181" spans="1:9" s="14" customFormat="1" ht="15.6" x14ac:dyDescent="0.3">
      <c r="A181" s="15">
        <v>3</v>
      </c>
      <c r="B181" s="26">
        <v>955</v>
      </c>
      <c r="C181" s="34" t="s">
        <v>46</v>
      </c>
      <c r="D181" s="28" t="s">
        <v>82</v>
      </c>
      <c r="E181" s="28" t="s">
        <v>93</v>
      </c>
      <c r="F181" s="28" t="s">
        <v>45</v>
      </c>
      <c r="G181" s="28" t="s">
        <v>95</v>
      </c>
      <c r="H181" s="21">
        <v>1523995.95</v>
      </c>
      <c r="I181" s="21">
        <v>1142996.97</v>
      </c>
    </row>
    <row r="182" spans="1:9" s="14" customFormat="1" ht="62.4" x14ac:dyDescent="0.3">
      <c r="A182" s="15">
        <v>2</v>
      </c>
      <c r="B182" s="26">
        <v>955</v>
      </c>
      <c r="C182" s="34" t="s">
        <v>188</v>
      </c>
      <c r="D182" s="28" t="s">
        <v>82</v>
      </c>
      <c r="E182" s="28" t="s">
        <v>93</v>
      </c>
      <c r="F182" s="28" t="s">
        <v>111</v>
      </c>
      <c r="G182" s="28" t="s">
        <v>75</v>
      </c>
      <c r="H182" s="29">
        <f>SUMIFS(H183:H1185,$B183:$B1185,$B182,$D183:$D1185,$D183,$E183:$E1185,$E183,$F183:$F1185,$F183)</f>
        <v>76000</v>
      </c>
      <c r="I182" s="29">
        <f>SUMIFS(I183:I1185,$B183:$B1185,$B182,$D183:$D1185,$D183,$E183:$E1185,$E183,$F183:$F1185,$F183)</f>
        <v>0</v>
      </c>
    </row>
    <row r="183" spans="1:9" s="14" customFormat="1" ht="31.2" x14ac:dyDescent="0.3">
      <c r="A183" s="15">
        <v>3</v>
      </c>
      <c r="B183" s="26">
        <v>955</v>
      </c>
      <c r="C183" s="34" t="s">
        <v>12</v>
      </c>
      <c r="D183" s="28" t="s">
        <v>82</v>
      </c>
      <c r="E183" s="28" t="s">
        <v>93</v>
      </c>
      <c r="F183" s="28" t="s">
        <v>111</v>
      </c>
      <c r="G183" s="28" t="s">
        <v>77</v>
      </c>
      <c r="H183" s="21">
        <v>76000</v>
      </c>
      <c r="I183" s="21">
        <v>0</v>
      </c>
    </row>
    <row r="184" spans="1:9" s="14" customFormat="1" ht="31.2" x14ac:dyDescent="0.3">
      <c r="A184" s="15">
        <v>1</v>
      </c>
      <c r="B184" s="26">
        <v>955</v>
      </c>
      <c r="C184" s="34" t="s">
        <v>36</v>
      </c>
      <c r="D184" s="28" t="s">
        <v>82</v>
      </c>
      <c r="E184" s="28" t="s">
        <v>80</v>
      </c>
      <c r="F184" s="28"/>
      <c r="G184" s="28"/>
      <c r="H184" s="29">
        <f>SUMIFS(H185:H1203,$B185:$B1203,$B185,$D185:$D1203,$D185,$E185:$E1203,$E185)/2</f>
        <v>621468.4</v>
      </c>
      <c r="I184" s="29">
        <f>SUMIFS(I185:I1203,$B185:$B1203,$B185,$D185:$D1203,$D185,$E185:$E1203,$E185)/2</f>
        <v>230345.2</v>
      </c>
    </row>
    <row r="185" spans="1:9" s="14" customFormat="1" ht="46.8" x14ac:dyDescent="0.3">
      <c r="A185" s="15">
        <v>2</v>
      </c>
      <c r="B185" s="26">
        <v>955</v>
      </c>
      <c r="C185" s="34" t="s">
        <v>204</v>
      </c>
      <c r="D185" s="28" t="s">
        <v>82</v>
      </c>
      <c r="E185" s="28" t="s">
        <v>80</v>
      </c>
      <c r="F185" s="28" t="s">
        <v>203</v>
      </c>
      <c r="G185" s="28"/>
      <c r="H185" s="29">
        <f>SUMIFS(H186:H1203,$B186:$B1203,$B185,$D186:$D1203,$D186,$E186:$E1203,$E186,$F186:$F1203,$F186)</f>
        <v>621468.4</v>
      </c>
      <c r="I185" s="29">
        <f>SUMIFS(I186:I1203,$B186:$B1203,$B185,$D186:$D1203,$D186,$E186:$E1203,$E186,$F186:$F1203,$F186)</f>
        <v>230345.2</v>
      </c>
    </row>
    <row r="186" spans="1:9" s="14" customFormat="1" ht="49.2" customHeight="1" x14ac:dyDescent="0.3">
      <c r="A186" s="15">
        <v>3</v>
      </c>
      <c r="B186" s="26">
        <v>955</v>
      </c>
      <c r="C186" s="34" t="s">
        <v>169</v>
      </c>
      <c r="D186" s="28" t="s">
        <v>82</v>
      </c>
      <c r="E186" s="28" t="s">
        <v>80</v>
      </c>
      <c r="F186" s="28" t="s">
        <v>203</v>
      </c>
      <c r="G186" s="28" t="s">
        <v>98</v>
      </c>
      <c r="H186" s="21">
        <v>621468.4</v>
      </c>
      <c r="I186" s="21">
        <v>230345.2</v>
      </c>
    </row>
    <row r="187" spans="1:9" s="14" customFormat="1" ht="15.6" x14ac:dyDescent="0.3">
      <c r="A187" s="15">
        <v>1</v>
      </c>
      <c r="B187" s="26">
        <v>955</v>
      </c>
      <c r="C187" s="34" t="s">
        <v>54</v>
      </c>
      <c r="D187" s="28" t="s">
        <v>90</v>
      </c>
      <c r="E187" s="28" t="s">
        <v>96</v>
      </c>
      <c r="F187" s="28"/>
      <c r="G187" s="28"/>
      <c r="H187" s="29">
        <f>SUMIFS(H188:H1188,$B188:$B1188,$B188,$D188:$D1188,$D188,$E188:$E1188,$E188)/2</f>
        <v>30442144.159999996</v>
      </c>
      <c r="I187" s="29">
        <f>SUMIFS(I188:I1188,$B188:$B1188,$B188,$D188:$D1188,$D188,$E188:$E1188,$E188)/2</f>
        <v>19179849.02</v>
      </c>
    </row>
    <row r="188" spans="1:9" s="14" customFormat="1" ht="30.6" customHeight="1" x14ac:dyDescent="0.3">
      <c r="A188" s="15">
        <v>2</v>
      </c>
      <c r="B188" s="26">
        <v>955</v>
      </c>
      <c r="C188" s="31" t="s">
        <v>131</v>
      </c>
      <c r="D188" s="28" t="s">
        <v>90</v>
      </c>
      <c r="E188" s="28" t="s">
        <v>96</v>
      </c>
      <c r="F188" s="28" t="s">
        <v>15</v>
      </c>
      <c r="G188" s="28" t="s">
        <v>75</v>
      </c>
      <c r="H188" s="29">
        <f>SUMIFS(H189:H1188,$B189:$B1188,$B188,$D189:$D1188,$D189,$E189:$E1188,$E189,$F189:$F1188,$F189)</f>
        <v>0</v>
      </c>
      <c r="I188" s="29">
        <f>SUMIFS(I189:I1188,$B189:$B1188,$B188,$D189:$D1188,$D189,$E189:$E1188,$E189,$F189:$F1188,$F189)</f>
        <v>0</v>
      </c>
    </row>
    <row r="189" spans="1:9" s="14" customFormat="1" ht="31.2" x14ac:dyDescent="0.3">
      <c r="A189" s="15">
        <v>3</v>
      </c>
      <c r="B189" s="26">
        <v>955</v>
      </c>
      <c r="C189" s="27" t="s">
        <v>12</v>
      </c>
      <c r="D189" s="28" t="s">
        <v>90</v>
      </c>
      <c r="E189" s="28" t="s">
        <v>96</v>
      </c>
      <c r="F189" s="28" t="s">
        <v>15</v>
      </c>
      <c r="G189" s="28" t="s">
        <v>77</v>
      </c>
      <c r="H189" s="21">
        <v>0</v>
      </c>
      <c r="I189" s="21">
        <v>0</v>
      </c>
    </row>
    <row r="190" spans="1:9" s="14" customFormat="1" ht="49.8" customHeight="1" x14ac:dyDescent="0.3">
      <c r="A190" s="15">
        <v>2</v>
      </c>
      <c r="B190" s="26">
        <v>955</v>
      </c>
      <c r="C190" s="34" t="s">
        <v>189</v>
      </c>
      <c r="D190" s="28" t="s">
        <v>90</v>
      </c>
      <c r="E190" s="28" t="s">
        <v>96</v>
      </c>
      <c r="F190" s="28" t="s">
        <v>55</v>
      </c>
      <c r="G190" s="28"/>
      <c r="H190" s="29">
        <f>SUMIFS(H191:H1190,$B191:$B1190,$B190,$D191:$D1190,$D191,$E191:$E1190,$E191,$F191:$F1190,$F191)</f>
        <v>30442144.16</v>
      </c>
      <c r="I190" s="29">
        <f>SUMIFS(I191:I1190,$B191:$B1190,$B190,$D191:$D1190,$D191,$E191:$E1190,$E191,$F191:$F1190,$F191)</f>
        <v>19179849.02</v>
      </c>
    </row>
    <row r="191" spans="1:9" s="14" customFormat="1" ht="15.6" x14ac:dyDescent="0.3">
      <c r="A191" s="15">
        <v>3</v>
      </c>
      <c r="B191" s="26">
        <v>955</v>
      </c>
      <c r="C191" s="34" t="s">
        <v>23</v>
      </c>
      <c r="D191" s="28" t="s">
        <v>90</v>
      </c>
      <c r="E191" s="28" t="s">
        <v>96</v>
      </c>
      <c r="F191" s="28" t="s">
        <v>55</v>
      </c>
      <c r="G191" s="28" t="s">
        <v>86</v>
      </c>
      <c r="H191" s="21">
        <v>4881592.8899999997</v>
      </c>
      <c r="I191" s="21">
        <v>3233501.55</v>
      </c>
    </row>
    <row r="192" spans="1:9" s="14" customFormat="1" ht="31.2" x14ac:dyDescent="0.3">
      <c r="A192" s="15">
        <v>3</v>
      </c>
      <c r="B192" s="26">
        <v>955</v>
      </c>
      <c r="C192" s="34" t="s">
        <v>12</v>
      </c>
      <c r="D192" s="28" t="s">
        <v>90</v>
      </c>
      <c r="E192" s="28" t="s">
        <v>96</v>
      </c>
      <c r="F192" s="28" t="s">
        <v>55</v>
      </c>
      <c r="G192" s="28" t="s">
        <v>77</v>
      </c>
      <c r="H192" s="21">
        <v>1521456.48</v>
      </c>
      <c r="I192" s="21">
        <v>472103.47</v>
      </c>
    </row>
    <row r="193" spans="1:9" s="14" customFormat="1" ht="15.6" x14ac:dyDescent="0.3">
      <c r="A193" s="15">
        <v>3</v>
      </c>
      <c r="B193" s="26">
        <v>955</v>
      </c>
      <c r="C193" s="34" t="s">
        <v>46</v>
      </c>
      <c r="D193" s="28" t="s">
        <v>90</v>
      </c>
      <c r="E193" s="28" t="s">
        <v>96</v>
      </c>
      <c r="F193" s="28" t="s">
        <v>55</v>
      </c>
      <c r="G193" s="28" t="s">
        <v>95</v>
      </c>
      <c r="H193" s="21">
        <v>802776.79</v>
      </c>
      <c r="I193" s="21">
        <v>0</v>
      </c>
    </row>
    <row r="194" spans="1:9" s="14" customFormat="1" ht="46.8" x14ac:dyDescent="0.3">
      <c r="A194" s="15">
        <v>3</v>
      </c>
      <c r="B194" s="26">
        <v>955</v>
      </c>
      <c r="C194" s="34" t="s">
        <v>151</v>
      </c>
      <c r="D194" s="28" t="s">
        <v>90</v>
      </c>
      <c r="E194" s="28" t="s">
        <v>96</v>
      </c>
      <c r="F194" s="28" t="s">
        <v>55</v>
      </c>
      <c r="G194" s="28" t="s">
        <v>97</v>
      </c>
      <c r="H194" s="21">
        <v>23236318</v>
      </c>
      <c r="I194" s="21">
        <v>15474244</v>
      </c>
    </row>
    <row r="195" spans="1:9" s="14" customFormat="1" ht="15.6" x14ac:dyDescent="0.3">
      <c r="A195" s="15">
        <v>3</v>
      </c>
      <c r="B195" s="26">
        <v>955</v>
      </c>
      <c r="C195" s="34" t="s">
        <v>13</v>
      </c>
      <c r="D195" s="28" t="s">
        <v>90</v>
      </c>
      <c r="E195" s="28" t="s">
        <v>96</v>
      </c>
      <c r="F195" s="28" t="s">
        <v>55</v>
      </c>
      <c r="G195" s="28" t="s">
        <v>78</v>
      </c>
      <c r="H195" s="21"/>
      <c r="I195" s="21"/>
    </row>
    <row r="196" spans="1:9" s="14" customFormat="1" ht="15.6" x14ac:dyDescent="0.3">
      <c r="A196" s="15">
        <v>1</v>
      </c>
      <c r="B196" s="26">
        <v>955</v>
      </c>
      <c r="C196" s="34" t="s">
        <v>56</v>
      </c>
      <c r="D196" s="28" t="s">
        <v>90</v>
      </c>
      <c r="E196" s="28" t="s">
        <v>87</v>
      </c>
      <c r="F196" s="28" t="s">
        <v>7</v>
      </c>
      <c r="G196" s="28" t="s">
        <v>75</v>
      </c>
      <c r="H196" s="29">
        <f>SUMIFS(H197:H1197,$B197:$B1197,$B197,$D197:$D1197,$D197,$E197:$E1197,$E197)/2</f>
        <v>1974025.39</v>
      </c>
      <c r="I196" s="29">
        <f>SUMIFS(I197:I1197,$B197:$B1197,$B197,$D197:$D1197,$D197,$E197:$E1197,$E197)/2</f>
        <v>1480518.75</v>
      </c>
    </row>
    <row r="197" spans="1:9" s="14" customFormat="1" ht="35.4" customHeight="1" x14ac:dyDescent="0.3">
      <c r="A197" s="15">
        <v>2</v>
      </c>
      <c r="B197" s="26">
        <v>955</v>
      </c>
      <c r="C197" s="34" t="s">
        <v>130</v>
      </c>
      <c r="D197" s="28" t="s">
        <v>90</v>
      </c>
      <c r="E197" s="28" t="s">
        <v>87</v>
      </c>
      <c r="F197" s="28" t="s">
        <v>132</v>
      </c>
      <c r="G197" s="28"/>
      <c r="H197" s="29">
        <f>SUMIFS(H198:H1197,$B198:$B1197,$B197,$D198:$D1197,$D198,$E198:$E1197,$E198,$F198:$F1197,$F198)</f>
        <v>1974025.39</v>
      </c>
      <c r="I197" s="29">
        <f>SUMIFS(I198:I1197,$B198:$B1197,$B197,$D198:$D1197,$D198,$E198:$E1197,$E198,$F198:$F1197,$F198)</f>
        <v>1480518.75</v>
      </c>
    </row>
    <row r="198" spans="1:9" s="14" customFormat="1" ht="46.8" x14ac:dyDescent="0.3">
      <c r="A198" s="15">
        <v>3</v>
      </c>
      <c r="B198" s="26">
        <v>955</v>
      </c>
      <c r="C198" s="34" t="s">
        <v>151</v>
      </c>
      <c r="D198" s="28" t="s">
        <v>90</v>
      </c>
      <c r="E198" s="28" t="s">
        <v>87</v>
      </c>
      <c r="F198" s="28" t="s">
        <v>132</v>
      </c>
      <c r="G198" s="28" t="s">
        <v>97</v>
      </c>
      <c r="H198" s="21">
        <v>1974025.39</v>
      </c>
      <c r="I198" s="21">
        <v>1480518.75</v>
      </c>
    </row>
    <row r="199" spans="1:9" s="14" customFormat="1" ht="15.6" x14ac:dyDescent="0.3">
      <c r="A199" s="15">
        <v>1</v>
      </c>
      <c r="B199" s="26">
        <v>955</v>
      </c>
      <c r="C199" s="34" t="s">
        <v>147</v>
      </c>
      <c r="D199" s="28" t="s">
        <v>90</v>
      </c>
      <c r="E199" s="28" t="s">
        <v>93</v>
      </c>
      <c r="F199" s="28"/>
      <c r="G199" s="28"/>
      <c r="H199" s="29">
        <f>SUMIFS(H200:H1200,$B200:$B1200,$B200,$D200:$D1200,$D200,$E200:$E1200,$E200)/2</f>
        <v>93145117.590000004</v>
      </c>
      <c r="I199" s="29">
        <f>SUMIFS(I200:I1200,$B200:$B1200,$B200,$D200:$D1200,$D200,$E200:$E1200,$E200)/2</f>
        <v>71224383.730000004</v>
      </c>
    </row>
    <row r="200" spans="1:9" s="14" customFormat="1" ht="33.6" customHeight="1" x14ac:dyDescent="0.3">
      <c r="A200" s="15">
        <v>2</v>
      </c>
      <c r="B200" s="26">
        <v>955</v>
      </c>
      <c r="C200" s="34" t="s">
        <v>190</v>
      </c>
      <c r="D200" s="28" t="s">
        <v>90</v>
      </c>
      <c r="E200" s="28" t="s">
        <v>93</v>
      </c>
      <c r="F200" s="28" t="s">
        <v>57</v>
      </c>
      <c r="G200" s="28"/>
      <c r="H200" s="29">
        <f>SUMIFS(H201:H1200,$B201:$B1200,$B200,$D201:$D1200,$D201,$E201:$E1200,$E201,$F201:$F1200,$F201)</f>
        <v>43506542.590000004</v>
      </c>
      <c r="I200" s="29">
        <f>SUMIFS(I201:I1200,$B201:$B1200,$B200,$D201:$D1200,$D201,$E201:$E1200,$E201,$F201:$F1200,$F201)</f>
        <v>36802949.270000003</v>
      </c>
    </row>
    <row r="201" spans="1:9" s="14" customFormat="1" ht="15.6" x14ac:dyDescent="0.3">
      <c r="A201" s="15">
        <v>3</v>
      </c>
      <c r="B201" s="26">
        <v>955</v>
      </c>
      <c r="C201" s="34" t="s">
        <v>46</v>
      </c>
      <c r="D201" s="28" t="s">
        <v>90</v>
      </c>
      <c r="E201" s="28" t="s">
        <v>93</v>
      </c>
      <c r="F201" s="28" t="s">
        <v>57</v>
      </c>
      <c r="G201" s="28" t="s">
        <v>95</v>
      </c>
      <c r="H201" s="21">
        <v>43506542.590000004</v>
      </c>
      <c r="I201" s="21">
        <v>36802949.270000003</v>
      </c>
    </row>
    <row r="202" spans="1:9" s="14" customFormat="1" ht="79.2" customHeight="1" x14ac:dyDescent="0.3">
      <c r="A202" s="15">
        <v>3</v>
      </c>
      <c r="B202" s="26">
        <v>955</v>
      </c>
      <c r="C202" s="34" t="s">
        <v>119</v>
      </c>
      <c r="D202" s="28" t="s">
        <v>90</v>
      </c>
      <c r="E202" s="28" t="s">
        <v>93</v>
      </c>
      <c r="F202" s="28" t="s">
        <v>57</v>
      </c>
      <c r="G202" s="28" t="s">
        <v>117</v>
      </c>
      <c r="H202" s="21"/>
      <c r="I202" s="21"/>
    </row>
    <row r="203" spans="1:9" s="14" customFormat="1" ht="32.4" customHeight="1" x14ac:dyDescent="0.3">
      <c r="A203" s="15">
        <v>2</v>
      </c>
      <c r="B203" s="26">
        <v>955</v>
      </c>
      <c r="C203" s="34" t="s">
        <v>156</v>
      </c>
      <c r="D203" s="28" t="s">
        <v>90</v>
      </c>
      <c r="E203" s="28" t="s">
        <v>93</v>
      </c>
      <c r="F203" s="28" t="s">
        <v>60</v>
      </c>
      <c r="G203" s="28"/>
      <c r="H203" s="29">
        <f>SUMIFS(H204:H1204,$B204:$B1204,$B203,$D204:$D1204,$D204,$E204:$E1204,$E204,$F204:$F1204,$F204)</f>
        <v>46638575</v>
      </c>
      <c r="I203" s="29">
        <f>SUMIFS(I204:I1204,$B204:$B1204,$B203,$D204:$D1204,$D204,$E204:$E1204,$E204,$F204:$F1204,$F204)</f>
        <v>34421434.460000001</v>
      </c>
    </row>
    <row r="204" spans="1:9" s="14" customFormat="1" ht="79.2" customHeight="1" x14ac:dyDescent="0.3">
      <c r="A204" s="15">
        <v>3</v>
      </c>
      <c r="B204" s="26">
        <v>955</v>
      </c>
      <c r="C204" s="34" t="s">
        <v>119</v>
      </c>
      <c r="D204" s="28" t="s">
        <v>90</v>
      </c>
      <c r="E204" s="28" t="s">
        <v>93</v>
      </c>
      <c r="F204" s="28" t="s">
        <v>60</v>
      </c>
      <c r="G204" s="28" t="s">
        <v>117</v>
      </c>
      <c r="H204" s="21">
        <v>46388575</v>
      </c>
      <c r="I204" s="21">
        <v>34421434.460000001</v>
      </c>
    </row>
    <row r="205" spans="1:9" s="14" customFormat="1" ht="15.6" x14ac:dyDescent="0.3">
      <c r="A205" s="15">
        <v>3</v>
      </c>
      <c r="B205" s="26">
        <v>955</v>
      </c>
      <c r="C205" s="34" t="s">
        <v>46</v>
      </c>
      <c r="D205" s="28" t="s">
        <v>90</v>
      </c>
      <c r="E205" s="28" t="s">
        <v>93</v>
      </c>
      <c r="F205" s="28" t="s">
        <v>60</v>
      </c>
      <c r="G205" s="28" t="s">
        <v>95</v>
      </c>
      <c r="H205" s="21">
        <v>250000</v>
      </c>
      <c r="I205" s="21">
        <v>0</v>
      </c>
    </row>
    <row r="206" spans="1:9" s="14" customFormat="1" ht="31.2" x14ac:dyDescent="0.3">
      <c r="A206" s="15">
        <v>2</v>
      </c>
      <c r="B206" s="26">
        <v>955</v>
      </c>
      <c r="C206" s="34" t="s">
        <v>199</v>
      </c>
      <c r="D206" s="28" t="s">
        <v>90</v>
      </c>
      <c r="E206" s="28" t="s">
        <v>93</v>
      </c>
      <c r="F206" s="28" t="s">
        <v>175</v>
      </c>
      <c r="G206" s="28"/>
      <c r="H206" s="29">
        <f>SUMIFS(H207:H1207,$B207:$B1207,$B206,$D207:$D1207,$D207,$E207:$E1207,$E207,$F207:$F1207,$F207)</f>
        <v>3000000</v>
      </c>
      <c r="I206" s="29">
        <f>SUMIFS(I207:I1207,$B207:$B1207,$B206,$D207:$D1207,$D207,$E207:$E1207,$E207,$F207:$F1207,$F207)</f>
        <v>0</v>
      </c>
    </row>
    <row r="207" spans="1:9" s="14" customFormat="1" ht="80.400000000000006" customHeight="1" x14ac:dyDescent="0.3">
      <c r="A207" s="15">
        <v>3</v>
      </c>
      <c r="B207" s="26">
        <v>955</v>
      </c>
      <c r="C207" s="34" t="s">
        <v>119</v>
      </c>
      <c r="D207" s="28" t="s">
        <v>90</v>
      </c>
      <c r="E207" s="28" t="s">
        <v>93</v>
      </c>
      <c r="F207" s="28" t="s">
        <v>175</v>
      </c>
      <c r="G207" s="28" t="s">
        <v>117</v>
      </c>
      <c r="H207" s="21">
        <v>3000000</v>
      </c>
      <c r="I207" s="21">
        <v>0</v>
      </c>
    </row>
    <row r="208" spans="1:9" s="14" customFormat="1" ht="15.6" x14ac:dyDescent="0.3">
      <c r="A208" s="15">
        <v>1</v>
      </c>
      <c r="B208" s="26">
        <v>955</v>
      </c>
      <c r="C208" s="34" t="s">
        <v>136</v>
      </c>
      <c r="D208" s="28" t="s">
        <v>90</v>
      </c>
      <c r="E208" s="28" t="s">
        <v>88</v>
      </c>
      <c r="F208" s="28" t="s">
        <v>7</v>
      </c>
      <c r="G208" s="28" t="s">
        <v>75</v>
      </c>
      <c r="H208" s="29">
        <f>SUMIFS(H209:H1203,$B209:$B1203,$B209,$D209:$D1203,$D209,$E209:$E1203,$E209)/2</f>
        <v>0</v>
      </c>
      <c r="I208" s="29">
        <f>SUMIFS(I209:I1203,$B209:$B1203,$B209,$D209:$D1203,$D209,$E209:$E1203,$E209)/2</f>
        <v>0</v>
      </c>
    </row>
    <row r="209" spans="1:9" s="14" customFormat="1" ht="47.4" customHeight="1" x14ac:dyDescent="0.3">
      <c r="A209" s="15">
        <v>2</v>
      </c>
      <c r="B209" s="26">
        <v>955</v>
      </c>
      <c r="C209" s="34" t="s">
        <v>182</v>
      </c>
      <c r="D209" s="28" t="s">
        <v>90</v>
      </c>
      <c r="E209" s="28" t="s">
        <v>88</v>
      </c>
      <c r="F209" s="28" t="s">
        <v>50</v>
      </c>
      <c r="G209" s="28"/>
      <c r="H209" s="29">
        <f>SUMIFS(H210:H1203,$B210:$B1203,$B209,$D210:$D1203,$D210,$E210:$E1203,$E210,$F210:$F1203,$F210)</f>
        <v>0</v>
      </c>
      <c r="I209" s="29">
        <f>SUMIFS(I210:I1203,$B210:$B1203,$B209,$D210:$D1203,$D210,$E210:$E1203,$E210,$F210:$F1203,$F210)</f>
        <v>0</v>
      </c>
    </row>
    <row r="210" spans="1:9" s="14" customFormat="1" ht="15.6" x14ac:dyDescent="0.3">
      <c r="A210" s="15">
        <v>3</v>
      </c>
      <c r="B210" s="26">
        <v>955</v>
      </c>
      <c r="C210" s="34" t="s">
        <v>46</v>
      </c>
      <c r="D210" s="28" t="s">
        <v>90</v>
      </c>
      <c r="E210" s="28" t="s">
        <v>88</v>
      </c>
      <c r="F210" s="28" t="s">
        <v>50</v>
      </c>
      <c r="G210" s="28" t="s">
        <v>95</v>
      </c>
      <c r="H210" s="21">
        <v>0</v>
      </c>
      <c r="I210" s="21">
        <v>0</v>
      </c>
    </row>
    <row r="211" spans="1:9" s="14" customFormat="1" ht="15.6" x14ac:dyDescent="0.3">
      <c r="A211" s="15">
        <v>1</v>
      </c>
      <c r="B211" s="26">
        <v>955</v>
      </c>
      <c r="C211" s="34" t="s">
        <v>37</v>
      </c>
      <c r="D211" s="28" t="s">
        <v>90</v>
      </c>
      <c r="E211" s="28" t="s">
        <v>91</v>
      </c>
      <c r="F211" s="28"/>
      <c r="G211" s="28"/>
      <c r="H211" s="29">
        <f>SUMIFS(H212:H1208,$B212:$B1208,$B212,$D212:$D1208,$D212,$E212:$E1208,$E212)/2</f>
        <v>4948210</v>
      </c>
      <c r="I211" s="29">
        <f>SUMIFS(I212:I1208,$B212:$B1208,$B212,$D212:$D1208,$D212,$E212:$E1208,$E212)/2</f>
        <v>2600000</v>
      </c>
    </row>
    <row r="212" spans="1:9" s="14" customFormat="1" ht="32.4" customHeight="1" x14ac:dyDescent="0.3">
      <c r="A212" s="15">
        <v>2</v>
      </c>
      <c r="B212" s="26">
        <v>955</v>
      </c>
      <c r="C212" s="34" t="s">
        <v>198</v>
      </c>
      <c r="D212" s="28" t="s">
        <v>90</v>
      </c>
      <c r="E212" s="28" t="s">
        <v>91</v>
      </c>
      <c r="F212" s="28" t="s">
        <v>58</v>
      </c>
      <c r="G212" s="28"/>
      <c r="H212" s="29">
        <f>SUMIFS(H213:H1208,$B213:$B1208,$B212,$D213:$D1208,$D213,$E213:$E1208,$E213,$F213:$F1208,$F213)</f>
        <v>4433100</v>
      </c>
      <c r="I212" s="29">
        <f>SUMIFS(I213:I1208,$B213:$B1208,$B212,$D213:$D1208,$D213,$E213:$E1208,$E213,$F213:$F1208,$F213)</f>
        <v>2600000</v>
      </c>
    </row>
    <row r="213" spans="1:9" s="14" customFormat="1" ht="49.2" customHeight="1" x14ac:dyDescent="0.3">
      <c r="A213" s="15">
        <v>3</v>
      </c>
      <c r="B213" s="26">
        <v>955</v>
      </c>
      <c r="C213" s="34" t="s">
        <v>169</v>
      </c>
      <c r="D213" s="28" t="s">
        <v>90</v>
      </c>
      <c r="E213" s="28" t="s">
        <v>91</v>
      </c>
      <c r="F213" s="28" t="s">
        <v>58</v>
      </c>
      <c r="G213" s="28" t="s">
        <v>98</v>
      </c>
      <c r="H213" s="21">
        <v>4433100</v>
      </c>
      <c r="I213" s="21">
        <v>2600000</v>
      </c>
    </row>
    <row r="214" spans="1:9" s="14" customFormat="1" ht="31.2" x14ac:dyDescent="0.3">
      <c r="A214" s="15">
        <v>2</v>
      </c>
      <c r="B214" s="26">
        <v>955</v>
      </c>
      <c r="C214" s="34" t="s">
        <v>35</v>
      </c>
      <c r="D214" s="28" t="s">
        <v>90</v>
      </c>
      <c r="E214" s="28" t="s">
        <v>91</v>
      </c>
      <c r="F214" s="28" t="s">
        <v>114</v>
      </c>
      <c r="G214" s="28"/>
      <c r="H214" s="29">
        <f>SUMIFS(H215:H1211,$B215:$B1211,$B214,$D215:$D1211,$D215,$E215:$E1211,$E215,$F215:$F1211,$F215)</f>
        <v>515110</v>
      </c>
      <c r="I214" s="29">
        <f>SUMIFS(I215:I1211,$B215:$B1211,$B214,$D215:$D1211,$D215,$E215:$E1211,$E215,$F215:$F1211,$F215)</f>
        <v>0</v>
      </c>
    </row>
    <row r="215" spans="1:9" s="14" customFormat="1" ht="31.2" x14ac:dyDescent="0.3">
      <c r="A215" s="15">
        <v>3</v>
      </c>
      <c r="B215" s="26">
        <v>955</v>
      </c>
      <c r="C215" s="34" t="s">
        <v>12</v>
      </c>
      <c r="D215" s="28" t="s">
        <v>90</v>
      </c>
      <c r="E215" s="28" t="s">
        <v>91</v>
      </c>
      <c r="F215" s="28" t="s">
        <v>114</v>
      </c>
      <c r="G215" s="28" t="s">
        <v>77</v>
      </c>
      <c r="H215" s="21">
        <v>515110</v>
      </c>
      <c r="I215" s="21">
        <v>0</v>
      </c>
    </row>
    <row r="216" spans="1:9" s="14" customFormat="1" ht="15.6" x14ac:dyDescent="0.3">
      <c r="A216" s="15">
        <v>1</v>
      </c>
      <c r="B216" s="26">
        <v>955</v>
      </c>
      <c r="C216" s="34" t="s">
        <v>59</v>
      </c>
      <c r="D216" s="28" t="s">
        <v>96</v>
      </c>
      <c r="E216" s="28" t="s">
        <v>73</v>
      </c>
      <c r="F216" s="28"/>
      <c r="G216" s="28"/>
      <c r="H216" s="29">
        <f>SUMIFS(H217:H1211,$B217:$B1211,$B217,$D217:$D1211,$D217,$E217:$E1211,$E217)/2</f>
        <v>3130353.59</v>
      </c>
      <c r="I216" s="29">
        <f>SUMIFS(I217:I1211,$B217:$B1211,$B217,$D217:$D1211,$D217,$E217:$E1211,$E217)/2</f>
        <v>2400000</v>
      </c>
    </row>
    <row r="217" spans="1:9" s="14" customFormat="1" ht="48" customHeight="1" x14ac:dyDescent="0.3">
      <c r="A217" s="15">
        <v>2</v>
      </c>
      <c r="B217" s="26">
        <v>955</v>
      </c>
      <c r="C217" s="37" t="s">
        <v>186</v>
      </c>
      <c r="D217" s="28" t="s">
        <v>96</v>
      </c>
      <c r="E217" s="28" t="s">
        <v>73</v>
      </c>
      <c r="F217" s="28" t="s">
        <v>49</v>
      </c>
      <c r="G217" s="28" t="s">
        <v>75</v>
      </c>
      <c r="H217" s="29">
        <f>SUMIFS(H218:H1211,$B218:$B1211,$B217,$D218:$D1211,$D218,$E218:$E1211,$E218,$F218:$F1211,$F218)</f>
        <v>3130353.59</v>
      </c>
      <c r="I217" s="29">
        <f>SUMIFS(I218:I1211,$B218:$B1211,$B217,$D218:$D1211,$D218,$E218:$E1211,$E218,$F218:$F1211,$F218)</f>
        <v>2400000</v>
      </c>
    </row>
    <row r="218" spans="1:9" s="14" customFormat="1" ht="15.6" x14ac:dyDescent="0.3">
      <c r="A218" s="15">
        <v>3</v>
      </c>
      <c r="B218" s="26">
        <v>955</v>
      </c>
      <c r="C218" s="34" t="s">
        <v>46</v>
      </c>
      <c r="D218" s="28" t="s">
        <v>96</v>
      </c>
      <c r="E218" s="28" t="s">
        <v>73</v>
      </c>
      <c r="F218" s="28" t="s">
        <v>49</v>
      </c>
      <c r="G218" s="28" t="s">
        <v>95</v>
      </c>
      <c r="H218" s="21">
        <v>3130353.59</v>
      </c>
      <c r="I218" s="21">
        <v>2400000</v>
      </c>
    </row>
    <row r="219" spans="1:9" s="14" customFormat="1" ht="50.4" customHeight="1" x14ac:dyDescent="0.3">
      <c r="A219" s="15">
        <v>2</v>
      </c>
      <c r="B219" s="26">
        <v>955</v>
      </c>
      <c r="C219" s="34" t="s">
        <v>182</v>
      </c>
      <c r="D219" s="28" t="s">
        <v>96</v>
      </c>
      <c r="E219" s="28" t="s">
        <v>73</v>
      </c>
      <c r="F219" s="28" t="s">
        <v>50</v>
      </c>
      <c r="G219" s="28" t="s">
        <v>75</v>
      </c>
      <c r="H219" s="29">
        <f>SUMIFS(H220:H1214,$B220:$B1214,$B219,$D220:$D1214,$D220,$E220:$E1214,$E220,$F220:$F1214,$F220)</f>
        <v>0</v>
      </c>
      <c r="I219" s="29">
        <f>SUMIFS(I220:I1214,$B220:$B1214,$B219,$D220:$D1214,$D220,$E220:$E1214,$E220,$F220:$F1214,$F220)</f>
        <v>0</v>
      </c>
    </row>
    <row r="220" spans="1:9" s="14" customFormat="1" ht="15.6" x14ac:dyDescent="0.3">
      <c r="A220" s="15">
        <v>3</v>
      </c>
      <c r="B220" s="26">
        <v>955</v>
      </c>
      <c r="C220" s="34" t="s">
        <v>46</v>
      </c>
      <c r="D220" s="28" t="s">
        <v>96</v>
      </c>
      <c r="E220" s="28" t="s">
        <v>73</v>
      </c>
      <c r="F220" s="28" t="s">
        <v>50</v>
      </c>
      <c r="G220" s="28" t="s">
        <v>95</v>
      </c>
      <c r="H220" s="21">
        <v>0</v>
      </c>
      <c r="I220" s="21">
        <v>0</v>
      </c>
    </row>
    <row r="221" spans="1:9" s="14" customFormat="1" ht="15.6" x14ac:dyDescent="0.3">
      <c r="A221" s="15">
        <v>1</v>
      </c>
      <c r="B221" s="26">
        <v>955</v>
      </c>
      <c r="C221" s="34" t="s">
        <v>118</v>
      </c>
      <c r="D221" s="28" t="s">
        <v>96</v>
      </c>
      <c r="E221" s="28" t="s">
        <v>92</v>
      </c>
      <c r="F221" s="28" t="s">
        <v>7</v>
      </c>
      <c r="G221" s="28" t="s">
        <v>75</v>
      </c>
      <c r="H221" s="29">
        <f>SUMIFS(H222:H1216,$B222:$B1216,$B222,$D222:$D1216,$D222,$E222:$E1216,$E222)/2</f>
        <v>3874232.3</v>
      </c>
      <c r="I221" s="29">
        <f>SUMIFS(I222:I1216,$B222:$B1216,$B222,$D222:$D1216,$D222,$E222:$E1216,$E222)/2</f>
        <v>3716294.3</v>
      </c>
    </row>
    <row r="222" spans="1:9" s="14" customFormat="1" ht="33.6" customHeight="1" x14ac:dyDescent="0.3">
      <c r="A222" s="15">
        <v>2</v>
      </c>
      <c r="B222" s="26">
        <v>955</v>
      </c>
      <c r="C222" s="34" t="s">
        <v>156</v>
      </c>
      <c r="D222" s="28" t="s">
        <v>96</v>
      </c>
      <c r="E222" s="28" t="s">
        <v>92</v>
      </c>
      <c r="F222" s="28" t="s">
        <v>60</v>
      </c>
      <c r="G222" s="28" t="s">
        <v>75</v>
      </c>
      <c r="H222" s="29">
        <f>SUMIFS(H223:H1216,$B223:$B1216,$B222,$D223:$D1216,$D223,$E223:$E1216,$E223,$F223:$F1216,$F223)</f>
        <v>0</v>
      </c>
      <c r="I222" s="29">
        <f>SUMIFS(I223:I1216,$B223:$B1216,$B222,$D223:$D1216,$D223,$E223:$E1216,$E223,$F223:$F1216,$F223)</f>
        <v>0</v>
      </c>
    </row>
    <row r="223" spans="1:9" s="14" customFormat="1" ht="81.599999999999994" customHeight="1" x14ac:dyDescent="0.3">
      <c r="A223" s="15">
        <v>3</v>
      </c>
      <c r="B223" s="26">
        <v>955</v>
      </c>
      <c r="C223" s="34" t="s">
        <v>119</v>
      </c>
      <c r="D223" s="28" t="s">
        <v>96</v>
      </c>
      <c r="E223" s="28" t="s">
        <v>92</v>
      </c>
      <c r="F223" s="28" t="s">
        <v>60</v>
      </c>
      <c r="G223" s="28" t="s">
        <v>117</v>
      </c>
      <c r="H223" s="21">
        <v>0</v>
      </c>
      <c r="I223" s="21">
        <v>0</v>
      </c>
    </row>
    <row r="224" spans="1:9" s="14" customFormat="1" ht="15.6" x14ac:dyDescent="0.3">
      <c r="A224" s="15">
        <v>3</v>
      </c>
      <c r="B224" s="26">
        <v>955</v>
      </c>
      <c r="C224" s="34" t="s">
        <v>46</v>
      </c>
      <c r="D224" s="28" t="s">
        <v>96</v>
      </c>
      <c r="E224" s="28" t="s">
        <v>92</v>
      </c>
      <c r="F224" s="28" t="s">
        <v>60</v>
      </c>
      <c r="G224" s="28" t="s">
        <v>95</v>
      </c>
      <c r="H224" s="21">
        <v>0</v>
      </c>
      <c r="I224" s="21">
        <v>0</v>
      </c>
    </row>
    <row r="225" spans="1:9" s="14" customFormat="1" ht="50.4" customHeight="1" x14ac:dyDescent="0.3">
      <c r="A225" s="15">
        <v>2</v>
      </c>
      <c r="B225" s="26">
        <v>955</v>
      </c>
      <c r="C225" s="34" t="s">
        <v>184</v>
      </c>
      <c r="D225" s="28" t="s">
        <v>96</v>
      </c>
      <c r="E225" s="28" t="s">
        <v>92</v>
      </c>
      <c r="F225" s="28" t="s">
        <v>45</v>
      </c>
      <c r="G225" s="28" t="s">
        <v>75</v>
      </c>
      <c r="H225" s="29">
        <f>SUMIFS(H226:H1220,$B226:$B1220,$B225,$D226:$D1220,$D226,$E226:$E1220,$E226,$F226:$F1220,$F226)</f>
        <v>3596232.3</v>
      </c>
      <c r="I225" s="29">
        <f>SUMIFS(I226:I1220,$B226:$B1220,$B225,$D226:$D1220,$D226,$E226:$E1220,$E226,$F226:$F1220,$F226)</f>
        <v>3596232.3</v>
      </c>
    </row>
    <row r="226" spans="1:9" s="14" customFormat="1" ht="46.8" x14ac:dyDescent="0.3">
      <c r="A226" s="15">
        <v>3</v>
      </c>
      <c r="B226" s="26">
        <v>955</v>
      </c>
      <c r="C226" s="34" t="s">
        <v>151</v>
      </c>
      <c r="D226" s="28" t="s">
        <v>96</v>
      </c>
      <c r="E226" s="28" t="s">
        <v>92</v>
      </c>
      <c r="F226" s="28" t="s">
        <v>45</v>
      </c>
      <c r="G226" s="28" t="s">
        <v>97</v>
      </c>
      <c r="H226" s="21">
        <v>3596232.3</v>
      </c>
      <c r="I226" s="21">
        <v>3596232.3</v>
      </c>
    </row>
    <row r="227" spans="1:9" s="14" customFormat="1" ht="62.4" x14ac:dyDescent="0.3">
      <c r="A227" s="15">
        <v>2</v>
      </c>
      <c r="B227" s="26">
        <v>955</v>
      </c>
      <c r="C227" s="34" t="s">
        <v>188</v>
      </c>
      <c r="D227" s="28" t="s">
        <v>96</v>
      </c>
      <c r="E227" s="28" t="s">
        <v>92</v>
      </c>
      <c r="F227" s="28" t="s">
        <v>111</v>
      </c>
      <c r="G227" s="28" t="s">
        <v>75</v>
      </c>
      <c r="H227" s="29">
        <f>SUMIFS(H228:H1223,$B228:$B1223,$B227,$D228:$D1223,$D228,$E228:$E1223,$E228,$F228:$F1223,$F228)</f>
        <v>0</v>
      </c>
      <c r="I227" s="29">
        <f>SUMIFS(I228:I1223,$B228:$B1223,$B227,$D228:$D1223,$D228,$E228:$E1223,$E228,$F228:$F1223,$F228)</f>
        <v>0</v>
      </c>
    </row>
    <row r="228" spans="1:9" s="14" customFormat="1" ht="15.6" x14ac:dyDescent="0.3">
      <c r="A228" s="15">
        <v>3</v>
      </c>
      <c r="B228" s="26">
        <v>955</v>
      </c>
      <c r="C228" s="34" t="s">
        <v>46</v>
      </c>
      <c r="D228" s="28" t="s">
        <v>96</v>
      </c>
      <c r="E228" s="28" t="s">
        <v>92</v>
      </c>
      <c r="F228" s="28" t="s">
        <v>111</v>
      </c>
      <c r="G228" s="28" t="s">
        <v>95</v>
      </c>
      <c r="H228" s="21">
        <v>0</v>
      </c>
      <c r="I228" s="21">
        <v>0</v>
      </c>
    </row>
    <row r="229" spans="1:9" s="14" customFormat="1" ht="49.8" customHeight="1" x14ac:dyDescent="0.3">
      <c r="A229" s="15">
        <v>2</v>
      </c>
      <c r="B229" s="26">
        <v>955</v>
      </c>
      <c r="C229" s="34" t="s">
        <v>182</v>
      </c>
      <c r="D229" s="28" t="s">
        <v>96</v>
      </c>
      <c r="E229" s="28" t="s">
        <v>92</v>
      </c>
      <c r="F229" s="28" t="s">
        <v>50</v>
      </c>
      <c r="G229" s="28" t="s">
        <v>75</v>
      </c>
      <c r="H229" s="29">
        <f>SUMIFS(H230:H1224,$B230:$B1224,$B229,$D230:$D1224,$D230,$E230:$E1224,$E230,$F230:$F1224,$F230)</f>
        <v>278000</v>
      </c>
      <c r="I229" s="29">
        <f>SUMIFS(I230:I1224,$B230:$B1224,$B229,$D230:$D1224,$D230,$E230:$E1224,$E230,$F230:$F1224,$F230)</f>
        <v>120062</v>
      </c>
    </row>
    <row r="230" spans="1:9" s="14" customFormat="1" ht="15.6" x14ac:dyDescent="0.3">
      <c r="A230" s="15">
        <v>3</v>
      </c>
      <c r="B230" s="26">
        <v>955</v>
      </c>
      <c r="C230" s="34" t="s">
        <v>46</v>
      </c>
      <c r="D230" s="28" t="s">
        <v>96</v>
      </c>
      <c r="E230" s="28" t="s">
        <v>92</v>
      </c>
      <c r="F230" s="28" t="s">
        <v>50</v>
      </c>
      <c r="G230" s="28" t="s">
        <v>95</v>
      </c>
      <c r="H230" s="21">
        <v>278000</v>
      </c>
      <c r="I230" s="21">
        <v>120062</v>
      </c>
    </row>
    <row r="231" spans="1:9" s="14" customFormat="1" ht="15.6" x14ac:dyDescent="0.3">
      <c r="A231" s="15">
        <v>1</v>
      </c>
      <c r="B231" s="26">
        <v>955</v>
      </c>
      <c r="C231" s="34" t="s">
        <v>122</v>
      </c>
      <c r="D231" s="28" t="s">
        <v>96</v>
      </c>
      <c r="E231" s="28" t="s">
        <v>82</v>
      </c>
      <c r="F231" s="28" t="s">
        <v>7</v>
      </c>
      <c r="G231" s="28" t="s">
        <v>75</v>
      </c>
      <c r="H231" s="29">
        <f>SUMIFS(H232:H1226,$B232:$B1226,$B232,$D232:$D1226,$D232,$E232:$E1226,$E232)/2</f>
        <v>34308395.149999999</v>
      </c>
      <c r="I231" s="29">
        <f>SUMIFS(I232:I1226,$B232:$B1226,$B232,$D232:$D1226,$D232,$E232:$E1226,$E232)/2</f>
        <v>10965274.050000001</v>
      </c>
    </row>
    <row r="232" spans="1:9" s="14" customFormat="1" ht="34.200000000000003" customHeight="1" x14ac:dyDescent="0.3">
      <c r="A232" s="15">
        <v>2</v>
      </c>
      <c r="B232" s="26">
        <v>955</v>
      </c>
      <c r="C232" s="34" t="s">
        <v>156</v>
      </c>
      <c r="D232" s="28" t="s">
        <v>96</v>
      </c>
      <c r="E232" s="28" t="s">
        <v>82</v>
      </c>
      <c r="F232" s="28" t="s">
        <v>60</v>
      </c>
      <c r="G232" s="28" t="s">
        <v>75</v>
      </c>
      <c r="H232" s="29">
        <f>SUMIFS(H233:H1226,$B233:$B1226,$B232,$D233:$D1226,$D233,$E233:$E1226,$E233,$F233:$F1226,$F233)</f>
        <v>16792747.559999999</v>
      </c>
      <c r="I232" s="29">
        <f>SUMIFS(I233:I1226,$B233:$B1226,$B232,$D233:$D1226,$D233,$E233:$E1226,$E233,$F233:$F1226,$F233)</f>
        <v>5970904.4400000004</v>
      </c>
    </row>
    <row r="233" spans="1:9" s="14" customFormat="1" ht="15.6" x14ac:dyDescent="0.3">
      <c r="A233" s="15">
        <v>3</v>
      </c>
      <c r="B233" s="26">
        <v>955</v>
      </c>
      <c r="C233" s="34" t="s">
        <v>46</v>
      </c>
      <c r="D233" s="28" t="s">
        <v>96</v>
      </c>
      <c r="E233" s="28" t="s">
        <v>82</v>
      </c>
      <c r="F233" s="28" t="s">
        <v>60</v>
      </c>
      <c r="G233" s="28" t="s">
        <v>95</v>
      </c>
      <c r="H233" s="21">
        <v>16792747.559999999</v>
      </c>
      <c r="I233" s="21">
        <v>5970904.4400000004</v>
      </c>
    </row>
    <row r="234" spans="1:9" s="14" customFormat="1" ht="46.8" x14ac:dyDescent="0.3">
      <c r="A234" s="15">
        <v>2</v>
      </c>
      <c r="B234" s="26">
        <v>955</v>
      </c>
      <c r="C234" s="34" t="s">
        <v>196</v>
      </c>
      <c r="D234" s="28" t="s">
        <v>96</v>
      </c>
      <c r="E234" s="28" t="s">
        <v>82</v>
      </c>
      <c r="F234" s="28" t="s">
        <v>121</v>
      </c>
      <c r="G234" s="28" t="s">
        <v>75</v>
      </c>
      <c r="H234" s="29">
        <f>SUMIFS(H235:H1228,$B235:$B1228,$B234,$D235:$D1228,$D235,$E235:$E1228,$E235,$F235:$F1228,$F235)</f>
        <v>15503647.59</v>
      </c>
      <c r="I234" s="29">
        <f>SUMIFS(I235:I1228,$B235:$B1228,$B234,$D235:$D1228,$D235,$E235:$E1228,$E235,$F235:$F1228,$F235)</f>
        <v>4994369.6100000003</v>
      </c>
    </row>
    <row r="235" spans="1:9" s="14" customFormat="1" ht="15.6" x14ac:dyDescent="0.3">
      <c r="A235" s="15">
        <v>3</v>
      </c>
      <c r="B235" s="26">
        <v>955</v>
      </c>
      <c r="C235" s="34" t="s">
        <v>46</v>
      </c>
      <c r="D235" s="28" t="s">
        <v>96</v>
      </c>
      <c r="E235" s="28" t="s">
        <v>82</v>
      </c>
      <c r="F235" s="28" t="s">
        <v>121</v>
      </c>
      <c r="G235" s="28" t="s">
        <v>95</v>
      </c>
      <c r="H235" s="21">
        <v>15503647.59</v>
      </c>
      <c r="I235" s="21">
        <v>4994369.6100000003</v>
      </c>
    </row>
    <row r="236" spans="1:9" s="14" customFormat="1" ht="31.2" x14ac:dyDescent="0.3">
      <c r="A236" s="15">
        <v>2</v>
      </c>
      <c r="B236" s="26">
        <v>955</v>
      </c>
      <c r="C236" s="34" t="s">
        <v>199</v>
      </c>
      <c r="D236" s="28" t="s">
        <v>96</v>
      </c>
      <c r="E236" s="28" t="s">
        <v>82</v>
      </c>
      <c r="F236" s="28" t="s">
        <v>175</v>
      </c>
      <c r="G236" s="28" t="s">
        <v>75</v>
      </c>
      <c r="H236" s="29">
        <f>SUMIFS(H237:H1230,$B237:$B1230,$B236,$D237:$D1230,$D237,$E237:$E1230,$E237,$F237:$F1230,$F237)</f>
        <v>2012000</v>
      </c>
      <c r="I236" s="29">
        <f>SUMIFS(I237:I1230,$B237:$B1230,$B236,$D237:$D1230,$D237,$E237:$E1230,$E237,$F237:$F1230,$F237)</f>
        <v>0</v>
      </c>
    </row>
    <row r="237" spans="1:9" s="14" customFormat="1" ht="15.6" x14ac:dyDescent="0.3">
      <c r="A237" s="15">
        <v>3</v>
      </c>
      <c r="B237" s="26">
        <v>955</v>
      </c>
      <c r="C237" s="34" t="s">
        <v>46</v>
      </c>
      <c r="D237" s="28" t="s">
        <v>96</v>
      </c>
      <c r="E237" s="28" t="s">
        <v>82</v>
      </c>
      <c r="F237" s="28" t="s">
        <v>175</v>
      </c>
      <c r="G237" s="28" t="s">
        <v>95</v>
      </c>
      <c r="H237" s="21">
        <v>2012000</v>
      </c>
      <c r="I237" s="21">
        <v>0</v>
      </c>
    </row>
    <row r="238" spans="1:9" s="14" customFormat="1" ht="15.6" x14ac:dyDescent="0.3">
      <c r="A238" s="15">
        <v>1</v>
      </c>
      <c r="B238" s="26">
        <v>955</v>
      </c>
      <c r="C238" s="34" t="s">
        <v>61</v>
      </c>
      <c r="D238" s="28" t="s">
        <v>74</v>
      </c>
      <c r="E238" s="28" t="s">
        <v>96</v>
      </c>
      <c r="F238" s="28" t="s">
        <v>75</v>
      </c>
      <c r="G238" s="28" t="s">
        <v>75</v>
      </c>
      <c r="H238" s="29">
        <f>SUMIFS(H239:H1233,$B239:$B1233,$B239,$D239:$D1233,$D239,$E239:$E1233,$E239)/2</f>
        <v>6862667.0600000005</v>
      </c>
      <c r="I238" s="29">
        <f>SUMIFS(I239:I1233,$B239:$B1233,$B239,$D239:$D1233,$D239,$E239:$E1233,$E239)/2</f>
        <v>5167885.63</v>
      </c>
    </row>
    <row r="239" spans="1:9" s="14" customFormat="1" ht="15.6" x14ac:dyDescent="0.3">
      <c r="A239" s="15">
        <v>2</v>
      </c>
      <c r="B239" s="26">
        <v>955</v>
      </c>
      <c r="C239" s="34" t="s">
        <v>202</v>
      </c>
      <c r="D239" s="28" t="s">
        <v>74</v>
      </c>
      <c r="E239" s="28" t="s">
        <v>96</v>
      </c>
      <c r="F239" s="28" t="s">
        <v>62</v>
      </c>
      <c r="G239" s="28"/>
      <c r="H239" s="29">
        <f>SUMIFS(H240:H1233,$B240:$B1233,$B239,$D240:$D1233,$D240,$E240:$E1233,$E240,$F240:$F1233,$F240)</f>
        <v>968920.97</v>
      </c>
      <c r="I239" s="29">
        <f>SUMIFS(I240:I1233,$B240:$B1233,$B239,$D240:$D1233,$D240,$E240:$E1233,$E240,$F240:$F1233,$F240)</f>
        <v>630560.05000000005</v>
      </c>
    </row>
    <row r="240" spans="1:9" s="14" customFormat="1" ht="15.6" x14ac:dyDescent="0.3">
      <c r="A240" s="15">
        <v>3</v>
      </c>
      <c r="B240" s="26">
        <v>955</v>
      </c>
      <c r="C240" s="34" t="s">
        <v>46</v>
      </c>
      <c r="D240" s="28" t="s">
        <v>74</v>
      </c>
      <c r="E240" s="28" t="s">
        <v>96</v>
      </c>
      <c r="F240" s="28" t="s">
        <v>62</v>
      </c>
      <c r="G240" s="28" t="s">
        <v>95</v>
      </c>
      <c r="H240" s="21">
        <v>968920.97</v>
      </c>
      <c r="I240" s="21">
        <v>630560.05000000005</v>
      </c>
    </row>
    <row r="241" spans="1:9" s="14" customFormat="1" ht="46.8" x14ac:dyDescent="0.3">
      <c r="A241" s="15">
        <v>2</v>
      </c>
      <c r="B241" s="26">
        <v>955</v>
      </c>
      <c r="C241" s="34" t="s">
        <v>191</v>
      </c>
      <c r="D241" s="28" t="s">
        <v>74</v>
      </c>
      <c r="E241" s="28" t="s">
        <v>96</v>
      </c>
      <c r="F241" s="28" t="s">
        <v>63</v>
      </c>
      <c r="G241" s="28"/>
      <c r="H241" s="29">
        <f>SUMIFS(H242:H1235,$B242:$B1235,$B241,$D242:$D1235,$D242,$E242:$E1235,$E242,$F242:$F1235,$F242)</f>
        <v>3237667.79</v>
      </c>
      <c r="I241" s="29">
        <f>SUMIFS(I242:I1235,$B242:$B1235,$B241,$D242:$D1235,$D242,$E242:$E1235,$E242,$F242:$F1235,$F242)</f>
        <v>2503797.58</v>
      </c>
    </row>
    <row r="242" spans="1:9" s="14" customFormat="1" ht="15.6" x14ac:dyDescent="0.3">
      <c r="A242" s="15">
        <v>3</v>
      </c>
      <c r="B242" s="26">
        <v>955</v>
      </c>
      <c r="C242" s="34" t="s">
        <v>46</v>
      </c>
      <c r="D242" s="28" t="s">
        <v>74</v>
      </c>
      <c r="E242" s="28" t="s">
        <v>96</v>
      </c>
      <c r="F242" s="28" t="s">
        <v>63</v>
      </c>
      <c r="G242" s="28" t="s">
        <v>95</v>
      </c>
      <c r="H242" s="21">
        <v>3237667.79</v>
      </c>
      <c r="I242" s="21">
        <v>2503797.58</v>
      </c>
    </row>
    <row r="243" spans="1:9" s="14" customFormat="1" ht="46.8" x14ac:dyDescent="0.3">
      <c r="A243" s="15">
        <v>2</v>
      </c>
      <c r="B243" s="26">
        <v>955</v>
      </c>
      <c r="C243" s="37" t="s">
        <v>192</v>
      </c>
      <c r="D243" s="28" t="s">
        <v>74</v>
      </c>
      <c r="E243" s="28" t="s">
        <v>96</v>
      </c>
      <c r="F243" s="28" t="s">
        <v>64</v>
      </c>
      <c r="G243" s="28"/>
      <c r="H243" s="29">
        <f>SUMIFS(H244:H1237,$B244:$B1237,$B243,$D244:$D1237,$D244,$E244:$E1237,$E244,$F244:$F1237,$F244)</f>
        <v>2656078.2999999998</v>
      </c>
      <c r="I243" s="29">
        <f>SUMIFS(I244:I1237,$B244:$B1237,$B243,$D244:$D1237,$D244,$E244:$E1237,$E244,$F244:$F1237,$F244)</f>
        <v>2033528</v>
      </c>
    </row>
    <row r="244" spans="1:9" s="14" customFormat="1" ht="15.6" x14ac:dyDescent="0.3">
      <c r="A244" s="15">
        <v>3</v>
      </c>
      <c r="B244" s="26">
        <v>955</v>
      </c>
      <c r="C244" s="34" t="s">
        <v>46</v>
      </c>
      <c r="D244" s="28" t="s">
        <v>74</v>
      </c>
      <c r="E244" s="28" t="s">
        <v>96</v>
      </c>
      <c r="F244" s="28" t="s">
        <v>64</v>
      </c>
      <c r="G244" s="28" t="s">
        <v>95</v>
      </c>
      <c r="H244" s="21">
        <v>2656078.2999999998</v>
      </c>
      <c r="I244" s="21">
        <v>2033528</v>
      </c>
    </row>
    <row r="245" spans="1:9" s="14" customFormat="1" ht="15.6" x14ac:dyDescent="0.3">
      <c r="A245" s="15">
        <v>1</v>
      </c>
      <c r="B245" s="26">
        <v>955</v>
      </c>
      <c r="C245" s="34" t="s">
        <v>38</v>
      </c>
      <c r="D245" s="28" t="s">
        <v>85</v>
      </c>
      <c r="E245" s="28" t="s">
        <v>92</v>
      </c>
      <c r="F245" s="28"/>
      <c r="G245" s="28"/>
      <c r="H245" s="29">
        <f>SUMIFS(H246:H1240,$B246:$B1240,$B246,$D246:$D1240,$D246,$E246:$E1240,$E246)/2</f>
        <v>74290769.480000004</v>
      </c>
      <c r="I245" s="29">
        <f>SUMIFS(I246:I1240,$B246:$B1240,$B246,$D246:$D1240,$D246,$E246:$E1240,$E246)/2</f>
        <v>45108725.069999993</v>
      </c>
    </row>
    <row r="246" spans="1:9" s="14" customFormat="1" ht="46.8" x14ac:dyDescent="0.3">
      <c r="A246" s="15">
        <v>2</v>
      </c>
      <c r="B246" s="26">
        <v>955</v>
      </c>
      <c r="C246" s="38" t="s">
        <v>157</v>
      </c>
      <c r="D246" s="28" t="s">
        <v>85</v>
      </c>
      <c r="E246" s="28" t="s">
        <v>92</v>
      </c>
      <c r="F246" s="28" t="s">
        <v>39</v>
      </c>
      <c r="G246" s="28"/>
      <c r="H246" s="29">
        <f>SUMIFS(H247:H1240,$B247:$B1240,$B246,$D247:$D1240,$D247,$E247:$E1240,$E247,$F247:$F1240,$F247)</f>
        <v>29633585.829999998</v>
      </c>
      <c r="I246" s="29">
        <f>SUMIFS(I247:I1240,$B247:$B1240,$B246,$D247:$D1240,$D247,$E247:$E1240,$E247,$F247:$F1240,$F247)</f>
        <v>8164512.3399999999</v>
      </c>
    </row>
    <row r="247" spans="1:9" s="14" customFormat="1" ht="15.6" x14ac:dyDescent="0.3">
      <c r="A247" s="15">
        <v>3</v>
      </c>
      <c r="B247" s="26">
        <v>955</v>
      </c>
      <c r="C247" s="34" t="s">
        <v>46</v>
      </c>
      <c r="D247" s="28" t="s">
        <v>85</v>
      </c>
      <c r="E247" s="28" t="s">
        <v>92</v>
      </c>
      <c r="F247" s="28" t="s">
        <v>39</v>
      </c>
      <c r="G247" s="28" t="s">
        <v>95</v>
      </c>
      <c r="H247" s="21">
        <v>29633585.829999998</v>
      </c>
      <c r="I247" s="21">
        <v>8164512.3399999999</v>
      </c>
    </row>
    <row r="248" spans="1:9" s="14" customFormat="1" ht="47.4" customHeight="1" x14ac:dyDescent="0.3">
      <c r="A248" s="15">
        <v>2</v>
      </c>
      <c r="B248" s="26">
        <v>955</v>
      </c>
      <c r="C248" s="34" t="s">
        <v>184</v>
      </c>
      <c r="D248" s="28" t="s">
        <v>85</v>
      </c>
      <c r="E248" s="28" t="s">
        <v>92</v>
      </c>
      <c r="F248" s="28" t="s">
        <v>45</v>
      </c>
      <c r="G248" s="28"/>
      <c r="H248" s="29">
        <f>SUMIFS(H249:H1242,$B249:$B1242,$B248,$D249:$D1242,$D249,$E249:$E1242,$E249,$F249:$F1242,$F249)</f>
        <v>44657183.649999999</v>
      </c>
      <c r="I248" s="29">
        <f>SUMIFS(I249:I1242,$B249:$B1242,$B248,$D249:$D1242,$D249,$E249:$E1242,$E249,$F249:$F1242,$F249)</f>
        <v>36944212.729999997</v>
      </c>
    </row>
    <row r="249" spans="1:9" s="14" customFormat="1" ht="15.6" x14ac:dyDescent="0.3">
      <c r="A249" s="15">
        <v>3</v>
      </c>
      <c r="B249" s="26">
        <v>955</v>
      </c>
      <c r="C249" s="34" t="s">
        <v>46</v>
      </c>
      <c r="D249" s="28" t="s">
        <v>85</v>
      </c>
      <c r="E249" s="28" t="s">
        <v>92</v>
      </c>
      <c r="F249" s="28" t="s">
        <v>45</v>
      </c>
      <c r="G249" s="28" t="s">
        <v>95</v>
      </c>
      <c r="H249" s="21">
        <v>44657183.649999999</v>
      </c>
      <c r="I249" s="21">
        <v>36944212.729999997</v>
      </c>
    </row>
    <row r="250" spans="1:9" s="14" customFormat="1" ht="31.2" x14ac:dyDescent="0.3">
      <c r="A250" s="15">
        <v>2</v>
      </c>
      <c r="B250" s="26">
        <v>955</v>
      </c>
      <c r="C250" s="34" t="s">
        <v>199</v>
      </c>
      <c r="D250" s="28" t="s">
        <v>85</v>
      </c>
      <c r="E250" s="28" t="s">
        <v>92</v>
      </c>
      <c r="F250" s="28" t="s">
        <v>175</v>
      </c>
      <c r="G250" s="28"/>
      <c r="H250" s="29">
        <f>SUMIFS(H251:H1245,$B251:$B1245,$B250,$D251:$D1245,$D251,$E251:$E1245,$E251,$F251:$F1245,$F251)</f>
        <v>0</v>
      </c>
      <c r="I250" s="29">
        <f>SUMIFS(I251:I1245,$B251:$B1245,$B250,$D251:$D1245,$D251,$E251:$E1245,$E251,$F251:$F1245,$F251)</f>
        <v>0</v>
      </c>
    </row>
    <row r="251" spans="1:9" s="14" customFormat="1" ht="15.6" x14ac:dyDescent="0.3">
      <c r="A251" s="15">
        <v>3</v>
      </c>
      <c r="B251" s="26">
        <v>955</v>
      </c>
      <c r="C251" s="34" t="s">
        <v>46</v>
      </c>
      <c r="D251" s="28" t="s">
        <v>85</v>
      </c>
      <c r="E251" s="28" t="s">
        <v>92</v>
      </c>
      <c r="F251" s="28" t="s">
        <v>175</v>
      </c>
      <c r="G251" s="28" t="s">
        <v>95</v>
      </c>
      <c r="H251" s="21">
        <v>0</v>
      </c>
      <c r="I251" s="21">
        <v>0</v>
      </c>
    </row>
    <row r="252" spans="1:9" s="14" customFormat="1" ht="15.6" x14ac:dyDescent="0.3">
      <c r="A252" s="15">
        <v>1</v>
      </c>
      <c r="B252" s="26">
        <v>955</v>
      </c>
      <c r="C252" s="34" t="s">
        <v>66</v>
      </c>
      <c r="D252" s="28" t="s">
        <v>85</v>
      </c>
      <c r="E252" s="28" t="s">
        <v>82</v>
      </c>
      <c r="F252" s="28"/>
      <c r="G252" s="28"/>
      <c r="H252" s="29">
        <f>SUMIFS(H253:H1245,$B253:$B1245,$B253,$D253:$D1245,$D253,$E253:$E1245,$E253)/2</f>
        <v>8978000</v>
      </c>
      <c r="I252" s="29">
        <f>SUMIFS(I253:I1245,$B253:$B1245,$B253,$D253:$D1245,$D253,$E253:$E1245,$E253)/2</f>
        <v>6749000</v>
      </c>
    </row>
    <row r="253" spans="1:9" s="14" customFormat="1" ht="36" customHeight="1" x14ac:dyDescent="0.3">
      <c r="A253" s="15">
        <v>2</v>
      </c>
      <c r="B253" s="26">
        <v>955</v>
      </c>
      <c r="C253" s="34" t="s">
        <v>201</v>
      </c>
      <c r="D253" s="28" t="s">
        <v>85</v>
      </c>
      <c r="E253" s="28" t="s">
        <v>82</v>
      </c>
      <c r="F253" s="28" t="s">
        <v>115</v>
      </c>
      <c r="G253" s="28"/>
      <c r="H253" s="29">
        <f>SUMIFS(H254:H1245,$B254:$B1245,$B253,$D254:$D1245,$D254,$E254:$E1245,$E254,$F254:$F1245,$F254)</f>
        <v>8978000</v>
      </c>
      <c r="I253" s="29">
        <f>SUMIFS(I254:I1245,$B254:$B1245,$B253,$D254:$D1245,$D254,$E254:$E1245,$E254,$F254:$F1245,$F254)</f>
        <v>6749000</v>
      </c>
    </row>
    <row r="254" spans="1:9" s="14" customFormat="1" ht="15.6" x14ac:dyDescent="0.3">
      <c r="A254" s="15">
        <v>3</v>
      </c>
      <c r="B254" s="26">
        <v>955</v>
      </c>
      <c r="C254" s="34" t="s">
        <v>46</v>
      </c>
      <c r="D254" s="28" t="s">
        <v>85</v>
      </c>
      <c r="E254" s="28" t="s">
        <v>82</v>
      </c>
      <c r="F254" s="28" t="s">
        <v>115</v>
      </c>
      <c r="G254" s="28" t="s">
        <v>95</v>
      </c>
      <c r="H254" s="21">
        <v>8978000</v>
      </c>
      <c r="I254" s="21">
        <v>6749000</v>
      </c>
    </row>
    <row r="255" spans="1:9" s="14" customFormat="1" ht="81" customHeight="1" x14ac:dyDescent="0.3">
      <c r="A255" s="15">
        <v>3</v>
      </c>
      <c r="B255" s="26">
        <v>955</v>
      </c>
      <c r="C255" s="34" t="s">
        <v>119</v>
      </c>
      <c r="D255" s="28" t="s">
        <v>85</v>
      </c>
      <c r="E255" s="28" t="s">
        <v>82</v>
      </c>
      <c r="F255" s="28" t="s">
        <v>115</v>
      </c>
      <c r="G255" s="28" t="s">
        <v>117</v>
      </c>
      <c r="H255" s="21">
        <v>0</v>
      </c>
      <c r="I255" s="21">
        <v>0</v>
      </c>
    </row>
    <row r="256" spans="1:9" s="14" customFormat="1" ht="15.6" x14ac:dyDescent="0.3">
      <c r="A256" s="15">
        <v>1</v>
      </c>
      <c r="B256" s="26">
        <v>955</v>
      </c>
      <c r="C256" s="34" t="s">
        <v>148</v>
      </c>
      <c r="D256" s="28" t="s">
        <v>85</v>
      </c>
      <c r="E256" s="28" t="s">
        <v>85</v>
      </c>
      <c r="F256" s="28"/>
      <c r="G256" s="28"/>
      <c r="H256" s="29">
        <f>SUMIFS(H257:H1249,$B257:$B1249,$B257,$D257:$D1249,$D257,$E257:$E1249,$E257)/2</f>
        <v>1779000</v>
      </c>
      <c r="I256" s="29">
        <f>SUMIFS(I257:I1249,$B257:$B1249,$B257,$D257:$D1249,$D257,$E257:$E1249,$E257)/2</f>
        <v>1779000</v>
      </c>
    </row>
    <row r="257" spans="1:9" s="14" customFormat="1" ht="31.2" x14ac:dyDescent="0.3">
      <c r="A257" s="15">
        <v>2</v>
      </c>
      <c r="B257" s="26">
        <v>955</v>
      </c>
      <c r="C257" s="34" t="s">
        <v>65</v>
      </c>
      <c r="D257" s="28" t="s">
        <v>85</v>
      </c>
      <c r="E257" s="28" t="s">
        <v>85</v>
      </c>
      <c r="F257" s="28" t="s">
        <v>116</v>
      </c>
      <c r="G257" s="28"/>
      <c r="H257" s="29">
        <f>SUMIFS(H258:H1249,$B258:$B1249,$B257,$D258:$D1249,$D258,$E258:$E1249,$E258,$F258:$F1249,$F258)</f>
        <v>1779000</v>
      </c>
      <c r="I257" s="29">
        <f>SUMIFS(I258:I1249,$B258:$B1249,$B257,$D258:$D1249,$D258,$E258:$E1249,$E258,$F258:$F1249,$F258)</f>
        <v>1779000</v>
      </c>
    </row>
    <row r="258" spans="1:9" s="14" customFormat="1" ht="31.2" x14ac:dyDescent="0.3">
      <c r="A258" s="15">
        <v>3</v>
      </c>
      <c r="B258" s="26">
        <v>955</v>
      </c>
      <c r="C258" s="34" t="s">
        <v>12</v>
      </c>
      <c r="D258" s="28" t="s">
        <v>85</v>
      </c>
      <c r="E258" s="28" t="s">
        <v>85</v>
      </c>
      <c r="F258" s="28" t="s">
        <v>116</v>
      </c>
      <c r="G258" s="28" t="s">
        <v>77</v>
      </c>
      <c r="H258" s="21">
        <v>1779000</v>
      </c>
      <c r="I258" s="21">
        <v>1779000</v>
      </c>
    </row>
    <row r="259" spans="1:9" s="14" customFormat="1" ht="15.6" x14ac:dyDescent="0.3">
      <c r="A259" s="15">
        <v>1</v>
      </c>
      <c r="B259" s="26">
        <v>955</v>
      </c>
      <c r="C259" s="34" t="s">
        <v>24</v>
      </c>
      <c r="D259" s="28" t="s">
        <v>87</v>
      </c>
      <c r="E259" s="28" t="s">
        <v>73</v>
      </c>
      <c r="F259" s="28" t="s">
        <v>7</v>
      </c>
      <c r="G259" s="28" t="s">
        <v>75</v>
      </c>
      <c r="H259" s="29">
        <f>SUMIFS(H260:H1252,$B260:$B1252,$B260,$D260:$D1252,$D260,$E260:$E1252,$E260)/2</f>
        <v>7659347.4299999997</v>
      </c>
      <c r="I259" s="29">
        <f>SUMIFS(I260:I1252,$B260:$B1252,$B260,$D260:$D1252,$D260,$E260:$E1252,$E260)/2</f>
        <v>5597119.8200000003</v>
      </c>
    </row>
    <row r="260" spans="1:9" s="14" customFormat="1" ht="31.2" x14ac:dyDescent="0.3">
      <c r="A260" s="15">
        <v>2</v>
      </c>
      <c r="B260" s="26">
        <v>955</v>
      </c>
      <c r="C260" s="34" t="s">
        <v>180</v>
      </c>
      <c r="D260" s="28" t="s">
        <v>87</v>
      </c>
      <c r="E260" s="28" t="s">
        <v>73</v>
      </c>
      <c r="F260" s="28" t="s">
        <v>25</v>
      </c>
      <c r="G260" s="28"/>
      <c r="H260" s="29">
        <f>SUMIFS(H261:H1252,$B261:$B1252,$B260,$D261:$D1252,$D261,$E261:$E1252,$E261,$F261:$F1252,$F261)</f>
        <v>370000</v>
      </c>
      <c r="I260" s="29">
        <f>SUMIFS(I261:I1252,$B261:$B1252,$B260,$D261:$D1252,$D261,$E261:$E1252,$E261,$F261:$F1252,$F261)</f>
        <v>0</v>
      </c>
    </row>
    <row r="261" spans="1:9" s="14" customFormat="1" ht="15.6" x14ac:dyDescent="0.3">
      <c r="A261" s="15">
        <v>3</v>
      </c>
      <c r="B261" s="26">
        <v>955</v>
      </c>
      <c r="C261" s="34" t="s">
        <v>46</v>
      </c>
      <c r="D261" s="28" t="s">
        <v>87</v>
      </c>
      <c r="E261" s="28" t="s">
        <v>73</v>
      </c>
      <c r="F261" s="28" t="s">
        <v>25</v>
      </c>
      <c r="G261" s="28" t="s">
        <v>95</v>
      </c>
      <c r="H261" s="21">
        <v>370000</v>
      </c>
      <c r="I261" s="21">
        <v>0</v>
      </c>
    </row>
    <row r="262" spans="1:9" s="14" customFormat="1" ht="48" customHeight="1" x14ac:dyDescent="0.3">
      <c r="A262" s="15">
        <v>2</v>
      </c>
      <c r="B262" s="26">
        <v>955</v>
      </c>
      <c r="C262" s="34" t="s">
        <v>184</v>
      </c>
      <c r="D262" s="28" t="s">
        <v>87</v>
      </c>
      <c r="E262" s="28" t="s">
        <v>73</v>
      </c>
      <c r="F262" s="28" t="s">
        <v>45</v>
      </c>
      <c r="G262" s="28" t="s">
        <v>75</v>
      </c>
      <c r="H262" s="29">
        <f>SUMIFS(H263:H1254,$B263:$B1254,$B262,$D263:$D1254,$D263,$E263:$E1254,$E263,$F263:$F1254,$F263)</f>
        <v>7289347.4299999997</v>
      </c>
      <c r="I262" s="29">
        <f>SUMIFS(I263:I1254,$B263:$B1254,$B262,$D263:$D1254,$D263,$E263:$E1254,$E263,$F263:$F1254,$F263)</f>
        <v>5597119.8200000003</v>
      </c>
    </row>
    <row r="263" spans="1:9" s="14" customFormat="1" ht="15.6" x14ac:dyDescent="0.3">
      <c r="A263" s="15">
        <v>3</v>
      </c>
      <c r="B263" s="26">
        <v>955</v>
      </c>
      <c r="C263" s="34" t="s">
        <v>46</v>
      </c>
      <c r="D263" s="28" t="s">
        <v>87</v>
      </c>
      <c r="E263" s="28" t="s">
        <v>73</v>
      </c>
      <c r="F263" s="28" t="s">
        <v>45</v>
      </c>
      <c r="G263" s="28" t="s">
        <v>95</v>
      </c>
      <c r="H263" s="21">
        <v>7289347.4299999997</v>
      </c>
      <c r="I263" s="21">
        <v>5597119.8200000003</v>
      </c>
    </row>
    <row r="264" spans="1:9" s="14" customFormat="1" ht="15.6" x14ac:dyDescent="0.3">
      <c r="A264" s="15">
        <v>1</v>
      </c>
      <c r="B264" s="26">
        <v>955</v>
      </c>
      <c r="C264" s="34" t="s">
        <v>135</v>
      </c>
      <c r="D264" s="28" t="s">
        <v>93</v>
      </c>
      <c r="E264" s="28" t="s">
        <v>92</v>
      </c>
      <c r="F264" s="28"/>
      <c r="G264" s="28"/>
      <c r="H264" s="29">
        <f>SUMIFS(H265:H1257,$B265:$B1257,$B265,$D265:$D1257,$D265,$E265:$E1257,$E265)/2</f>
        <v>130000</v>
      </c>
      <c r="I264" s="29">
        <f>SUMIFS(I265:I1257,$B265:$B1257,$B265,$D265:$D1257,$D265,$E265:$E1257,$E265)/2</f>
        <v>0</v>
      </c>
    </row>
    <row r="265" spans="1:9" s="14" customFormat="1" ht="34.200000000000003" customHeight="1" x14ac:dyDescent="0.3">
      <c r="A265" s="15">
        <v>2</v>
      </c>
      <c r="B265" s="26">
        <v>955</v>
      </c>
      <c r="C265" s="34" t="s">
        <v>156</v>
      </c>
      <c r="D265" s="28" t="s">
        <v>93</v>
      </c>
      <c r="E265" s="28" t="s">
        <v>92</v>
      </c>
      <c r="F265" s="28" t="s">
        <v>60</v>
      </c>
      <c r="G265" s="28"/>
      <c r="H265" s="29">
        <f>SUMIFS(H266:H1257,$B266:$B1257,$B265,$D266:$D1257,$D266,$E266:$E1257,$E266,$F266:$F1257,$F266)</f>
        <v>130000</v>
      </c>
      <c r="I265" s="29">
        <f>SUMIFS(I266:I1257,$B266:$B1257,$B265,$D266:$D1257,$D266,$E266:$E1257,$E266,$F266:$F1257,$F266)</f>
        <v>0</v>
      </c>
    </row>
    <row r="266" spans="1:9" s="14" customFormat="1" ht="15.6" x14ac:dyDescent="0.3">
      <c r="A266" s="15">
        <v>3</v>
      </c>
      <c r="B266" s="26">
        <v>955</v>
      </c>
      <c r="C266" s="34" t="s">
        <v>46</v>
      </c>
      <c r="D266" s="28" t="s">
        <v>93</v>
      </c>
      <c r="E266" s="28" t="s">
        <v>92</v>
      </c>
      <c r="F266" s="28" t="s">
        <v>60</v>
      </c>
      <c r="G266" s="28" t="s">
        <v>95</v>
      </c>
      <c r="H266" s="21">
        <v>130000</v>
      </c>
      <c r="I266" s="21">
        <v>0</v>
      </c>
    </row>
    <row r="267" spans="1:9" s="14" customFormat="1" ht="15.6" x14ac:dyDescent="0.3">
      <c r="A267" s="15">
        <v>1</v>
      </c>
      <c r="B267" s="26">
        <v>955</v>
      </c>
      <c r="C267" s="39" t="s">
        <v>152</v>
      </c>
      <c r="D267" s="28" t="s">
        <v>88</v>
      </c>
      <c r="E267" s="28" t="s">
        <v>73</v>
      </c>
      <c r="F267" s="28" t="s">
        <v>7</v>
      </c>
      <c r="G267" s="28" t="s">
        <v>75</v>
      </c>
      <c r="H267" s="29">
        <f>SUMIFS(H268:H1260,$B268:$B1260,$B268,$D268:$D1260,$D268,$E268:$E1260,$E268)/2</f>
        <v>1560800</v>
      </c>
      <c r="I267" s="29">
        <f>SUMIFS(I268:I1260,$B268:$B1260,$B268,$D268:$D1260,$D268,$E268:$E1260,$E268)/2</f>
        <v>1179396.25</v>
      </c>
    </row>
    <row r="268" spans="1:9" s="14" customFormat="1" ht="31.2" x14ac:dyDescent="0.3">
      <c r="A268" s="15">
        <v>2</v>
      </c>
      <c r="B268" s="26">
        <v>955</v>
      </c>
      <c r="C268" s="35" t="s">
        <v>32</v>
      </c>
      <c r="D268" s="28" t="s">
        <v>88</v>
      </c>
      <c r="E268" s="28" t="s">
        <v>73</v>
      </c>
      <c r="F268" s="40" t="s">
        <v>120</v>
      </c>
      <c r="G268" s="28"/>
      <c r="H268" s="29">
        <f>SUMIFS(H269:H1260,$B269:$B1260,$B268,$D269:$D1260,$D269,$E269:$E1260,$E269,$F269:$F1260,$F269)</f>
        <v>1560800</v>
      </c>
      <c r="I268" s="29">
        <f>SUMIFS(I269:I1260,$B269:$B1260,$B268,$D269:$D1260,$D269,$E269:$E1260,$E269,$F269:$F1260,$F269)</f>
        <v>1179396.25</v>
      </c>
    </row>
    <row r="269" spans="1:9" s="14" customFormat="1" ht="31.2" x14ac:dyDescent="0.3">
      <c r="A269" s="15">
        <v>3</v>
      </c>
      <c r="B269" s="26">
        <v>955</v>
      </c>
      <c r="C269" s="34" t="s">
        <v>21</v>
      </c>
      <c r="D269" s="28" t="s">
        <v>88</v>
      </c>
      <c r="E269" s="28" t="s">
        <v>73</v>
      </c>
      <c r="F269" s="28" t="s">
        <v>120</v>
      </c>
      <c r="G269" s="28" t="s">
        <v>84</v>
      </c>
      <c r="H269" s="21">
        <v>1560800</v>
      </c>
      <c r="I269" s="21">
        <v>1179396.25</v>
      </c>
    </row>
    <row r="270" spans="1:9" s="14" customFormat="1" ht="15.6" x14ac:dyDescent="0.3">
      <c r="A270" s="15">
        <v>1</v>
      </c>
      <c r="B270" s="26">
        <v>955</v>
      </c>
      <c r="C270" s="34" t="s">
        <v>68</v>
      </c>
      <c r="D270" s="28" t="s">
        <v>88</v>
      </c>
      <c r="E270" s="28" t="s">
        <v>82</v>
      </c>
      <c r="F270" s="28" t="s">
        <v>7</v>
      </c>
      <c r="G270" s="28" t="s">
        <v>75</v>
      </c>
      <c r="H270" s="29">
        <f>SUMIFS(H271:H1263,$B271:$B1263,$B271,$D271:$D1263,$D271,$E271:$E1263,$E271)/2</f>
        <v>2548986.09</v>
      </c>
      <c r="I270" s="29">
        <f>SUMIFS(I271:I1263,$B271:$B1263,$B271,$D271:$D1263,$D271,$E271:$E1263,$E271)/2</f>
        <v>1975084.8</v>
      </c>
    </row>
    <row r="271" spans="1:9" s="14" customFormat="1" ht="32.4" customHeight="1" x14ac:dyDescent="0.3">
      <c r="A271" s="15">
        <v>2</v>
      </c>
      <c r="B271" s="26">
        <v>955</v>
      </c>
      <c r="C271" s="34" t="s">
        <v>156</v>
      </c>
      <c r="D271" s="28" t="s">
        <v>88</v>
      </c>
      <c r="E271" s="28" t="s">
        <v>82</v>
      </c>
      <c r="F271" s="28" t="s">
        <v>60</v>
      </c>
      <c r="G271" s="28"/>
      <c r="H271" s="29">
        <f>SUMIFS(H272:H1263,$B272:$B1263,$B271,$D272:$D1263,$D272,$E272:$E1263,$E272,$F272:$F1263,$F272)</f>
        <v>2298986.09</v>
      </c>
      <c r="I271" s="29">
        <f>SUMIFS(I272:I1263,$B272:$B1263,$B271,$D272:$D1263,$D272,$E272:$E1263,$E272,$F272:$F1263,$F272)</f>
        <v>1825084.8</v>
      </c>
    </row>
    <row r="272" spans="1:9" s="14" customFormat="1" ht="31.2" x14ac:dyDescent="0.3">
      <c r="A272" s="15">
        <v>3</v>
      </c>
      <c r="B272" s="26">
        <v>955</v>
      </c>
      <c r="C272" s="34" t="s">
        <v>21</v>
      </c>
      <c r="D272" s="28" t="s">
        <v>88</v>
      </c>
      <c r="E272" s="28" t="s">
        <v>82</v>
      </c>
      <c r="F272" s="28" t="s">
        <v>60</v>
      </c>
      <c r="G272" s="28" t="s">
        <v>84</v>
      </c>
      <c r="H272" s="21">
        <v>2298986.09</v>
      </c>
      <c r="I272" s="21">
        <v>1825084.8</v>
      </c>
    </row>
    <row r="273" spans="1:9" s="14" customFormat="1" ht="31.2" customHeight="1" x14ac:dyDescent="0.3">
      <c r="A273" s="15">
        <v>2</v>
      </c>
      <c r="B273" s="26">
        <v>955</v>
      </c>
      <c r="C273" s="34" t="s">
        <v>127</v>
      </c>
      <c r="D273" s="28" t="s">
        <v>88</v>
      </c>
      <c r="E273" s="28" t="s">
        <v>82</v>
      </c>
      <c r="F273" s="28" t="s">
        <v>126</v>
      </c>
      <c r="G273" s="28"/>
      <c r="H273" s="29">
        <f>SUMIFS(H274:H1265,$B274:$B1265,$B273,$D274:$D1265,$D274,$E274:$E1265,$E274,$F274:$F1265,$F274)</f>
        <v>0</v>
      </c>
      <c r="I273" s="29">
        <f>SUMIFS(I274:I1265,$B274:$B1265,$B273,$D274:$D1265,$D274,$E274:$E1265,$E274,$F274:$F1265,$F274)</f>
        <v>0</v>
      </c>
    </row>
    <row r="274" spans="1:9" s="14" customFormat="1" ht="31.2" x14ac:dyDescent="0.3">
      <c r="A274" s="15">
        <v>3</v>
      </c>
      <c r="B274" s="26">
        <v>955</v>
      </c>
      <c r="C274" s="34" t="s">
        <v>21</v>
      </c>
      <c r="D274" s="28" t="s">
        <v>88</v>
      </c>
      <c r="E274" s="28" t="s">
        <v>82</v>
      </c>
      <c r="F274" s="28" t="s">
        <v>126</v>
      </c>
      <c r="G274" s="28" t="s">
        <v>84</v>
      </c>
      <c r="H274" s="21">
        <v>0</v>
      </c>
      <c r="I274" s="21">
        <v>0</v>
      </c>
    </row>
    <row r="275" spans="1:9" s="14" customFormat="1" ht="15.6" x14ac:dyDescent="0.3">
      <c r="A275" s="15">
        <v>3</v>
      </c>
      <c r="B275" s="26">
        <v>955</v>
      </c>
      <c r="C275" s="34" t="s">
        <v>46</v>
      </c>
      <c r="D275" s="28" t="s">
        <v>88</v>
      </c>
      <c r="E275" s="28" t="s">
        <v>82</v>
      </c>
      <c r="F275" s="28" t="s">
        <v>126</v>
      </c>
      <c r="G275" s="28" t="s">
        <v>95</v>
      </c>
      <c r="H275" s="21">
        <v>0</v>
      </c>
      <c r="I275" s="21">
        <v>0</v>
      </c>
    </row>
    <row r="276" spans="1:9" s="14" customFormat="1" ht="31.2" x14ac:dyDescent="0.3">
      <c r="A276" s="15">
        <v>2</v>
      </c>
      <c r="B276" s="26">
        <v>955</v>
      </c>
      <c r="C276" s="35" t="s">
        <v>35</v>
      </c>
      <c r="D276" s="28" t="s">
        <v>88</v>
      </c>
      <c r="E276" s="28" t="s">
        <v>82</v>
      </c>
      <c r="F276" s="28" t="s">
        <v>114</v>
      </c>
      <c r="G276" s="28"/>
      <c r="H276" s="29">
        <f>SUMIFS(H277:H1269,$B277:$B1269,$B276,$D277:$D1269,$D277,$E277:$E1269,$E277,$F277:$F1269,$F277)</f>
        <v>250000</v>
      </c>
      <c r="I276" s="29">
        <f>SUMIFS(I277:I1269,$B277:$B1269,$B276,$D277:$D1269,$D277,$E277:$E1269,$E277,$F277:$F1269,$F277)</f>
        <v>150000</v>
      </c>
    </row>
    <row r="277" spans="1:9" s="14" customFormat="1" ht="15.6" x14ac:dyDescent="0.3">
      <c r="A277" s="15">
        <v>3</v>
      </c>
      <c r="B277" s="26">
        <v>955</v>
      </c>
      <c r="C277" s="34" t="s">
        <v>209</v>
      </c>
      <c r="D277" s="28" t="s">
        <v>88</v>
      </c>
      <c r="E277" s="28" t="s">
        <v>82</v>
      </c>
      <c r="F277" s="28" t="s">
        <v>114</v>
      </c>
      <c r="G277" s="28" t="s">
        <v>140</v>
      </c>
      <c r="H277" s="21">
        <v>250000</v>
      </c>
      <c r="I277" s="21">
        <v>150000</v>
      </c>
    </row>
    <row r="278" spans="1:9" s="14" customFormat="1" ht="15.6" x14ac:dyDescent="0.3">
      <c r="A278" s="15">
        <v>1</v>
      </c>
      <c r="B278" s="26">
        <v>955</v>
      </c>
      <c r="C278" s="34" t="s">
        <v>149</v>
      </c>
      <c r="D278" s="28" t="s">
        <v>88</v>
      </c>
      <c r="E278" s="28" t="s">
        <v>90</v>
      </c>
      <c r="F278" s="28"/>
      <c r="G278" s="28"/>
      <c r="H278" s="29">
        <f>SUMIFS(H279:H1269,$B279:$B1269,$B279,$D279:$D1269,$D279,$E279:$E1269,$E279)/2</f>
        <v>5946354.5999999996</v>
      </c>
      <c r="I278" s="29">
        <f>SUMIFS(I279:I1269,$B279:$B1269,$B279,$D279:$D1269,$D279,$E279:$E1269,$E279)/2</f>
        <v>5785088.4000000004</v>
      </c>
    </row>
    <row r="279" spans="1:9" s="14" customFormat="1" ht="15.6" x14ac:dyDescent="0.3">
      <c r="A279" s="15">
        <v>2</v>
      </c>
      <c r="B279" s="26">
        <v>955</v>
      </c>
      <c r="C279" s="34" t="s">
        <v>197</v>
      </c>
      <c r="D279" s="28" t="s">
        <v>88</v>
      </c>
      <c r="E279" s="28" t="s">
        <v>90</v>
      </c>
      <c r="F279" s="28" t="s">
        <v>69</v>
      </c>
      <c r="G279" s="28"/>
      <c r="H279" s="29">
        <f>SUMIFS(H280:H1269,$B280:$B1269,$B279,$D280:$D1269,$D280,$E280:$E1269,$E280,$F280:$F1269,$F280)</f>
        <v>5946354.5999999996</v>
      </c>
      <c r="I279" s="29">
        <f>SUMIFS(I280:I1269,$B280:$B1269,$B279,$D280:$D1269,$D280,$E280:$E1269,$E280,$F280:$F1269,$F280)</f>
        <v>5785088.4000000004</v>
      </c>
    </row>
    <row r="280" spans="1:9" s="14" customFormat="1" ht="31.2" x14ac:dyDescent="0.3">
      <c r="A280" s="15">
        <v>3</v>
      </c>
      <c r="B280" s="26">
        <v>955</v>
      </c>
      <c r="C280" s="34" t="s">
        <v>21</v>
      </c>
      <c r="D280" s="28" t="s">
        <v>88</v>
      </c>
      <c r="E280" s="28" t="s">
        <v>90</v>
      </c>
      <c r="F280" s="28" t="s">
        <v>69</v>
      </c>
      <c r="G280" s="28" t="s">
        <v>84</v>
      </c>
      <c r="H280" s="21">
        <v>5946354.5999999996</v>
      </c>
      <c r="I280" s="21">
        <v>5785088.4000000004</v>
      </c>
    </row>
    <row r="281" spans="1:9" s="14" customFormat="1" ht="15.6" x14ac:dyDescent="0.3">
      <c r="A281" s="15">
        <v>1</v>
      </c>
      <c r="B281" s="26">
        <v>955</v>
      </c>
      <c r="C281" s="34" t="s">
        <v>27</v>
      </c>
      <c r="D281" s="28" t="s">
        <v>88</v>
      </c>
      <c r="E281" s="28" t="s">
        <v>74</v>
      </c>
      <c r="F281" s="28"/>
      <c r="G281" s="28"/>
      <c r="H281" s="29">
        <f>SUMIFS(H282:H1274,$B282:$B1274,$B282,$D282:$D1274,$D282,$E282:$E1274,$E282)/2</f>
        <v>1783078.0699999998</v>
      </c>
      <c r="I281" s="29">
        <f>SUMIFS(I282:I1274,$B282:$B1274,$B282,$D282:$D1274,$D282,$E282:$E1274,$E282)/2</f>
        <v>1565293.94</v>
      </c>
    </row>
    <row r="282" spans="1:9" s="14" customFormat="1" ht="46.8" x14ac:dyDescent="0.3">
      <c r="A282" s="15">
        <v>2</v>
      </c>
      <c r="B282" s="26">
        <v>955</v>
      </c>
      <c r="C282" s="34" t="s">
        <v>129</v>
      </c>
      <c r="D282" s="28" t="s">
        <v>88</v>
      </c>
      <c r="E282" s="28" t="s">
        <v>74</v>
      </c>
      <c r="F282" s="28" t="s">
        <v>28</v>
      </c>
      <c r="G282" s="28"/>
      <c r="H282" s="29">
        <f>SUMIFS(H283:H1274,$B283:$B1274,$B282,$D283:$D1274,$D283,$E283:$E1274,$E283,$F283:$F1274,$F283)</f>
        <v>988617.56</v>
      </c>
      <c r="I282" s="29">
        <f>SUMIFS(I283:I1274,$B283:$B1274,$B282,$D283:$D1274,$D283,$E283:$E1274,$E283,$F283:$F1274,$F283)</f>
        <v>988617.56</v>
      </c>
    </row>
    <row r="283" spans="1:9" s="14" customFormat="1" ht="15.6" x14ac:dyDescent="0.3">
      <c r="A283" s="15">
        <v>3</v>
      </c>
      <c r="B283" s="26">
        <v>955</v>
      </c>
      <c r="C283" s="34" t="s">
        <v>46</v>
      </c>
      <c r="D283" s="28" t="s">
        <v>88</v>
      </c>
      <c r="E283" s="28" t="s">
        <v>74</v>
      </c>
      <c r="F283" s="28" t="s">
        <v>28</v>
      </c>
      <c r="G283" s="28" t="s">
        <v>95</v>
      </c>
      <c r="H283" s="21">
        <v>988617.56</v>
      </c>
      <c r="I283" s="21">
        <v>988617.56</v>
      </c>
    </row>
    <row r="284" spans="1:9" s="14" customFormat="1" ht="46.8" x14ac:dyDescent="0.3">
      <c r="A284" s="15">
        <v>2</v>
      </c>
      <c r="B284" s="26">
        <v>955</v>
      </c>
      <c r="C284" s="34" t="s">
        <v>146</v>
      </c>
      <c r="D284" s="28" t="s">
        <v>88</v>
      </c>
      <c r="E284" s="28" t="s">
        <v>74</v>
      </c>
      <c r="F284" s="28" t="s">
        <v>33</v>
      </c>
      <c r="G284" s="28"/>
      <c r="H284" s="29">
        <f>SUMIFS(H285:H1276,$B285:$B1276,$B284,$D285:$D1276,$D285,$E285:$E1276,$E285,$F285:$F1276,$F285)</f>
        <v>570928.25</v>
      </c>
      <c r="I284" s="29">
        <f>SUMIFS(I285:I1276,$B285:$B1276,$B284,$D285:$D1276,$D285,$E285:$E1276,$E285,$F285:$F1276,$F285)</f>
        <v>353144.12</v>
      </c>
    </row>
    <row r="285" spans="1:9" s="14" customFormat="1" ht="18" customHeight="1" x14ac:dyDescent="0.3">
      <c r="A285" s="15">
        <v>3</v>
      </c>
      <c r="B285" s="26">
        <v>955</v>
      </c>
      <c r="C285" s="34" t="s">
        <v>11</v>
      </c>
      <c r="D285" s="28" t="s">
        <v>88</v>
      </c>
      <c r="E285" s="28" t="s">
        <v>74</v>
      </c>
      <c r="F285" s="28" t="s">
        <v>33</v>
      </c>
      <c r="G285" s="28" t="s">
        <v>76</v>
      </c>
      <c r="H285" s="21">
        <v>511569.25</v>
      </c>
      <c r="I285" s="21">
        <v>346544.12</v>
      </c>
    </row>
    <row r="286" spans="1:9" s="14" customFormat="1" ht="31.2" x14ac:dyDescent="0.3">
      <c r="A286" s="15">
        <v>3</v>
      </c>
      <c r="B286" s="26">
        <v>955</v>
      </c>
      <c r="C286" s="34" t="s">
        <v>12</v>
      </c>
      <c r="D286" s="28" t="s">
        <v>88</v>
      </c>
      <c r="E286" s="28" t="s">
        <v>74</v>
      </c>
      <c r="F286" s="28" t="s">
        <v>33</v>
      </c>
      <c r="G286" s="28" t="s">
        <v>77</v>
      </c>
      <c r="H286" s="21">
        <v>59359</v>
      </c>
      <c r="I286" s="21">
        <v>6600</v>
      </c>
    </row>
    <row r="287" spans="1:9" s="14" customFormat="1" ht="31.2" x14ac:dyDescent="0.3">
      <c r="A287" s="15">
        <v>2</v>
      </c>
      <c r="B287" s="26">
        <v>955</v>
      </c>
      <c r="C287" s="34" t="s">
        <v>199</v>
      </c>
      <c r="D287" s="28" t="s">
        <v>88</v>
      </c>
      <c r="E287" s="28" t="s">
        <v>74</v>
      </c>
      <c r="F287" s="28" t="s">
        <v>175</v>
      </c>
      <c r="G287" s="28"/>
      <c r="H287" s="29">
        <f>SUMIFS(H288:H1280,$B288:$B1280,$B287,$D288:$D1280,$D288,$E288:$E1280,$E288,$F288:$F1280,$F288)</f>
        <v>223532.26</v>
      </c>
      <c r="I287" s="29">
        <f>SUMIFS(I288:I1280,$B288:$B1280,$B287,$D288:$D1280,$D288,$E288:$E1280,$E288,$F288:$F1280,$F288)</f>
        <v>223532.26</v>
      </c>
    </row>
    <row r="288" spans="1:9" s="14" customFormat="1" ht="15.6" x14ac:dyDescent="0.3">
      <c r="A288" s="15">
        <v>3</v>
      </c>
      <c r="B288" s="26">
        <v>955</v>
      </c>
      <c r="C288" s="34" t="s">
        <v>46</v>
      </c>
      <c r="D288" s="28" t="s">
        <v>88</v>
      </c>
      <c r="E288" s="28" t="s">
        <v>74</v>
      </c>
      <c r="F288" s="28" t="s">
        <v>175</v>
      </c>
      <c r="G288" s="28" t="s">
        <v>95</v>
      </c>
      <c r="H288" s="21">
        <v>223532.26</v>
      </c>
      <c r="I288" s="21">
        <v>223532.26</v>
      </c>
    </row>
    <row r="289" spans="1:9" s="14" customFormat="1" ht="15.6" x14ac:dyDescent="0.3">
      <c r="A289" s="15">
        <v>1</v>
      </c>
      <c r="B289" s="26">
        <v>955</v>
      </c>
      <c r="C289" s="34" t="s">
        <v>30</v>
      </c>
      <c r="D289" s="28" t="s">
        <v>89</v>
      </c>
      <c r="E289" s="28" t="s">
        <v>73</v>
      </c>
      <c r="F289" s="28" t="s">
        <v>7</v>
      </c>
      <c r="G289" s="28" t="s">
        <v>75</v>
      </c>
      <c r="H289" s="29">
        <f>SUMIFS(H290:H1280,$B290:$B1280,$B290,$D290:$D1280,$D290,$E290:$E1280,$E290)/2</f>
        <v>3186381.8099999996</v>
      </c>
      <c r="I289" s="29">
        <f>SUMIFS(I290:I1280,$B290:$B1280,$B290,$D290:$D1280,$D290,$E290:$E1280,$E290)/2</f>
        <v>2628883.34</v>
      </c>
    </row>
    <row r="290" spans="1:9" s="14" customFormat="1" ht="31.2" x14ac:dyDescent="0.3">
      <c r="A290" s="15">
        <v>2</v>
      </c>
      <c r="B290" s="26">
        <v>955</v>
      </c>
      <c r="C290" s="34" t="s">
        <v>181</v>
      </c>
      <c r="D290" s="28" t="s">
        <v>89</v>
      </c>
      <c r="E290" s="28" t="s">
        <v>73</v>
      </c>
      <c r="F290" s="28" t="s">
        <v>31</v>
      </c>
      <c r="G290" s="28"/>
      <c r="H290" s="29">
        <f>SUMIFS(H291:H1280,$B291:$B1280,$B290,$D291:$D1280,$D291,$E291:$E1280,$E291,$F291:$F1280,$F291)</f>
        <v>63787.99</v>
      </c>
      <c r="I290" s="29">
        <f>SUMIFS(I291:I1280,$B291:$B1280,$B290,$D291:$D1280,$D291,$E291:$E1280,$E291,$F291:$F1280,$F291)</f>
        <v>63787.99</v>
      </c>
    </row>
    <row r="291" spans="1:9" s="14" customFormat="1" ht="15.6" x14ac:dyDescent="0.3">
      <c r="A291" s="15">
        <v>3</v>
      </c>
      <c r="B291" s="26">
        <v>955</v>
      </c>
      <c r="C291" s="34" t="s">
        <v>46</v>
      </c>
      <c r="D291" s="28" t="s">
        <v>89</v>
      </c>
      <c r="E291" s="28" t="s">
        <v>73</v>
      </c>
      <c r="F291" s="28" t="s">
        <v>31</v>
      </c>
      <c r="G291" s="28" t="s">
        <v>95</v>
      </c>
      <c r="H291" s="21">
        <v>63787.99</v>
      </c>
      <c r="I291" s="21">
        <v>63787.99</v>
      </c>
    </row>
    <row r="292" spans="1:9" s="14" customFormat="1" ht="31.8" customHeight="1" x14ac:dyDescent="0.3">
      <c r="A292" s="15">
        <v>2</v>
      </c>
      <c r="B292" s="26">
        <v>955</v>
      </c>
      <c r="C292" s="34" t="s">
        <v>156</v>
      </c>
      <c r="D292" s="28" t="s">
        <v>89</v>
      </c>
      <c r="E292" s="28" t="s">
        <v>73</v>
      </c>
      <c r="F292" s="28" t="s">
        <v>60</v>
      </c>
      <c r="G292" s="28"/>
      <c r="H292" s="29">
        <f>SUMIFS(H293:H1282,$B293:$B1282,$B292,$D293:$D1282,$D293,$E293:$E1282,$E293,$F293:$F1282,$F293)</f>
        <v>0</v>
      </c>
      <c r="I292" s="29">
        <f>SUMIFS(I293:I1282,$B293:$B1282,$B292,$D293:$D1282,$D293,$E293:$E1282,$E293,$F293:$F1282,$F293)</f>
        <v>0</v>
      </c>
    </row>
    <row r="293" spans="1:9" s="14" customFormat="1" ht="79.8" customHeight="1" x14ac:dyDescent="0.3">
      <c r="A293" s="15">
        <v>3</v>
      </c>
      <c r="B293" s="26">
        <v>955</v>
      </c>
      <c r="C293" s="34" t="s">
        <v>119</v>
      </c>
      <c r="D293" s="28" t="s">
        <v>89</v>
      </c>
      <c r="E293" s="28" t="s">
        <v>73</v>
      </c>
      <c r="F293" s="28" t="s">
        <v>60</v>
      </c>
      <c r="G293" s="28" t="s">
        <v>117</v>
      </c>
      <c r="H293" s="21">
        <v>0</v>
      </c>
      <c r="I293" s="21">
        <v>0</v>
      </c>
    </row>
    <row r="294" spans="1:9" s="14" customFormat="1" ht="49.2" customHeight="1" x14ac:dyDescent="0.3">
      <c r="A294" s="15">
        <v>2</v>
      </c>
      <c r="B294" s="26">
        <v>955</v>
      </c>
      <c r="C294" s="34" t="s">
        <v>184</v>
      </c>
      <c r="D294" s="28" t="s">
        <v>89</v>
      </c>
      <c r="E294" s="28" t="s">
        <v>73</v>
      </c>
      <c r="F294" s="28" t="s">
        <v>45</v>
      </c>
      <c r="G294" s="28"/>
      <c r="H294" s="29">
        <f>SUMIFS(H295:H1284,$B295:$B1284,$B294,$D295:$D1284,$D295,$E295:$E1284,$E295,$F295:$F1284,$F295)</f>
        <v>3122593.82</v>
      </c>
      <c r="I294" s="29">
        <f>SUMIFS(I295:I1284,$B295:$B1284,$B294,$D295:$D1284,$D295,$E295:$E1284,$E295,$F295:$F1284,$F295)</f>
        <v>2565095.35</v>
      </c>
    </row>
    <row r="295" spans="1:9" s="14" customFormat="1" ht="15.6" x14ac:dyDescent="0.3">
      <c r="A295" s="15">
        <v>3</v>
      </c>
      <c r="B295" s="26">
        <v>955</v>
      </c>
      <c r="C295" s="34" t="s">
        <v>46</v>
      </c>
      <c r="D295" s="28" t="s">
        <v>89</v>
      </c>
      <c r="E295" s="28" t="s">
        <v>73</v>
      </c>
      <c r="F295" s="28" t="s">
        <v>45</v>
      </c>
      <c r="G295" s="28" t="s">
        <v>95</v>
      </c>
      <c r="H295" s="21">
        <v>3122593.82</v>
      </c>
      <c r="I295" s="21">
        <v>2565095.35</v>
      </c>
    </row>
    <row r="296" spans="1:9" s="14" customFormat="1" ht="15.6" x14ac:dyDescent="0.3">
      <c r="A296" s="15">
        <v>1</v>
      </c>
      <c r="B296" s="26">
        <v>955</v>
      </c>
      <c r="C296" s="34" t="s">
        <v>70</v>
      </c>
      <c r="D296" s="28" t="s">
        <v>91</v>
      </c>
      <c r="E296" s="28" t="s">
        <v>92</v>
      </c>
      <c r="F296" s="28" t="s">
        <v>7</v>
      </c>
      <c r="G296" s="28" t="s">
        <v>75</v>
      </c>
      <c r="H296" s="29">
        <f>SUMIFS(H297:H1287,$B297:$B1287,$B297,$D297:$D1287,$D297,$E297:$E1287,$E297)/2</f>
        <v>4462526.63</v>
      </c>
      <c r="I296" s="29">
        <f>SUMIFS(I297:I1287,$B297:$B1287,$B297,$D297:$D1287,$D297,$E297:$E1287,$E297)/2</f>
        <v>3592585</v>
      </c>
    </row>
    <row r="297" spans="1:9" s="14" customFormat="1" ht="31.2" x14ac:dyDescent="0.3">
      <c r="A297" s="15">
        <v>2</v>
      </c>
      <c r="B297" s="26">
        <v>955</v>
      </c>
      <c r="C297" s="37" t="s">
        <v>193</v>
      </c>
      <c r="D297" s="28" t="s">
        <v>91</v>
      </c>
      <c r="E297" s="28" t="s">
        <v>92</v>
      </c>
      <c r="F297" s="28" t="s">
        <v>71</v>
      </c>
      <c r="G297" s="28"/>
      <c r="H297" s="29">
        <f>SUMIFS(H298:H1287,$B298:$B1287,$B297,$D298:$D1287,$D298,$E298:$E1287,$E298,$F298:$F1287,$F298)</f>
        <v>3281414.68</v>
      </c>
      <c r="I297" s="29">
        <f>SUMIFS(I298:I1287,$B298:$B1287,$B297,$D298:$D1287,$D298,$E298:$E1287,$E298,$F298:$F1287,$F298)</f>
        <v>2631623</v>
      </c>
    </row>
    <row r="298" spans="1:9" s="14" customFormat="1" ht="15.6" x14ac:dyDescent="0.3">
      <c r="A298" s="15">
        <v>3</v>
      </c>
      <c r="B298" s="26">
        <v>955</v>
      </c>
      <c r="C298" s="34" t="s">
        <v>46</v>
      </c>
      <c r="D298" s="28" t="s">
        <v>91</v>
      </c>
      <c r="E298" s="28" t="s">
        <v>92</v>
      </c>
      <c r="F298" s="28" t="s">
        <v>71</v>
      </c>
      <c r="G298" s="28" t="s">
        <v>95</v>
      </c>
      <c r="H298" s="21">
        <v>3281414.68</v>
      </c>
      <c r="I298" s="21">
        <v>2631623</v>
      </c>
    </row>
    <row r="299" spans="1:9" s="14" customFormat="1" ht="64.8" customHeight="1" x14ac:dyDescent="0.3">
      <c r="A299" s="15">
        <v>2</v>
      </c>
      <c r="B299" s="26">
        <v>955</v>
      </c>
      <c r="C299" s="34" t="s">
        <v>194</v>
      </c>
      <c r="D299" s="28" t="s">
        <v>91</v>
      </c>
      <c r="E299" s="28" t="s">
        <v>92</v>
      </c>
      <c r="F299" s="28" t="s">
        <v>134</v>
      </c>
      <c r="G299" s="28" t="s">
        <v>75</v>
      </c>
      <c r="H299" s="29">
        <f>SUMIFS(H300:H1289,$B300:$B1289,$B299,$D300:$D1289,$D300,$E300:$E1289,$E300,$F300:$F1289,$F300)</f>
        <v>1106111.95</v>
      </c>
      <c r="I299" s="29">
        <f>SUMIFS(I300:I1289,$B300:$B1289,$B299,$D300:$D1289,$D300,$E300:$E1289,$E300,$F300:$F1289,$F300)</f>
        <v>885962</v>
      </c>
    </row>
    <row r="300" spans="1:9" s="14" customFormat="1" ht="15.6" x14ac:dyDescent="0.3">
      <c r="A300" s="15">
        <v>3</v>
      </c>
      <c r="B300" s="26">
        <v>955</v>
      </c>
      <c r="C300" s="34" t="s">
        <v>46</v>
      </c>
      <c r="D300" s="28" t="s">
        <v>91</v>
      </c>
      <c r="E300" s="28" t="s">
        <v>92</v>
      </c>
      <c r="F300" s="28" t="s">
        <v>134</v>
      </c>
      <c r="G300" s="28" t="s">
        <v>95</v>
      </c>
      <c r="H300" s="21">
        <v>1106111.95</v>
      </c>
      <c r="I300" s="21">
        <v>885962</v>
      </c>
    </row>
    <row r="301" spans="1:9" s="14" customFormat="1" ht="30.6" customHeight="1" x14ac:dyDescent="0.3">
      <c r="A301" s="15">
        <v>2</v>
      </c>
      <c r="B301" s="26">
        <v>955</v>
      </c>
      <c r="C301" s="34" t="s">
        <v>130</v>
      </c>
      <c r="D301" s="28" t="s">
        <v>91</v>
      </c>
      <c r="E301" s="28" t="s">
        <v>92</v>
      </c>
      <c r="F301" s="28" t="s">
        <v>132</v>
      </c>
      <c r="G301" s="28"/>
      <c r="H301" s="29">
        <f>SUMIFS(H302:H1292,$B302:$B1292,$B301,$D302:$D1292,$D302,$E302:$E1292,$E302,$F302:$F1292,$F302)</f>
        <v>75000</v>
      </c>
      <c r="I301" s="29">
        <f>SUMIFS(I302:I1292,$B302:$B1292,$B301,$D302:$D1292,$D302,$E302:$E1292,$E302,$F302:$F1292,$F302)</f>
        <v>75000</v>
      </c>
    </row>
    <row r="302" spans="1:9" s="14" customFormat="1" ht="15.6" x14ac:dyDescent="0.3">
      <c r="A302" s="15">
        <v>3</v>
      </c>
      <c r="B302" s="26">
        <v>955</v>
      </c>
      <c r="C302" s="34" t="s">
        <v>46</v>
      </c>
      <c r="D302" s="28" t="s">
        <v>91</v>
      </c>
      <c r="E302" s="28" t="s">
        <v>92</v>
      </c>
      <c r="F302" s="28" t="s">
        <v>132</v>
      </c>
      <c r="G302" s="28" t="s">
        <v>95</v>
      </c>
      <c r="H302" s="21">
        <v>75000</v>
      </c>
      <c r="I302" s="21">
        <v>75000</v>
      </c>
    </row>
    <row r="303" spans="1:9" s="14" customFormat="1" ht="15.6" x14ac:dyDescent="0.3">
      <c r="A303" s="15"/>
      <c r="B303" s="24"/>
      <c r="C303" s="24" t="s">
        <v>72</v>
      </c>
      <c r="D303" s="36"/>
      <c r="E303" s="36"/>
      <c r="F303" s="36" t="s">
        <v>7</v>
      </c>
      <c r="G303" s="36"/>
      <c r="H303" s="25">
        <f>SUMIF($A13:$A303,$A13,H13:H303)</f>
        <v>596262788.84999979</v>
      </c>
      <c r="I303" s="25">
        <f>SUMIF($A13:$A303,$A13,I13:I303)</f>
        <v>399140639.52000004</v>
      </c>
    </row>
    <row r="307" spans="8:8" x14ac:dyDescent="0.25">
      <c r="H307" s="16"/>
    </row>
  </sheetData>
  <autoFilter ref="A5:I303">
    <filterColumn colId="7" showButton="0"/>
  </autoFilter>
  <mergeCells count="10">
    <mergeCell ref="B5:B12"/>
    <mergeCell ref="H1:I1"/>
    <mergeCell ref="C5:C12"/>
    <mergeCell ref="D5:D12"/>
    <mergeCell ref="E5:E12"/>
    <mergeCell ref="F5:F12"/>
    <mergeCell ref="G5:G12"/>
    <mergeCell ref="H5:H12"/>
    <mergeCell ref="I5:I12"/>
    <mergeCell ref="C3:I3"/>
  </mergeCells>
  <pageMargins left="0.31496062992125984" right="0.31496062992125984" top="0.31496062992125984" bottom="0.31496062992125984" header="0" footer="0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09375" defaultRowHeight="14.4" x14ac:dyDescent="0.3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 x14ac:dyDescent="0.3">
      <c r="B3" s="50" t="s">
        <v>108</v>
      </c>
      <c r="C3" s="50" t="s">
        <v>106</v>
      </c>
      <c r="D3" s="53" t="s">
        <v>100</v>
      </c>
      <c r="E3" s="53"/>
      <c r="F3" s="53" t="s">
        <v>101</v>
      </c>
      <c r="G3" s="53"/>
    </row>
    <row r="4" spans="2:7" x14ac:dyDescent="0.3">
      <c r="B4" s="51"/>
      <c r="C4" s="51"/>
      <c r="D4" s="53"/>
      <c r="E4" s="53"/>
      <c r="F4" s="53"/>
      <c r="G4" s="53"/>
    </row>
    <row r="5" spans="2:7" ht="0.75" customHeight="1" x14ac:dyDescent="0.3">
      <c r="B5" s="51"/>
      <c r="C5" s="51"/>
      <c r="D5" s="53"/>
      <c r="E5" s="53"/>
      <c r="F5" s="53"/>
      <c r="G5" s="53"/>
    </row>
    <row r="6" spans="2:7" ht="15" hidden="1" customHeight="1" x14ac:dyDescent="0.3">
      <c r="B6" s="51"/>
      <c r="C6" s="51"/>
      <c r="D6" s="53"/>
      <c r="E6" s="53"/>
      <c r="F6" s="53"/>
      <c r="G6" s="53"/>
    </row>
    <row r="7" spans="2:7" x14ac:dyDescent="0.3">
      <c r="B7" s="51"/>
      <c r="C7" s="51"/>
      <c r="D7" s="53" t="s">
        <v>6</v>
      </c>
      <c r="E7" s="53" t="s">
        <v>99</v>
      </c>
      <c r="F7" s="53" t="s">
        <v>6</v>
      </c>
      <c r="G7" s="53" t="s">
        <v>99</v>
      </c>
    </row>
    <row r="8" spans="2:7" x14ac:dyDescent="0.3">
      <c r="B8" s="51"/>
      <c r="C8" s="51"/>
      <c r="D8" s="53"/>
      <c r="E8" s="53"/>
      <c r="F8" s="53"/>
      <c r="G8" s="53"/>
    </row>
    <row r="9" spans="2:7" x14ac:dyDescent="0.3">
      <c r="B9" s="51"/>
      <c r="C9" s="51"/>
      <c r="D9" s="53"/>
      <c r="E9" s="53"/>
      <c r="F9" s="53"/>
      <c r="G9" s="53"/>
    </row>
    <row r="10" spans="2:7" ht="2.25" customHeight="1" x14ac:dyDescent="0.3">
      <c r="B10" s="52"/>
      <c r="C10" s="52"/>
      <c r="D10" s="53"/>
      <c r="E10" s="53"/>
      <c r="F10" s="53"/>
      <c r="G10" s="53"/>
    </row>
    <row r="11" spans="2:7" x14ac:dyDescent="0.3">
      <c r="B11" s="1">
        <v>0</v>
      </c>
      <c r="C11" s="1" t="s">
        <v>103</v>
      </c>
      <c r="D11" s="4">
        <f>SUMIF('Приложение №4'!$A$13:$A1069,0,'Приложение №4'!$H$13:$H1069)</f>
        <v>596262788.84999979</v>
      </c>
      <c r="E11" s="4">
        <f>SUMIF('Приложение №4'!$A$13:$A1069,0,'Приложение №4'!$I$13:$I1069)</f>
        <v>399140639.52000004</v>
      </c>
      <c r="F11" s="4" t="e">
        <f>SUMIF('Приложение №4'!$A$13:$A1069,0,'Приложение №4'!#REF!)</f>
        <v>#REF!</v>
      </c>
      <c r="G11" s="4" t="e">
        <f>SUMIF('Приложение №4'!$A$13:$A1069,0,'Приложение №4'!#REF!)</f>
        <v>#REF!</v>
      </c>
    </row>
    <row r="12" spans="2:7" x14ac:dyDescent="0.3">
      <c r="B12" s="2">
        <v>1</v>
      </c>
      <c r="C12" s="2" t="s">
        <v>104</v>
      </c>
      <c r="D12" s="6">
        <f>SUMIF('Приложение №4'!$A$13:$A1070,1,'Приложение №4'!$H$13:$H1070)</f>
        <v>596262788.8499999</v>
      </c>
      <c r="E12" s="6">
        <f>SUMIF('Приложение №4'!$A$13:$A1070,1,'Приложение №4'!$I$13:$I1070)</f>
        <v>399140639.51999998</v>
      </c>
      <c r="F12" s="6" t="e">
        <f>SUMIF('Приложение №4'!$A$13:$A1070,1,'Приложение №4'!#REF!)</f>
        <v>#REF!</v>
      </c>
      <c r="G12" s="6" t="e">
        <f>SUMIF('Приложение №4'!$A$13:$A1070,1,'Приложение №4'!#REF!)</f>
        <v>#REF!</v>
      </c>
    </row>
    <row r="13" spans="2:7" x14ac:dyDescent="0.3">
      <c r="B13" s="3">
        <v>2</v>
      </c>
      <c r="C13" s="3" t="s">
        <v>107</v>
      </c>
      <c r="D13" s="7">
        <f>SUMIF('Приложение №4'!$A$13:$A1071,2,'Приложение №4'!$H$13:$H1071)</f>
        <v>596262788.85000014</v>
      </c>
      <c r="E13" s="7">
        <f>SUMIF('Приложение №4'!$A$13:$A1071,2,'Приложение №4'!$I$13:$I1071)</f>
        <v>399140639.52000004</v>
      </c>
      <c r="F13" s="7" t="e">
        <f>SUMIF('Приложение №4'!$A$13:$A1071,2,'Приложение №4'!#REF!)</f>
        <v>#REF!</v>
      </c>
      <c r="G13" s="7" t="e">
        <f>SUMIF('Приложение №4'!$A$13:$A1071,2,'Приложение №4'!#REF!)</f>
        <v>#REF!</v>
      </c>
    </row>
    <row r="14" spans="2:7" s="19" customFormat="1" ht="78" customHeight="1" x14ac:dyDescent="0.3">
      <c r="B14" s="17" t="s">
        <v>109</v>
      </c>
      <c r="C14" s="17" t="s">
        <v>105</v>
      </c>
      <c r="D14" s="18">
        <f>SUMIF('Приложение №4'!$A$13:$A1072,3,'Приложение №4'!$H$13:$H1072)</f>
        <v>596262788.85000014</v>
      </c>
      <c r="E14" s="18">
        <f>SUMIF('Приложение №4'!$A$13:$A1072,3,'Приложение №4'!$I$13:$I1072)</f>
        <v>399140639.52000004</v>
      </c>
      <c r="F14" s="18" t="e">
        <f>SUMIF('Приложение №4'!$A$13:$A1072,3,'Приложение №4'!#REF!)</f>
        <v>#REF!</v>
      </c>
      <c r="G14" s="18" t="e">
        <f>SUMIF('Приложение №4'!$A$13:$A1072,3,'Приложение №4'!#REF!)</f>
        <v>#REF!</v>
      </c>
    </row>
    <row r="15" spans="2:7" x14ac:dyDescent="0.3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3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3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Толкунова Елена Николаевна</cp:lastModifiedBy>
  <cp:lastPrinted>2021-11-02T07:30:35Z</cp:lastPrinted>
  <dcterms:created xsi:type="dcterms:W3CDTF">2017-09-27T09:31:38Z</dcterms:created>
  <dcterms:modified xsi:type="dcterms:W3CDTF">2021-11-02T07:30:37Z</dcterms:modified>
</cp:coreProperties>
</file>