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№4'!$A$5:$G$302</definedName>
  </definedNames>
  <calcPr calcId="125725"/>
</workbook>
</file>

<file path=xl/calcChain.xml><?xml version="1.0" encoding="utf-8"?>
<calcChain xmlns="http://schemas.openxmlformats.org/spreadsheetml/2006/main">
  <c r="I145" i="1"/>
  <c r="I120"/>
  <c r="H120"/>
  <c r="I128" l="1"/>
  <c r="H128"/>
  <c r="I300" l="1"/>
  <c r="H300"/>
  <c r="I298"/>
  <c r="H298"/>
  <c r="I296"/>
  <c r="H296"/>
  <c r="I293"/>
  <c r="H293"/>
  <c r="I291"/>
  <c r="H291"/>
  <c r="I289"/>
  <c r="H289"/>
  <c r="I286"/>
  <c r="H286"/>
  <c r="I283"/>
  <c r="H283"/>
  <c r="I281"/>
  <c r="H281"/>
  <c r="I278"/>
  <c r="I277" s="1"/>
  <c r="H278"/>
  <c r="H277" s="1"/>
  <c r="I275"/>
  <c r="H275"/>
  <c r="I272"/>
  <c r="H272"/>
  <c r="I270"/>
  <c r="H270"/>
  <c r="I267"/>
  <c r="I266" s="1"/>
  <c r="H267"/>
  <c r="H266" s="1"/>
  <c r="I264"/>
  <c r="I263" s="1"/>
  <c r="H264"/>
  <c r="H263" s="1"/>
  <c r="I261"/>
  <c r="H261"/>
  <c r="I259"/>
  <c r="H259"/>
  <c r="I256"/>
  <c r="I255" s="1"/>
  <c r="H256"/>
  <c r="H255" s="1"/>
  <c r="I252"/>
  <c r="I251" s="1"/>
  <c r="H252"/>
  <c r="H251" s="1"/>
  <c r="I249"/>
  <c r="H249"/>
  <c r="I247"/>
  <c r="H247"/>
  <c r="I245"/>
  <c r="H245"/>
  <c r="I242"/>
  <c r="I241" s="1"/>
  <c r="H242"/>
  <c r="H241" s="1"/>
  <c r="I239"/>
  <c r="H239"/>
  <c r="I237"/>
  <c r="H237"/>
  <c r="I235"/>
  <c r="H235"/>
  <c r="I232"/>
  <c r="H232"/>
  <c r="I230"/>
  <c r="H230"/>
  <c r="I228"/>
  <c r="H228"/>
  <c r="I225"/>
  <c r="H225"/>
  <c r="I222"/>
  <c r="H222"/>
  <c r="I220"/>
  <c r="H220"/>
  <c r="I217"/>
  <c r="H217"/>
  <c r="I215"/>
  <c r="H215"/>
  <c r="I212"/>
  <c r="I211" s="1"/>
  <c r="H212"/>
  <c r="H211" s="1"/>
  <c r="I209"/>
  <c r="H209"/>
  <c r="I206"/>
  <c r="H206"/>
  <c r="I203"/>
  <c r="H203"/>
  <c r="I200"/>
  <c r="I199" s="1"/>
  <c r="H200"/>
  <c r="H199" s="1"/>
  <c r="I193"/>
  <c r="H193"/>
  <c r="I191"/>
  <c r="H191"/>
  <c r="I188"/>
  <c r="I187" s="1"/>
  <c r="H188"/>
  <c r="H187" s="1"/>
  <c r="I185"/>
  <c r="H185"/>
  <c r="I183"/>
  <c r="H183"/>
  <c r="I179"/>
  <c r="I178" s="1"/>
  <c r="H179"/>
  <c r="H178" s="1"/>
  <c r="I176"/>
  <c r="H176"/>
  <c r="I173"/>
  <c r="H173"/>
  <c r="I171"/>
  <c r="H171"/>
  <c r="I169"/>
  <c r="H169"/>
  <c r="I167"/>
  <c r="H167"/>
  <c r="I165"/>
  <c r="H165"/>
  <c r="I163"/>
  <c r="H163"/>
  <c r="I161"/>
  <c r="H161"/>
  <c r="I158"/>
  <c r="I157" s="1"/>
  <c r="H158"/>
  <c r="H157" s="1"/>
  <c r="I155"/>
  <c r="I154" s="1"/>
  <c r="H155"/>
  <c r="H154" s="1"/>
  <c r="I149"/>
  <c r="H149"/>
  <c r="I147"/>
  <c r="H147"/>
  <c r="H145"/>
  <c r="I141"/>
  <c r="I140" s="1"/>
  <c r="H141"/>
  <c r="H140" s="1"/>
  <c r="I137"/>
  <c r="I136" s="1"/>
  <c r="H137"/>
  <c r="H136" s="1"/>
  <c r="I134"/>
  <c r="H134"/>
  <c r="I132"/>
  <c r="H132"/>
  <c r="I130"/>
  <c r="H130"/>
  <c r="I125"/>
  <c r="I124" s="1"/>
  <c r="H125"/>
  <c r="H124" s="1"/>
  <c r="I122"/>
  <c r="H122"/>
  <c r="I118"/>
  <c r="H118"/>
  <c r="I115"/>
  <c r="I114" s="1"/>
  <c r="H115"/>
  <c r="H114" s="1"/>
  <c r="I112"/>
  <c r="I111" s="1"/>
  <c r="H112"/>
  <c r="H111" s="1"/>
  <c r="I109"/>
  <c r="I108" s="1"/>
  <c r="H109"/>
  <c r="H108" s="1"/>
  <c r="I102"/>
  <c r="H102"/>
  <c r="I100"/>
  <c r="H100"/>
  <c r="I98"/>
  <c r="H98"/>
  <c r="I92"/>
  <c r="I91" s="1"/>
  <c r="H92"/>
  <c r="H91" s="1"/>
  <c r="I89"/>
  <c r="I88" s="1"/>
  <c r="H89"/>
  <c r="H88" s="1"/>
  <c r="I85"/>
  <c r="H85"/>
  <c r="I82"/>
  <c r="H82"/>
  <c r="I79"/>
  <c r="H79"/>
  <c r="I76"/>
  <c r="H76"/>
  <c r="I73"/>
  <c r="H73"/>
  <c r="I71"/>
  <c r="H71"/>
  <c r="I68"/>
  <c r="H68"/>
  <c r="I63"/>
  <c r="H63"/>
  <c r="I60"/>
  <c r="H60"/>
  <c r="I58"/>
  <c r="H58"/>
  <c r="I55"/>
  <c r="I54" s="1"/>
  <c r="H55"/>
  <c r="H54" s="1"/>
  <c r="I50"/>
  <c r="H50"/>
  <c r="I48"/>
  <c r="H48"/>
  <c r="I46"/>
  <c r="H46"/>
  <c r="I39"/>
  <c r="I38" s="1"/>
  <c r="I37" s="1"/>
  <c r="H39"/>
  <c r="H38" s="1"/>
  <c r="H37" s="1"/>
  <c r="I35"/>
  <c r="H35"/>
  <c r="I33"/>
  <c r="H33"/>
  <c r="I30"/>
  <c r="I29" s="1"/>
  <c r="H30"/>
  <c r="H29" s="1"/>
  <c r="I27"/>
  <c r="I26" s="1"/>
  <c r="H27"/>
  <c r="H26" s="1"/>
  <c r="I24"/>
  <c r="I23" s="1"/>
  <c r="H24"/>
  <c r="H23" s="1"/>
  <c r="I19"/>
  <c r="H19"/>
  <c r="I17"/>
  <c r="H17"/>
  <c r="I15"/>
  <c r="H15"/>
  <c r="I57" l="1"/>
  <c r="H127"/>
  <c r="I127"/>
  <c r="I190"/>
  <c r="I258"/>
  <c r="I202"/>
  <c r="I295"/>
  <c r="I182"/>
  <c r="I14"/>
  <c r="I214"/>
  <c r="I244"/>
  <c r="I75"/>
  <c r="I117"/>
  <c r="I32"/>
  <c r="I219"/>
  <c r="I97"/>
  <c r="I144"/>
  <c r="I280"/>
  <c r="H280"/>
  <c r="H75"/>
  <c r="H32"/>
  <c r="H45"/>
  <c r="H44" s="1"/>
  <c r="H244"/>
  <c r="H295"/>
  <c r="H288"/>
  <c r="H57"/>
  <c r="H81"/>
  <c r="H202"/>
  <c r="H234"/>
  <c r="H117"/>
  <c r="H14"/>
  <c r="H190"/>
  <c r="H144"/>
  <c r="H182"/>
  <c r="H214"/>
  <c r="H269"/>
  <c r="H160"/>
  <c r="H258"/>
  <c r="H62"/>
  <c r="H224"/>
  <c r="H219"/>
  <c r="H87"/>
  <c r="H97"/>
  <c r="I81"/>
  <c r="I160"/>
  <c r="I224"/>
  <c r="I45"/>
  <c r="I44" s="1"/>
  <c r="I234"/>
  <c r="I269"/>
  <c r="I288"/>
  <c r="I87"/>
  <c r="I62"/>
  <c r="I96" l="1"/>
  <c r="I13"/>
  <c r="I139"/>
  <c r="I53"/>
  <c r="H139"/>
  <c r="H13"/>
  <c r="H53"/>
  <c r="H96"/>
  <c r="I302" l="1"/>
  <c r="H302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<sst xmlns="http://schemas.openxmlformats.org/spreadsheetml/2006/main" count="1354" uniqueCount="210">
  <si>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</si>
  <si>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</si>
  <si>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</si>
  <si>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</si>
  <si>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</si>
  <si>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</si>
  <si>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</si>
  <si>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</si>
  <si>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</si>
  <si>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</si>
  <si>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</si>
  <si>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</si>
  <si>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</si>
  <si>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</si>
  <si>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</si>
  <si>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</si>
  <si>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</si>
  <si>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</si>
  <si>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</si>
  <si>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</si>
  <si>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</si>
  <si>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</si>
  <si>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</si>
  <si>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</si>
  <si>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</si>
  <si>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</si>
  <si>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</si>
  <si>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</si>
  <si>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</si>
  <si>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</si>
  <si>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</si>
  <si>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</si>
  <si>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</si>
  <si>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</si>
  <si>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</si>
  <si>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</si>
  <si>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</si>
  <si>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</si>
  <si>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</si>
  <si>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</si>
  <si>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</si>
  <si>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</si>
  <si>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</si>
  <si>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</si>
  <si>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</si>
  <si>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</si>
  <si>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</si>
  <si>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</si>
  <si>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</si>
  <si>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</si>
  <si>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</si>
  <si>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</si>
  <si>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</si>
  <si>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</si>
  <si>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</si>
  <si>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</si>
  <si>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</si>
  <si>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</si>
  <si>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</si>
  <si>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</si>
  <si>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</si>
  <si>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</si>
  <si>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</si>
  <si>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</si>
  <si>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</si>
  <si>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</si>
  <si>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</si>
  <si>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</si>
  <si>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</si>
  <si>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</si>
  <si>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</si>
  <si>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</si>
  <si>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</si>
  <si>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</si>
  <si>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</si>
  <si>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</si>
  <si>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</si>
  <si>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</si>
  <si>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</si>
  <si>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</si>
  <si>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</si>
  <si>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</si>
  <si>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</si>
  <si>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</si>
  <si>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</si>
  <si>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</si>
  <si>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</si>
  <si>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</si>
  <si>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</si>
  <si>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</si>
  <si>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</si>
  <si>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</si>
  <si>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</si>
  <si>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</si>
  <si>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</si>
  <si>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</si>
  <si>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</si>
  <si>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</si>
  <si>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</si>
  <si>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</si>
  <si>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</si>
  <si>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</si>
  <si>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</si>
  <si>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</si>
  <si>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</si>
  <si>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</si>
  <si>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</si>
  <si>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</si>
  <si>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</si>
  <si>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</si>
  <si>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</si>
  <si>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</si>
  <si>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</si>
  <si>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</si>
  <si>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</si>
  <si>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</si>
  <si>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</si>
  <si>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</si>
  <si>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</si>
  <si>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</si>
  <si>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</si>
  <si>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</si>
  <si>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</si>
  <si>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</si>
  <si>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</si>
  <si>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</si>
  <si>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</si>
  <si>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</si>
  <si>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</si>
  <si>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</si>
  <si>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</si>
  <si>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</si>
  <si>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</si>
  <si>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40 0 00 00000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</si>
  <si>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</si>
  <si>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</si>
  <si>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</si>
  <si>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</si>
  <si>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</si>
  <si>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</si>
  <si>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</si>
  <si>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</si>
  <si>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</si>
  <si>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</si>
  <si>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</si>
  <si>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</si>
  <si>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</si>
  <si>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</si>
  <si>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</si>
  <si>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</si>
  <si>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</si>
  <si>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</si>
  <si>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</si>
  <si>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</si>
  <si>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</si>
  <si>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</si>
  <si>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</si>
  <si>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</si>
  <si>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</si>
  <si>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</si>
  <si>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</si>
  <si>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</si>
  <si>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«Молодёжь муниципального района Кинельский» на 2014-2023 гг.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</si>
  <si>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</si>
  <si>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</si>
  <si>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</si>
  <si>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</si>
  <si>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</si>
  <si>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</si>
  <si>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</si>
  <si>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</si>
  <si>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</si>
  <si>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</si>
  <si>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</si>
  <si>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МП " Охрана окружающей среды на территории муниципального района Кинельский Самарской области на 2022 - 2026 годы"</t>
  </si>
  <si>
    <t>09 0 00 00000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</si>
  <si>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</si>
  <si>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>МП "Развитие и улучшение материально-технического оснащения учреждений муниципального района Кинельский" на 2014-2023 годы.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</si>
  <si>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</si>
  <si>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"Организация досуга детей, подростков и молодёжи муниципального района Кинельский на 2017-2024 годы"</t>
  </si>
  <si>
    <t>МП «Развитие  культуры муниципального района Кинельский» на 2020-2024 гг.</t>
  </si>
  <si>
    <t xml:space="preserve"> МП "Развитие библиотечного обслуживания муниципального района Кинельский" на 2020-2024 годы.</t>
  </si>
  <si>
    <t>МП «Развитие  физической культуры и спорта муниципального района Кинельский» на 2020-2024 гг.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</si>
  <si>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2018-2024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</si>
  <si>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2017-2024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</si>
  <si>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2017-2024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</si>
  <si>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2017-2024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</si>
  <si>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2017-2024 годы"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</si>
  <si>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</si>
  <si>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</si>
  <si>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МП "Развитие дополнительного образования в муниципальном районе Кинельский" на период 2018-2024 гг.</t>
  </si>
  <si>
    <t>МП "Развитие печатного средства массовой информации в муниципальном районе Кинельский на 2017-2024 годы"</t>
  </si>
  <si>
    <t>Приложение 2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</si>
  <si>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</si>
  <si>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2015-2024 гг.»</t>
    </r>
  </si>
  <si>
    <t>МП "Модернизация и развитие автомобильных дорог общего пользования местного значения муниципального района Кинельский на 2021-2023 гг."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</si>
  <si>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2017-2024 годы  через сетевое издание «Междуречье-Информ»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</si>
  <si>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</si>
  <si>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Контрольно-счётная палата муниципального района Кинельский Самарской области</t>
  </si>
  <si>
    <t>МП «Развитие и поддержка малого и среднего предпринимательства в муниципальном районе Кинельский на 2022-2026 гг.»</t>
  </si>
  <si>
    <t>МП "Организация деятельности по опеке и попечительству на территории муниципального района Кинельский Самарской области на 2018-2023 годы".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</si>
  <si>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2018-2024 годы.</t>
  </si>
  <si>
    <t>Другте вопросы в области здравоохранения</t>
  </si>
  <si>
    <t>МП "Профилактика безнадзорности, правонарушений и защита прав несовершеннолетних в муниципальном районе Кинельский" на 2018-2023 гг.</t>
  </si>
  <si>
    <t>38 0 00 00000</t>
  </si>
  <si>
    <t>Иные выплаты населению</t>
  </si>
  <si>
    <t>МП "Переселение граждан из аварийного жилищного фонда, признанного таковым до 01.01.2017 года" муниципального района Кинельский</t>
  </si>
  <si>
    <t>Утвержденные бюджетные назначения, в рублях</t>
  </si>
  <si>
    <t>Исполнено, в рублях</t>
  </si>
  <si>
    <t xml:space="preserve">2. Расходы бюджета
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</si>
</sst>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8" borderId="0" xfId="0" applyFont="1" applyFill="1" applyAlignment="1" applyProtection="1">
      <alignment wrapText="1"/>
      <protection hidden="1"/>
    </xf>
    <xf numFmtId="0" fontId="8" fillId="8" borderId="0" xfId="0" applyFont="1" applyFill="1" applyAlignment="1" applyProtection="1">
      <alignment wrapText="1"/>
      <protection hidden="1"/>
    </xf>
    <xf numFmtId="0" fontId="7" fillId="8" borderId="0" xfId="0" applyFont="1" applyFill="1" applyProtection="1">
      <protection hidden="1"/>
    </xf>
    <xf numFmtId="0" fontId="8" fillId="8" borderId="0" xfId="0" applyFont="1" applyFill="1" applyProtection="1">
      <protection hidden="1"/>
    </xf>
    <xf numFmtId="0" fontId="9" fillId="8" borderId="0" xfId="0" applyFont="1" applyFill="1" applyAlignment="1" applyProtection="1">
      <alignment horizontal="center" vertical="center" wrapText="1"/>
      <protection hidden="1"/>
    </xf>
    <xf numFmtId="0" fontId="3" fillId="8" borderId="0" xfId="0" applyFont="1" applyFill="1" applyProtection="1">
      <protection hidden="1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4" fontId="3" fillId="8" borderId="1" xfId="0" applyNumberFormat="1" applyFont="1" applyFill="1" applyBorder="1" applyAlignment="1" applyProtection="1">
      <alignment horizontal="right" vertical="top" wrapText="1"/>
      <protection hidden="1"/>
    </xf>
    <xf numFmtId="0" fontId="4" fillId="8" borderId="0" xfId="0" applyFont="1" applyFill="1" applyProtection="1">
      <protection hidden="1"/>
    </xf>
    <xf numFmtId="0" fontId="4" fillId="8" borderId="1" xfId="0" applyFont="1" applyFill="1" applyBorder="1" applyAlignment="1" applyProtection="1">
      <alignment horizontal="center" vertical="top" wrapText="1"/>
      <protection locked="0"/>
    </xf>
    <xf numFmtId="0" fontId="4" fillId="8" borderId="2" xfId="0" applyFont="1" applyFill="1" applyBorder="1" applyAlignment="1" applyProtection="1">
      <alignment vertical="top" wrapText="1"/>
      <protection locked="0"/>
    </xf>
    <xf numFmtId="49" fontId="4" fillId="8" borderId="1" xfId="0" applyNumberFormat="1" applyFont="1" applyFill="1" applyBorder="1" applyAlignment="1" applyProtection="1">
      <alignment horizontal="center" vertical="top" wrapText="1"/>
      <protection locked="0"/>
    </xf>
    <xf numFmtId="4" fontId="4" fillId="8" borderId="1" xfId="0" applyNumberFormat="1" applyFont="1" applyFill="1" applyBorder="1" applyAlignment="1" applyProtection="1">
      <alignment horizontal="right" vertical="top" wrapText="1"/>
      <protection hidden="1"/>
    </xf>
    <xf numFmtId="0" fontId="4" fillId="8" borderId="5" xfId="0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>
      <alignment vertical="top" wrapText="1"/>
    </xf>
    <xf numFmtId="49" fontId="4" fillId="8" borderId="6" xfId="0" applyNumberFormat="1" applyFont="1" applyFill="1" applyBorder="1" applyAlignment="1" applyProtection="1">
      <alignment horizontal="center" vertical="top" wrapText="1"/>
      <protection locked="0"/>
    </xf>
    <xf numFmtId="0" fontId="4" fillId="8" borderId="4" xfId="0" applyFont="1" applyFill="1" applyBorder="1" applyAlignment="1" applyProtection="1">
      <alignment vertical="top" wrapText="1"/>
      <protection locked="0"/>
    </xf>
    <xf numFmtId="4" fontId="4" fillId="8" borderId="1" xfId="0" applyNumberFormat="1" applyFont="1" applyFill="1" applyBorder="1" applyAlignment="1" applyProtection="1">
      <alignment horizontal="right"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hidden="1"/>
    </xf>
    <xf numFmtId="49" fontId="3" fillId="8" borderId="1" xfId="0" applyNumberFormat="1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 applyProtection="1">
      <alignment wrapText="1"/>
      <protection locked="0"/>
    </xf>
    <xf numFmtId="0" fontId="5" fillId="8" borderId="1" xfId="0" applyFont="1" applyFill="1" applyBorder="1" applyAlignment="1" applyProtection="1">
      <alignment vertical="top" wrapText="1"/>
      <protection locked="0"/>
    </xf>
    <xf numFmtId="0" fontId="4" fillId="8" borderId="0" xfId="0" applyFont="1" applyFill="1"/>
    <xf numFmtId="49" fontId="4" fillId="8" borderId="1" xfId="0" applyNumberFormat="1" applyFont="1" applyFill="1" applyBorder="1" applyAlignment="1" applyProtection="1">
      <alignment horizontal="center" vertical="top" wrapText="1"/>
      <protection hidden="1"/>
    </xf>
    <xf numFmtId="164" fontId="8" fillId="8" borderId="0" xfId="0" applyNumberFormat="1" applyFont="1" applyFill="1" applyProtection="1">
      <protection hidden="1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hidden="1"/>
    </xf>
    <xf numFmtId="0" fontId="9" fillId="8" borderId="0" xfId="0" applyFont="1" applyFill="1" applyAlignment="1" applyProtection="1">
      <alignment horizontal="center" wrapText="1"/>
      <protection hidden="1"/>
    </xf>
    <xf numFmtId="0" fontId="3" fillId="8" borderId="0" xfId="0" applyFont="1" applyFill="1" applyAlignment="1" applyProtection="1">
      <alignment horizontal="center" vertical="center" wrapText="1"/>
      <protection hidden="1"/>
    </xf>
    <xf numFmtId="0" fontId="7" fillId="8" borderId="2" xfId="0" applyFont="1" applyFill="1" applyBorder="1" applyAlignment="1" applyProtection="1">
      <alignment horizontal="center" vertical="center" wrapText="1"/>
      <protection hidden="1"/>
    </xf>
    <xf numFmtId="0" fontId="7" fillId="8" borderId="3" xfId="0" applyFont="1" applyFill="1" applyBorder="1" applyAlignment="1" applyProtection="1">
      <alignment horizontal="center" vertical="center" wrapText="1"/>
      <protection hidden="1"/>
    </xf>
    <xf numFmtId="0" fontId="7" fillId="8" borderId="4" xfId="0" applyFont="1" applyFill="1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6"/>
  <sheetViews>
    <sheetView tabSelected="1" topLeftCell="B1" zoomScale="85" zoomScaleNormal="85" workbookViewId="0">
      <selection activeCell="B4" sqref="B4"/>
    </sheetView>
  </sheetViews>
  <sheetFormatPr defaultColWidth="9.140625" defaultRowHeight="15"/>
  <cols>
    <col min="1" max="1" width="5" style="15" hidden="1" customWidth="1"/>
    <col min="2" max="2" width="8.7109375" style="16" customWidth="1"/>
    <col min="3" max="3" width="42.7109375" style="16" customWidth="1"/>
    <col min="4" max="4" width="5.42578125" style="16" customWidth="1"/>
    <col min="5" max="5" width="4.42578125" style="16" customWidth="1"/>
    <col min="6" max="6" width="15.5703125" style="16" customWidth="1"/>
    <col min="7" max="7" width="5.140625" style="16" customWidth="1"/>
    <col min="8" max="8" width="19.28515625" style="16" customWidth="1"/>
    <col min="9" max="9" width="23.28515625" style="16" customWidth="1"/>
    <col min="10" max="10" width="12.140625" style="16" customWidth="1"/>
    <col min="11" max="11" width="18.7109375" style="16" customWidth="1"/>
    <col min="12" max="16384" width="9.140625" style="16"/>
  </cols>
  <sheetData>
    <row r="1" spans="1:9" s="14" customFormat="1" ht="34.5" customHeight="1">
      <c r="A1" s="13"/>
      <c r="H1" s="42" t="s">
        <v>192</v>
      </c>
      <c r="I1" s="42"/>
    </row>
    <row r="2" spans="1:9" ht="18" hidden="1" customHeight="1">
      <c r="F2" s="17"/>
      <c r="G2" s="17"/>
      <c r="H2" s="17"/>
      <c r="I2" s="17"/>
    </row>
    <row r="3" spans="1:9" s="15" customFormat="1" ht="15.75">
      <c r="B3" s="43" t="s">
        <v>209</v>
      </c>
      <c r="C3" s="43"/>
      <c r="D3" s="43"/>
      <c r="E3" s="43"/>
      <c r="F3" s="43"/>
      <c r="G3" s="43"/>
      <c r="H3" s="43"/>
      <c r="I3" s="43"/>
    </row>
    <row r="5" spans="1:9" ht="15" customHeight="1">
      <c r="B5" s="44" t="s">
        <v>0</v>
      </c>
      <c r="C5" s="41" t="s">
        <v>1</v>
      </c>
      <c r="D5" s="41" t="s">
        <v>2</v>
      </c>
      <c r="E5" s="41" t="s">
        <v>3</v>
      </c>
      <c r="F5" s="41" t="s">
        <v>4</v>
      </c>
      <c r="G5" s="41" t="s">
        <v>5</v>
      </c>
      <c r="H5" s="40" t="s">
        <v>207</v>
      </c>
      <c r="I5" s="41" t="s">
        <v>208</v>
      </c>
    </row>
    <row r="6" spans="1:9">
      <c r="B6" s="45"/>
      <c r="C6" s="41"/>
      <c r="D6" s="41"/>
      <c r="E6" s="41"/>
      <c r="F6" s="41"/>
      <c r="G6" s="41"/>
      <c r="H6" s="40"/>
      <c r="I6" s="41"/>
    </row>
    <row r="7" spans="1:9">
      <c r="B7" s="45"/>
      <c r="C7" s="41"/>
      <c r="D7" s="41"/>
      <c r="E7" s="41"/>
      <c r="F7" s="41"/>
      <c r="G7" s="41"/>
      <c r="H7" s="40"/>
      <c r="I7" s="41"/>
    </row>
    <row r="8" spans="1:9">
      <c r="B8" s="45"/>
      <c r="C8" s="41"/>
      <c r="D8" s="41"/>
      <c r="E8" s="41"/>
      <c r="F8" s="41"/>
      <c r="G8" s="41"/>
      <c r="H8" s="40"/>
      <c r="I8" s="41"/>
    </row>
    <row r="9" spans="1:9" ht="15" customHeight="1">
      <c r="B9" s="45"/>
      <c r="C9" s="41"/>
      <c r="D9" s="41"/>
      <c r="E9" s="41"/>
      <c r="F9" s="41"/>
      <c r="G9" s="41"/>
      <c r="H9" s="40"/>
      <c r="I9" s="41"/>
    </row>
    <row r="10" spans="1:9">
      <c r="B10" s="45"/>
      <c r="C10" s="41"/>
      <c r="D10" s="41"/>
      <c r="E10" s="41"/>
      <c r="F10" s="41"/>
      <c r="G10" s="41"/>
      <c r="H10" s="40"/>
      <c r="I10" s="41"/>
    </row>
    <row r="11" spans="1:9">
      <c r="B11" s="45"/>
      <c r="C11" s="41"/>
      <c r="D11" s="41"/>
      <c r="E11" s="41"/>
      <c r="F11" s="41"/>
      <c r="G11" s="41"/>
      <c r="H11" s="40"/>
      <c r="I11" s="41"/>
    </row>
    <row r="12" spans="1:9">
      <c r="B12" s="46"/>
      <c r="C12" s="41"/>
      <c r="D12" s="41"/>
      <c r="E12" s="41"/>
      <c r="F12" s="41"/>
      <c r="G12" s="41"/>
      <c r="H12" s="40"/>
      <c r="I12" s="41"/>
    </row>
    <row r="13" spans="1:9" s="22" customFormat="1" ht="63">
      <c r="A13" s="18">
        <v>0</v>
      </c>
      <c r="B13" s="19">
        <v>920</v>
      </c>
      <c r="C13" s="20" t="s">
        <v>148</v>
      </c>
      <c r="D13" s="19"/>
      <c r="E13" s="19"/>
      <c r="F13" s="19" t="s">
        <v>7</v>
      </c>
      <c r="G13" s="19"/>
      <c r="H13" s="21">
        <f>SUMIFS(H14:H1056,$B14:$B1056,$B14)/3</f>
        <v>62859069.780000001</v>
      </c>
      <c r="I13" s="21">
        <f>SUMIFS(I14:I1056,$B14:$B1056,$B14)/3</f>
        <v>11519291.58</v>
      </c>
    </row>
    <row r="14" spans="1:9" s="22" customFormat="1" ht="63">
      <c r="A14" s="18">
        <v>1</v>
      </c>
      <c r="B14" s="23">
        <v>920</v>
      </c>
      <c r="C14" s="24" t="s">
        <v>8</v>
      </c>
      <c r="D14" s="25" t="s">
        <v>70</v>
      </c>
      <c r="E14" s="25" t="s">
        <v>71</v>
      </c>
      <c r="F14" s="25" t="s">
        <v>7</v>
      </c>
      <c r="G14" s="25" t="s">
        <v>99</v>
      </c>
      <c r="H14" s="26">
        <f>SUMIFS(H15:H1051,$B15:$B1051,$B15,$D15:$D1051,$D15,$E15:$E1051,$E15)/2</f>
        <v>10997345</v>
      </c>
      <c r="I14" s="26">
        <f>SUMIFS(I15:I1051,$B15:$B1051,$B15,$D15:$D1051,$D15,$E15:$E1051,$E15)/2</f>
        <v>1693928.1</v>
      </c>
    </row>
    <row r="15" spans="1:9" s="22" customFormat="1" ht="63">
      <c r="A15" s="18">
        <v>2</v>
      </c>
      <c r="B15" s="27">
        <v>920</v>
      </c>
      <c r="C15" s="28" t="s">
        <v>177</v>
      </c>
      <c r="D15" s="29" t="s">
        <v>70</v>
      </c>
      <c r="E15" s="25" t="s">
        <v>71</v>
      </c>
      <c r="F15" s="25" t="s">
        <v>15</v>
      </c>
      <c r="G15" s="25" t="s">
        <v>72</v>
      </c>
      <c r="H15" s="26">
        <f>SUMIFS(H16:H1051,$B16:$B1051,$B15,$D16:$D1051,$D16,$E16:$E1051,$E16,$F16:$F1051,$F16)</f>
        <v>20000</v>
      </c>
      <c r="I15" s="26">
        <f>SUMIFS(I16:I1051,$B16:$B1051,$B15,$D16:$D1051,$D16,$E16:$E1051,$E16,$F16:$F1051,$F16)</f>
        <v>0</v>
      </c>
    </row>
    <row r="16" spans="1:9" s="22" customFormat="1" ht="47.25">
      <c r="A16" s="18">
        <v>3</v>
      </c>
      <c r="B16" s="23">
        <v>920</v>
      </c>
      <c r="C16" s="30" t="s">
        <v>12</v>
      </c>
      <c r="D16" s="25" t="s">
        <v>70</v>
      </c>
      <c r="E16" s="25" t="s">
        <v>71</v>
      </c>
      <c r="F16" s="25" t="s">
        <v>15</v>
      </c>
      <c r="G16" s="25" t="s">
        <v>74</v>
      </c>
      <c r="H16" s="31">
        <v>20000</v>
      </c>
      <c r="I16" s="31">
        <v>0</v>
      </c>
    </row>
    <row r="17" spans="1:9" s="22" customFormat="1" ht="63">
      <c r="A17" s="18">
        <v>2</v>
      </c>
      <c r="B17" s="27">
        <v>920</v>
      </c>
      <c r="C17" s="28" t="s">
        <v>178</v>
      </c>
      <c r="D17" s="29" t="s">
        <v>70</v>
      </c>
      <c r="E17" s="25" t="s">
        <v>71</v>
      </c>
      <c r="F17" s="25" t="s">
        <v>42</v>
      </c>
      <c r="G17" s="25" t="s">
        <v>72</v>
      </c>
      <c r="H17" s="26">
        <f>SUMIFS(H18:H1053,$B18:$B1053,$B17,$D18:$D1053,$D18,$E18:$E1053,$E18,$F18:$F1053,$F18)</f>
        <v>0</v>
      </c>
      <c r="I17" s="26">
        <f>SUMIFS(I18:I1053,$B18:$B1053,$B17,$D18:$D1053,$D18,$E18:$E1053,$E18,$F18:$F1053,$F18)</f>
        <v>0</v>
      </c>
    </row>
    <row r="18" spans="1:9" s="22" customFormat="1" ht="47.25">
      <c r="A18" s="18">
        <v>3</v>
      </c>
      <c r="B18" s="23">
        <v>920</v>
      </c>
      <c r="C18" s="30" t="s">
        <v>12</v>
      </c>
      <c r="D18" s="25" t="s">
        <v>70</v>
      </c>
      <c r="E18" s="25" t="s">
        <v>71</v>
      </c>
      <c r="F18" s="25" t="s">
        <v>42</v>
      </c>
      <c r="G18" s="25" t="s">
        <v>74</v>
      </c>
      <c r="H18" s="31">
        <v>0</v>
      </c>
      <c r="I18" s="31">
        <v>0</v>
      </c>
    </row>
    <row r="19" spans="1:9" s="22" customFormat="1" ht="78.75">
      <c r="A19" s="18">
        <v>2</v>
      </c>
      <c r="B19" s="23">
        <v>920</v>
      </c>
      <c r="C19" s="32" t="s">
        <v>9</v>
      </c>
      <c r="D19" s="25" t="s">
        <v>70</v>
      </c>
      <c r="E19" s="25" t="s">
        <v>71</v>
      </c>
      <c r="F19" s="25" t="s">
        <v>109</v>
      </c>
      <c r="G19" s="25" t="s">
        <v>72</v>
      </c>
      <c r="H19" s="26">
        <f>SUMIFS(H20:H1055,$B20:$B1055,$B19,$D20:$D1055,$D20,$E20:$E1055,$E20,$F20:$F1055,$F20)</f>
        <v>10977345</v>
      </c>
      <c r="I19" s="26">
        <f>SUMIFS(I20:I1055,$B20:$B1055,$B19,$D20:$D1055,$D20,$E20:$E1055,$E20,$F20:$F1055,$F20)</f>
        <v>1693928.1</v>
      </c>
    </row>
    <row r="20" spans="1:9" s="22" customFormat="1" ht="38.450000000000003" customHeight="1">
      <c r="A20" s="18">
        <v>3</v>
      </c>
      <c r="B20" s="23">
        <v>920</v>
      </c>
      <c r="C20" s="32" t="s">
        <v>11</v>
      </c>
      <c r="D20" s="25" t="s">
        <v>70</v>
      </c>
      <c r="E20" s="25" t="s">
        <v>71</v>
      </c>
      <c r="F20" s="25" t="s">
        <v>109</v>
      </c>
      <c r="G20" s="25" t="s">
        <v>73</v>
      </c>
      <c r="H20" s="31">
        <v>10571795</v>
      </c>
      <c r="I20" s="31">
        <v>1652018.1</v>
      </c>
    </row>
    <row r="21" spans="1:9" s="22" customFormat="1" ht="47.25">
      <c r="A21" s="18">
        <v>3</v>
      </c>
      <c r="B21" s="23">
        <v>920</v>
      </c>
      <c r="C21" s="32" t="s">
        <v>12</v>
      </c>
      <c r="D21" s="25" t="s">
        <v>70</v>
      </c>
      <c r="E21" s="25" t="s">
        <v>71</v>
      </c>
      <c r="F21" s="25" t="s">
        <v>109</v>
      </c>
      <c r="G21" s="25" t="s">
        <v>74</v>
      </c>
      <c r="H21" s="31">
        <v>405550</v>
      </c>
      <c r="I21" s="31">
        <v>41910</v>
      </c>
    </row>
    <row r="22" spans="1:9" s="22" customFormat="1" ht="15.75">
      <c r="A22" s="18">
        <v>3</v>
      </c>
      <c r="B22" s="23">
        <v>920</v>
      </c>
      <c r="C22" s="32" t="s">
        <v>13</v>
      </c>
      <c r="D22" s="25" t="s">
        <v>70</v>
      </c>
      <c r="E22" s="25" t="s">
        <v>71</v>
      </c>
      <c r="F22" s="25" t="s">
        <v>109</v>
      </c>
      <c r="G22" s="25" t="s">
        <v>75</v>
      </c>
      <c r="H22" s="31">
        <v>0</v>
      </c>
      <c r="I22" s="31">
        <v>0</v>
      </c>
    </row>
    <row r="23" spans="1:9" s="22" customFormat="1" ht="15" customHeight="1">
      <c r="A23" s="18">
        <v>1</v>
      </c>
      <c r="B23" s="23">
        <v>920</v>
      </c>
      <c r="C23" s="32" t="s">
        <v>14</v>
      </c>
      <c r="D23" s="25" t="s">
        <v>70</v>
      </c>
      <c r="E23" s="25" t="s">
        <v>76</v>
      </c>
      <c r="F23" s="25"/>
      <c r="G23" s="25"/>
      <c r="H23" s="26">
        <f>SUMIFS(H24:H1060,$B24:$B1060,$B24,$D24:$D1060,$D24,$E24:$E1060,$E24)/2</f>
        <v>0</v>
      </c>
      <c r="I23" s="26">
        <f>SUMIFS(I24:I1060,$B24:$B1060,$B24,$D24:$D1060,$D24,$E24:$E1060,$E24)/2</f>
        <v>0</v>
      </c>
    </row>
    <row r="24" spans="1:9" s="22" customFormat="1" ht="47.25">
      <c r="A24" s="18">
        <v>2</v>
      </c>
      <c r="B24" s="23">
        <v>920</v>
      </c>
      <c r="C24" s="32" t="s">
        <v>35</v>
      </c>
      <c r="D24" s="25" t="s">
        <v>70</v>
      </c>
      <c r="E24" s="25" t="s">
        <v>76</v>
      </c>
      <c r="F24" s="25" t="s">
        <v>111</v>
      </c>
      <c r="G24" s="25" t="s">
        <v>72</v>
      </c>
      <c r="H24" s="26">
        <f>SUMIFS(H25:H1060,$B25:$B1060,$B24,$D25:$D1060,$D25,$E25:$E1060,$E25,$F25:$F1060,$F25)</f>
        <v>0</v>
      </c>
      <c r="I24" s="26">
        <f>SUMIFS(I25:I1060,$B25:$B1060,$B24,$D25:$D1060,$D25,$E25:$E1060,$E25,$F25:$F1060,$F25)</f>
        <v>0</v>
      </c>
    </row>
    <row r="25" spans="1:9" s="22" customFormat="1" ht="15.75">
      <c r="A25" s="18">
        <v>3</v>
      </c>
      <c r="B25" s="23">
        <v>920</v>
      </c>
      <c r="C25" s="32" t="s">
        <v>132</v>
      </c>
      <c r="D25" s="25" t="s">
        <v>70</v>
      </c>
      <c r="E25" s="25" t="s">
        <v>76</v>
      </c>
      <c r="F25" s="25" t="s">
        <v>111</v>
      </c>
      <c r="G25" s="25" t="s">
        <v>131</v>
      </c>
      <c r="H25" s="31">
        <v>0</v>
      </c>
      <c r="I25" s="31">
        <v>0</v>
      </c>
    </row>
    <row r="26" spans="1:9" s="22" customFormat="1" ht="30" customHeight="1">
      <c r="A26" s="18">
        <v>1</v>
      </c>
      <c r="B26" s="23">
        <v>920</v>
      </c>
      <c r="C26" s="32" t="s">
        <v>158</v>
      </c>
      <c r="D26" s="25" t="s">
        <v>76</v>
      </c>
      <c r="E26" s="25" t="s">
        <v>70</v>
      </c>
      <c r="F26" s="25"/>
      <c r="G26" s="25"/>
      <c r="H26" s="26">
        <f>SUMIFS(H27:H1063,$B27:$B1063,$B27,$D27:$D1063,$D27,$E27:$E1063,$E27)/2</f>
        <v>45000</v>
      </c>
      <c r="I26" s="26">
        <f>SUMIFS(I27:I1063,$B27:$B1063,$B27,$D27:$D1063,$D27,$E27:$E1063,$E27)/2</f>
        <v>0</v>
      </c>
    </row>
    <row r="27" spans="1:9" s="22" customFormat="1" ht="63">
      <c r="A27" s="18">
        <v>2</v>
      </c>
      <c r="B27" s="23">
        <v>920</v>
      </c>
      <c r="C27" s="32" t="s">
        <v>156</v>
      </c>
      <c r="D27" s="25" t="s">
        <v>76</v>
      </c>
      <c r="E27" s="25" t="s">
        <v>70</v>
      </c>
      <c r="F27" s="25" t="s">
        <v>155</v>
      </c>
      <c r="G27" s="25" t="s">
        <v>72</v>
      </c>
      <c r="H27" s="26">
        <f>SUMIFS(H28:H1063,$B28:$B1063,$B27,$D28:$D1063,$D28,$E28:$E1063,$E28,$F28:$F1063,$F28)</f>
        <v>45000</v>
      </c>
      <c r="I27" s="26">
        <f>SUMIFS(I28:I1063,$B28:$B1063,$B27,$D28:$D1063,$D28,$E28:$E1063,$E28,$F28:$F1063,$F28)</f>
        <v>0</v>
      </c>
    </row>
    <row r="28" spans="1:9" s="22" customFormat="1" ht="21.6" customHeight="1">
      <c r="A28" s="18">
        <v>3</v>
      </c>
      <c r="B28" s="23">
        <v>920</v>
      </c>
      <c r="C28" s="32" t="s">
        <v>159</v>
      </c>
      <c r="D28" s="25" t="s">
        <v>76</v>
      </c>
      <c r="E28" s="25" t="s">
        <v>70</v>
      </c>
      <c r="F28" s="25" t="s">
        <v>155</v>
      </c>
      <c r="G28" s="25" t="s">
        <v>157</v>
      </c>
      <c r="H28" s="31">
        <v>45000</v>
      </c>
      <c r="I28" s="31">
        <v>0</v>
      </c>
    </row>
    <row r="29" spans="1:9" s="22" customFormat="1" ht="52.9" customHeight="1">
      <c r="A29" s="18">
        <v>1</v>
      </c>
      <c r="B29" s="23">
        <v>920</v>
      </c>
      <c r="C29" s="32" t="s">
        <v>16</v>
      </c>
      <c r="D29" s="25" t="s">
        <v>77</v>
      </c>
      <c r="E29" s="25" t="s">
        <v>70</v>
      </c>
      <c r="F29" s="25" t="s">
        <v>7</v>
      </c>
      <c r="G29" s="25" t="s">
        <v>72</v>
      </c>
      <c r="H29" s="26">
        <f>SUMIFS(H30:H1066,$B30:$B1066,$B30,$D30:$D1066,$D30,$E30:$E1066,$E30)/2</f>
        <v>21900000</v>
      </c>
      <c r="I29" s="26">
        <f>SUMIFS(I30:I1066,$B30:$B1066,$B30,$D30:$D1066,$D30,$E30:$E1066,$E30)/2</f>
        <v>6230655</v>
      </c>
    </row>
    <row r="30" spans="1:9" s="22" customFormat="1" ht="31.5">
      <c r="A30" s="18">
        <v>2</v>
      </c>
      <c r="B30" s="23">
        <v>920</v>
      </c>
      <c r="C30" s="32" t="s">
        <v>17</v>
      </c>
      <c r="D30" s="25" t="s">
        <v>77</v>
      </c>
      <c r="E30" s="25" t="s">
        <v>70</v>
      </c>
      <c r="F30" s="25" t="s">
        <v>110</v>
      </c>
      <c r="G30" s="25" t="s">
        <v>72</v>
      </c>
      <c r="H30" s="26">
        <f>SUMIFS(H31:H1066,$B31:$B1066,$B30,$D31:$D1066,$D31,$E31:$E1066,$E31,$F31:$F1066,$F31)</f>
        <v>21900000</v>
      </c>
      <c r="I30" s="26">
        <f>SUMIFS(I31:I1066,$B31:$B1066,$B30,$D31:$D1066,$D31,$E31:$E1066,$E31,$F31:$F1066,$F31)</f>
        <v>6230655</v>
      </c>
    </row>
    <row r="31" spans="1:9" s="22" customFormat="1" ht="15.75">
      <c r="A31" s="18">
        <v>3</v>
      </c>
      <c r="B31" s="23">
        <v>920</v>
      </c>
      <c r="C31" s="32" t="s">
        <v>18</v>
      </c>
      <c r="D31" s="25" t="s">
        <v>77</v>
      </c>
      <c r="E31" s="25" t="s">
        <v>70</v>
      </c>
      <c r="F31" s="25" t="s">
        <v>110</v>
      </c>
      <c r="G31" s="25" t="s">
        <v>78</v>
      </c>
      <c r="H31" s="31">
        <v>21900000</v>
      </c>
      <c r="I31" s="31">
        <v>6230655</v>
      </c>
    </row>
    <row r="32" spans="1:9" s="22" customFormat="1" ht="31.5">
      <c r="A32" s="18">
        <v>1</v>
      </c>
      <c r="B32" s="23">
        <v>920</v>
      </c>
      <c r="C32" s="33" t="s">
        <v>137</v>
      </c>
      <c r="D32" s="25" t="s">
        <v>77</v>
      </c>
      <c r="E32" s="25" t="s">
        <v>79</v>
      </c>
      <c r="F32" s="25"/>
      <c r="G32" s="25"/>
      <c r="H32" s="26">
        <f>SUMIFS(H33:H1069,$B33:$B1069,$B33,$D33:$D1069,$D33,$E33:$E1069,$E33)/2</f>
        <v>29916724.779999997</v>
      </c>
      <c r="I32" s="26">
        <f>SUMIFS(I33:I1069,$B33:$B1069,$B33,$D33:$D1069,$D33,$E33:$E1069,$E33)/2</f>
        <v>3594708.48</v>
      </c>
    </row>
    <row r="33" spans="1:9" s="22" customFormat="1" ht="47.25">
      <c r="A33" s="18">
        <v>2</v>
      </c>
      <c r="B33" s="23">
        <v>920</v>
      </c>
      <c r="C33" s="32" t="s">
        <v>166</v>
      </c>
      <c r="D33" s="25" t="s">
        <v>77</v>
      </c>
      <c r="E33" s="25" t="s">
        <v>79</v>
      </c>
      <c r="F33" s="25" t="s">
        <v>160</v>
      </c>
      <c r="G33" s="25" t="s">
        <v>72</v>
      </c>
      <c r="H33" s="26">
        <f>SUMIFS(H34:H1069,$B34:$B1069,$B33,$D34:$D1069,$D34,$E34:$E1069,$E34,$F34:$F1069,$F34)</f>
        <v>4468098.63</v>
      </c>
      <c r="I33" s="26">
        <f>SUMIFS(I34:I1069,$B34:$B1069,$B33,$D34:$D1069,$D34,$E34:$E1069,$E34,$F34:$F1069,$F34)</f>
        <v>0</v>
      </c>
    </row>
    <row r="34" spans="1:9" s="22" customFormat="1" ht="15.75">
      <c r="A34" s="18">
        <v>3</v>
      </c>
      <c r="B34" s="23">
        <v>920</v>
      </c>
      <c r="C34" s="32" t="s">
        <v>19</v>
      </c>
      <c r="D34" s="25" t="s">
        <v>77</v>
      </c>
      <c r="E34" s="25" t="s">
        <v>79</v>
      </c>
      <c r="F34" s="25" t="s">
        <v>160</v>
      </c>
      <c r="G34" s="25" t="s">
        <v>80</v>
      </c>
      <c r="H34" s="31">
        <v>4468098.63</v>
      </c>
      <c r="I34" s="31">
        <v>0</v>
      </c>
    </row>
    <row r="35" spans="1:9" s="22" customFormat="1" ht="31.5">
      <c r="A35" s="18">
        <v>2</v>
      </c>
      <c r="B35" s="23">
        <v>920</v>
      </c>
      <c r="C35" s="32" t="s">
        <v>17</v>
      </c>
      <c r="D35" s="25" t="s">
        <v>77</v>
      </c>
      <c r="E35" s="25" t="s">
        <v>79</v>
      </c>
      <c r="F35" s="25" t="s">
        <v>110</v>
      </c>
      <c r="G35" s="25"/>
      <c r="H35" s="26">
        <f>SUMIFS(H36:H1071,$B36:$B1071,$B35,$D36:$D1071,$D36,$E36:$E1071,$E36,$F36:$F1071,$F36)</f>
        <v>25448626.149999999</v>
      </c>
      <c r="I35" s="26">
        <f>SUMIFS(I36:I1071,$B36:$B1071,$B35,$D36:$D1071,$D36,$E36:$E1071,$E36,$F36:$F1071,$F36)</f>
        <v>3594708.48</v>
      </c>
    </row>
    <row r="36" spans="1:9" s="22" customFormat="1" ht="15.75">
      <c r="A36" s="18">
        <v>3</v>
      </c>
      <c r="B36" s="23">
        <v>920</v>
      </c>
      <c r="C36" s="32" t="s">
        <v>19</v>
      </c>
      <c r="D36" s="25" t="s">
        <v>77</v>
      </c>
      <c r="E36" s="25" t="s">
        <v>79</v>
      </c>
      <c r="F36" s="25" t="s">
        <v>110</v>
      </c>
      <c r="G36" s="25" t="s">
        <v>80</v>
      </c>
      <c r="H36" s="31">
        <v>25448626.149999999</v>
      </c>
      <c r="I36" s="31">
        <v>3594708.48</v>
      </c>
    </row>
    <row r="37" spans="1:9" s="22" customFormat="1" ht="47.25">
      <c r="A37" s="18">
        <v>0</v>
      </c>
      <c r="B37" s="19">
        <v>933</v>
      </c>
      <c r="C37" s="20" t="s">
        <v>147</v>
      </c>
      <c r="D37" s="34" t="s">
        <v>72</v>
      </c>
      <c r="E37" s="34" t="s">
        <v>72</v>
      </c>
      <c r="F37" s="34" t="s">
        <v>7</v>
      </c>
      <c r="G37" s="34" t="s">
        <v>72</v>
      </c>
      <c r="H37" s="21">
        <f>SUMIFS(H38:H1073,$B38:$B1073,$B38)/3</f>
        <v>816907.75</v>
      </c>
      <c r="I37" s="21">
        <f>SUMIFS(I38:I1073,$B38:$B1073,$B38)/3</f>
        <v>195803.02</v>
      </c>
    </row>
    <row r="38" spans="1:9" s="22" customFormat="1" ht="70.900000000000006" customHeight="1">
      <c r="A38" s="18">
        <v>1</v>
      </c>
      <c r="B38" s="23">
        <v>933</v>
      </c>
      <c r="C38" s="32" t="s">
        <v>20</v>
      </c>
      <c r="D38" s="25" t="s">
        <v>70</v>
      </c>
      <c r="E38" s="25" t="s">
        <v>79</v>
      </c>
      <c r="F38" s="25" t="s">
        <v>7</v>
      </c>
      <c r="G38" s="25" t="s">
        <v>72</v>
      </c>
      <c r="H38" s="26">
        <f>SUMIFS(H39:H1075,$B39:$B1075,$B39,$D39:$D1075,$D39,$E39:$E1075,$E39)/2</f>
        <v>816907.75</v>
      </c>
      <c r="I38" s="26">
        <f>SUMIFS(I39:I1075,$B39:$B1075,$B39,$D39:$D1075,$D39,$E39:$E1075,$E39)/2</f>
        <v>195803.02</v>
      </c>
    </row>
    <row r="39" spans="1:9" s="22" customFormat="1" ht="78.75">
      <c r="A39" s="18">
        <v>2</v>
      </c>
      <c r="B39" s="23">
        <v>933</v>
      </c>
      <c r="C39" s="32" t="s">
        <v>9</v>
      </c>
      <c r="D39" s="25" t="s">
        <v>70</v>
      </c>
      <c r="E39" s="25" t="s">
        <v>79</v>
      </c>
      <c r="F39" s="25" t="s">
        <v>109</v>
      </c>
      <c r="G39" s="25" t="s">
        <v>72</v>
      </c>
      <c r="H39" s="26">
        <f>SUMIFS(H40:H1075,$B40:$B1075,$B39,$D40:$D1075,$D40,$E40:$E1075,$E40,$F40:$F1075,$F40)</f>
        <v>816907.75</v>
      </c>
      <c r="I39" s="26">
        <f>SUMIFS(I40:I1075,$B40:$B1075,$B39,$D40:$D1075,$D40,$E40:$E1075,$E40,$F40:$F1075,$F40)</f>
        <v>195803.02</v>
      </c>
    </row>
    <row r="40" spans="1:9" s="22" customFormat="1" ht="35.450000000000003" customHeight="1">
      <c r="A40" s="18">
        <v>3</v>
      </c>
      <c r="B40" s="23">
        <v>933</v>
      </c>
      <c r="C40" s="32" t="s">
        <v>11</v>
      </c>
      <c r="D40" s="25" t="s">
        <v>70</v>
      </c>
      <c r="E40" s="25" t="s">
        <v>79</v>
      </c>
      <c r="F40" s="25" t="s">
        <v>109</v>
      </c>
      <c r="G40" s="25" t="s">
        <v>73</v>
      </c>
      <c r="H40" s="31">
        <v>593865</v>
      </c>
      <c r="I40" s="31">
        <v>147364.76999999999</v>
      </c>
    </row>
    <row r="41" spans="1:9" s="22" customFormat="1" ht="47.25">
      <c r="A41" s="18">
        <v>3</v>
      </c>
      <c r="B41" s="23">
        <v>933</v>
      </c>
      <c r="C41" s="32" t="s">
        <v>12</v>
      </c>
      <c r="D41" s="25" t="s">
        <v>70</v>
      </c>
      <c r="E41" s="25" t="s">
        <v>79</v>
      </c>
      <c r="F41" s="25" t="s">
        <v>109</v>
      </c>
      <c r="G41" s="25" t="s">
        <v>74</v>
      </c>
      <c r="H41" s="31">
        <v>145288</v>
      </c>
      <c r="I41" s="31">
        <v>10465</v>
      </c>
    </row>
    <row r="42" spans="1:9" s="22" customFormat="1" ht="35.450000000000003" customHeight="1">
      <c r="A42" s="18">
        <v>3</v>
      </c>
      <c r="B42" s="23">
        <v>933</v>
      </c>
      <c r="C42" s="32" t="s">
        <v>21</v>
      </c>
      <c r="D42" s="25" t="s">
        <v>70</v>
      </c>
      <c r="E42" s="25" t="s">
        <v>79</v>
      </c>
      <c r="F42" s="25" t="s">
        <v>109</v>
      </c>
      <c r="G42" s="25" t="s">
        <v>81</v>
      </c>
      <c r="H42" s="31">
        <v>77754.75</v>
      </c>
      <c r="I42" s="31">
        <v>37973.25</v>
      </c>
    </row>
    <row r="43" spans="1:9" s="22" customFormat="1" ht="15.75">
      <c r="A43" s="18">
        <v>3</v>
      </c>
      <c r="B43" s="23">
        <v>933</v>
      </c>
      <c r="C43" s="32" t="s">
        <v>13</v>
      </c>
      <c r="D43" s="25" t="s">
        <v>70</v>
      </c>
      <c r="E43" s="25" t="s">
        <v>79</v>
      </c>
      <c r="F43" s="25" t="s">
        <v>109</v>
      </c>
      <c r="G43" s="25" t="s">
        <v>75</v>
      </c>
      <c r="H43" s="31">
        <v>0</v>
      </c>
      <c r="I43" s="31">
        <v>0</v>
      </c>
    </row>
    <row r="44" spans="1:9" s="22" customFormat="1" ht="47.25">
      <c r="A44" s="18">
        <v>0</v>
      </c>
      <c r="B44" s="19">
        <v>934</v>
      </c>
      <c r="C44" s="20" t="s">
        <v>198</v>
      </c>
      <c r="D44" s="34" t="s">
        <v>72</v>
      </c>
      <c r="E44" s="34" t="s">
        <v>72</v>
      </c>
      <c r="F44" s="34" t="s">
        <v>7</v>
      </c>
      <c r="G44" s="34" t="s">
        <v>72</v>
      </c>
      <c r="H44" s="21">
        <f>SUMIFS(H45:H1080,$B45:$B1080,$B45)/3</f>
        <v>2465130.04</v>
      </c>
      <c r="I44" s="21">
        <f>SUMIFS(I45:I1080,$B45:$B1080,$B45)/3</f>
        <v>452227.64000000007</v>
      </c>
    </row>
    <row r="45" spans="1:9" s="22" customFormat="1" ht="63">
      <c r="A45" s="18">
        <v>1</v>
      </c>
      <c r="B45" s="23">
        <v>934</v>
      </c>
      <c r="C45" s="32" t="s">
        <v>8</v>
      </c>
      <c r="D45" s="25" t="s">
        <v>70</v>
      </c>
      <c r="E45" s="25" t="s">
        <v>71</v>
      </c>
      <c r="F45" s="25" t="s">
        <v>7</v>
      </c>
      <c r="G45" s="25" t="s">
        <v>72</v>
      </c>
      <c r="H45" s="26">
        <f>SUMIFS(H46:H1080,$B46:$B1080,$B46,$D46:$D1080,$D46,$E46:$E1080,$E46)/2</f>
        <v>2465130.04</v>
      </c>
      <c r="I45" s="26">
        <f>SUMIFS(I46:I1080,$B46:$B1080,$B46,$D46:$D1080,$D46,$E46:$E1080,$E46)/2</f>
        <v>452227.64</v>
      </c>
    </row>
    <row r="46" spans="1:9" s="22" customFormat="1" ht="63">
      <c r="A46" s="18">
        <v>2</v>
      </c>
      <c r="B46" s="23">
        <v>934</v>
      </c>
      <c r="C46" s="28" t="s">
        <v>177</v>
      </c>
      <c r="D46" s="25" t="s">
        <v>70</v>
      </c>
      <c r="E46" s="25" t="s">
        <v>71</v>
      </c>
      <c r="F46" s="25" t="s">
        <v>15</v>
      </c>
      <c r="G46" s="25" t="s">
        <v>72</v>
      </c>
      <c r="H46" s="26">
        <f>SUMIFS(H47:H1080,$B47:$B1080,$B46,$D47:$D1080,$D47,$E47:$E1080,$E47,$F47:$F1080,$F47)</f>
        <v>93000</v>
      </c>
      <c r="I46" s="26">
        <f>SUMIFS(I47:I1080,$B47:$B1080,$B46,$D47:$D1080,$D47,$E47:$E1080,$E47,$F47:$F1080,$F47)</f>
        <v>90957.81</v>
      </c>
    </row>
    <row r="47" spans="1:9" s="22" customFormat="1" ht="51.6" customHeight="1">
      <c r="A47" s="18">
        <v>3</v>
      </c>
      <c r="B47" s="23">
        <v>934</v>
      </c>
      <c r="C47" s="32" t="s">
        <v>12</v>
      </c>
      <c r="D47" s="25" t="s">
        <v>70</v>
      </c>
      <c r="E47" s="25" t="s">
        <v>71</v>
      </c>
      <c r="F47" s="25" t="s">
        <v>15</v>
      </c>
      <c r="G47" s="25" t="s">
        <v>74</v>
      </c>
      <c r="H47" s="31">
        <v>93000</v>
      </c>
      <c r="I47" s="31">
        <v>90957.81</v>
      </c>
    </row>
    <row r="48" spans="1:9" s="22" customFormat="1" ht="63">
      <c r="A48" s="18">
        <v>2</v>
      </c>
      <c r="B48" s="23">
        <v>934</v>
      </c>
      <c r="C48" s="28" t="s">
        <v>178</v>
      </c>
      <c r="D48" s="25" t="s">
        <v>70</v>
      </c>
      <c r="E48" s="25" t="s">
        <v>71</v>
      </c>
      <c r="F48" s="25" t="s">
        <v>42</v>
      </c>
      <c r="G48" s="25" t="s">
        <v>72</v>
      </c>
      <c r="H48" s="26">
        <f>SUMIFS(H49:H1082,$B49:$B1082,$B48,$D49:$D1082,$D49,$E49:$E1082,$E49,$F49:$F1082,$F49)</f>
        <v>0</v>
      </c>
      <c r="I48" s="26">
        <f>SUMIFS(I49:I1082,$B49:$B1082,$B48,$D49:$D1082,$D49,$E49:$E1082,$E49,$F49:$F1082,$F49)</f>
        <v>0</v>
      </c>
    </row>
    <row r="49" spans="1:9" s="22" customFormat="1" ht="51.6" customHeight="1">
      <c r="A49" s="18">
        <v>3</v>
      </c>
      <c r="B49" s="23">
        <v>934</v>
      </c>
      <c r="C49" s="32" t="s">
        <v>12</v>
      </c>
      <c r="D49" s="25" t="s">
        <v>70</v>
      </c>
      <c r="E49" s="25" t="s">
        <v>71</v>
      </c>
      <c r="F49" s="25" t="s">
        <v>42</v>
      </c>
      <c r="G49" s="25" t="s">
        <v>74</v>
      </c>
      <c r="H49" s="31">
        <v>0</v>
      </c>
      <c r="I49" s="31">
        <v>0</v>
      </c>
    </row>
    <row r="50" spans="1:9" s="22" customFormat="1" ht="78.75">
      <c r="A50" s="18">
        <v>2</v>
      </c>
      <c r="B50" s="23">
        <v>934</v>
      </c>
      <c r="C50" s="32" t="s">
        <v>9</v>
      </c>
      <c r="D50" s="25" t="s">
        <v>70</v>
      </c>
      <c r="E50" s="25" t="s">
        <v>71</v>
      </c>
      <c r="F50" s="25" t="s">
        <v>109</v>
      </c>
      <c r="G50" s="25" t="s">
        <v>72</v>
      </c>
      <c r="H50" s="26">
        <f>SUMIFS(H51:H1084,$B51:$B1084,$B50,$D51:$D1084,$D51,$E51:$E1084,$E51,$F51:$F1084,$F51)</f>
        <v>2372130.04</v>
      </c>
      <c r="I50" s="26">
        <f>SUMIFS(I51:I1084,$B51:$B1084,$B50,$D51:$D1084,$D51,$E51:$E1084,$E51,$F51:$F1084,$F51)</f>
        <v>361269.83</v>
      </c>
    </row>
    <row r="51" spans="1:9" s="22" customFormat="1" ht="47.25">
      <c r="A51" s="18">
        <v>3</v>
      </c>
      <c r="B51" s="23">
        <v>934</v>
      </c>
      <c r="C51" s="32" t="s">
        <v>11</v>
      </c>
      <c r="D51" s="25" t="s">
        <v>70</v>
      </c>
      <c r="E51" s="25" t="s">
        <v>71</v>
      </c>
      <c r="F51" s="25" t="s">
        <v>109</v>
      </c>
      <c r="G51" s="25" t="s">
        <v>73</v>
      </c>
      <c r="H51" s="31">
        <v>2331630.04</v>
      </c>
      <c r="I51" s="31">
        <v>351863.8</v>
      </c>
    </row>
    <row r="52" spans="1:9" s="22" customFormat="1" ht="47.25">
      <c r="A52" s="18">
        <v>3</v>
      </c>
      <c r="B52" s="23">
        <v>934</v>
      </c>
      <c r="C52" s="32" t="s">
        <v>12</v>
      </c>
      <c r="D52" s="25" t="s">
        <v>70</v>
      </c>
      <c r="E52" s="25" t="s">
        <v>71</v>
      </c>
      <c r="F52" s="25" t="s">
        <v>109</v>
      </c>
      <c r="G52" s="25" t="s">
        <v>74</v>
      </c>
      <c r="H52" s="31">
        <v>40500</v>
      </c>
      <c r="I52" s="31">
        <v>9406.0300000000007</v>
      </c>
    </row>
    <row r="53" spans="1:9" s="22" customFormat="1" ht="78.75">
      <c r="A53" s="18">
        <v>0</v>
      </c>
      <c r="B53" s="19">
        <v>935</v>
      </c>
      <c r="C53" s="20" t="s">
        <v>146</v>
      </c>
      <c r="D53" s="34" t="s">
        <v>72</v>
      </c>
      <c r="E53" s="34" t="s">
        <v>72</v>
      </c>
      <c r="F53" s="34" t="s">
        <v>7</v>
      </c>
      <c r="G53" s="34" t="s">
        <v>72</v>
      </c>
      <c r="H53" s="21">
        <f>SUMIFS(H54:H1089,$B54:$B1089,$B54)/3</f>
        <v>47020382.75</v>
      </c>
      <c r="I53" s="21">
        <f>SUMIFS(I54:I1089,$B54:$B1089,$B54)/3</f>
        <v>9859063.7299999986</v>
      </c>
    </row>
    <row r="54" spans="1:9" s="22" customFormat="1" ht="47.25">
      <c r="A54" s="18">
        <v>1</v>
      </c>
      <c r="B54" s="23">
        <v>935</v>
      </c>
      <c r="C54" s="32" t="s">
        <v>36</v>
      </c>
      <c r="D54" s="25" t="s">
        <v>79</v>
      </c>
      <c r="E54" s="25" t="s">
        <v>77</v>
      </c>
      <c r="F54" s="25"/>
      <c r="G54" s="25"/>
      <c r="H54" s="26">
        <f>SUMIFS(H55:H1089,$B55:$B1089,$B55,$D55:$D1089,$D55,$E55:$E1089,$E55)/2</f>
        <v>583055</v>
      </c>
      <c r="I54" s="26">
        <f>SUMIFS(I55:I1089,$B55:$B1089,$B55,$D55:$D1089,$D55,$E55:$E1089,$E55)/2</f>
        <v>116250</v>
      </c>
    </row>
    <row r="55" spans="1:9" s="22" customFormat="1" ht="94.5">
      <c r="A55" s="18">
        <v>2</v>
      </c>
      <c r="B55" s="23">
        <v>935</v>
      </c>
      <c r="C55" s="32" t="s">
        <v>161</v>
      </c>
      <c r="D55" s="25" t="s">
        <v>79</v>
      </c>
      <c r="E55" s="25" t="s">
        <v>77</v>
      </c>
      <c r="F55" s="25" t="s">
        <v>53</v>
      </c>
      <c r="G55" s="25"/>
      <c r="H55" s="26">
        <f>SUMIFS(H56:H1089,$B56:$B1089,$B55,$D56:$D1089,$D56,$E56:$E1089,$E56,$F56:$F1089,$F56)</f>
        <v>583055</v>
      </c>
      <c r="I55" s="26">
        <f>SUMIFS(I56:I1089,$B56:$B1089,$B55,$D56:$D1089,$D56,$E56:$E1089,$E56,$F56:$F1089,$F56)</f>
        <v>116250</v>
      </c>
    </row>
    <row r="56" spans="1:9" s="22" customFormat="1" ht="15.75">
      <c r="A56" s="18">
        <v>3</v>
      </c>
      <c r="B56" s="23">
        <v>935</v>
      </c>
      <c r="C56" s="32" t="s">
        <v>46</v>
      </c>
      <c r="D56" s="25" t="s">
        <v>79</v>
      </c>
      <c r="E56" s="25" t="s">
        <v>77</v>
      </c>
      <c r="F56" s="25" t="s">
        <v>53</v>
      </c>
      <c r="G56" s="25" t="s">
        <v>92</v>
      </c>
      <c r="H56" s="31">
        <v>583055</v>
      </c>
      <c r="I56" s="31">
        <v>116250</v>
      </c>
    </row>
    <row r="57" spans="1:9" s="22" customFormat="1" ht="15.75">
      <c r="A57" s="18">
        <v>1</v>
      </c>
      <c r="B57" s="23">
        <v>935</v>
      </c>
      <c r="C57" s="32" t="s">
        <v>135</v>
      </c>
      <c r="D57" s="25" t="s">
        <v>82</v>
      </c>
      <c r="E57" s="25" t="s">
        <v>82</v>
      </c>
      <c r="F57" s="25" t="s">
        <v>7</v>
      </c>
      <c r="G57" s="25" t="s">
        <v>72</v>
      </c>
      <c r="H57" s="26">
        <f>SUMIFS(H58:H1092,$B58:$B1092,$B58,$D58:$D1092,$D58,$E58:$E1092,$E58)/2</f>
        <v>6923612.2599999998</v>
      </c>
      <c r="I57" s="26">
        <f>SUMIFS(I58:I1092,$B58:$B1092,$B58,$D58:$D1092,$D58,$E58:$E1092,$E58)/2</f>
        <v>1097786.3999999999</v>
      </c>
    </row>
    <row r="58" spans="1:9" s="22" customFormat="1" ht="31.5">
      <c r="A58" s="18">
        <v>2</v>
      </c>
      <c r="B58" s="23">
        <v>935</v>
      </c>
      <c r="C58" s="32" t="s">
        <v>162</v>
      </c>
      <c r="D58" s="25" t="s">
        <v>82</v>
      </c>
      <c r="E58" s="25" t="s">
        <v>82</v>
      </c>
      <c r="F58" s="25" t="s">
        <v>22</v>
      </c>
      <c r="G58" s="25"/>
      <c r="H58" s="26">
        <f>SUMIFS(H59:H1092,$B59:$B1092,$B58,$D59:$D1092,$D59,$E59:$E1092,$E59,$F59:$F1092,$F59)</f>
        <v>5524797.2599999998</v>
      </c>
      <c r="I58" s="26">
        <f>SUMIFS(I59:I1092,$B59:$B1092,$B58,$D59:$D1092,$D59,$E59:$E1092,$E59,$F59:$F1092,$F59)</f>
        <v>787786.4</v>
      </c>
    </row>
    <row r="59" spans="1:9" s="22" customFormat="1" ht="15.75">
      <c r="A59" s="18">
        <v>3</v>
      </c>
      <c r="B59" s="23">
        <v>935</v>
      </c>
      <c r="C59" s="32" t="s">
        <v>46</v>
      </c>
      <c r="D59" s="25" t="s">
        <v>82</v>
      </c>
      <c r="E59" s="25" t="s">
        <v>82</v>
      </c>
      <c r="F59" s="25" t="s">
        <v>22</v>
      </c>
      <c r="G59" s="25" t="s">
        <v>92</v>
      </c>
      <c r="H59" s="31">
        <v>5524797.2599999998</v>
      </c>
      <c r="I59" s="31">
        <v>787786.4</v>
      </c>
    </row>
    <row r="60" spans="1:9" s="22" customFormat="1" ht="47.25">
      <c r="A60" s="18">
        <v>2</v>
      </c>
      <c r="B60" s="23">
        <v>935</v>
      </c>
      <c r="C60" s="35" t="s">
        <v>179</v>
      </c>
      <c r="D60" s="25" t="s">
        <v>82</v>
      </c>
      <c r="E60" s="25" t="s">
        <v>82</v>
      </c>
      <c r="F60" s="25" t="s">
        <v>64</v>
      </c>
      <c r="G60" s="25"/>
      <c r="H60" s="26">
        <f>SUMIFS(H61:H1094,$B61:$B1094,$B60,$D61:$D1094,$D61,$E61:$E1094,$E61,$F61:$F1094,$F61)</f>
        <v>1398815</v>
      </c>
      <c r="I60" s="26">
        <f>SUMIFS(I61:I1094,$B61:$B1094,$B60,$D61:$D1094,$D61,$E61:$E1094,$E61,$F61:$F1094,$F61)</f>
        <v>310000</v>
      </c>
    </row>
    <row r="61" spans="1:9" s="22" customFormat="1" ht="15.75">
      <c r="A61" s="18">
        <v>3</v>
      </c>
      <c r="B61" s="23">
        <v>935</v>
      </c>
      <c r="C61" s="32" t="s">
        <v>46</v>
      </c>
      <c r="D61" s="25" t="s">
        <v>82</v>
      </c>
      <c r="E61" s="25" t="s">
        <v>82</v>
      </c>
      <c r="F61" s="25" t="s">
        <v>64</v>
      </c>
      <c r="G61" s="25" t="s">
        <v>92</v>
      </c>
      <c r="H61" s="31">
        <v>1398815</v>
      </c>
      <c r="I61" s="31">
        <v>310000</v>
      </c>
    </row>
    <row r="62" spans="1:9" s="22" customFormat="1" ht="15.75">
      <c r="A62" s="18">
        <v>1</v>
      </c>
      <c r="B62" s="23">
        <v>935</v>
      </c>
      <c r="C62" s="32" t="s">
        <v>24</v>
      </c>
      <c r="D62" s="25" t="s">
        <v>84</v>
      </c>
      <c r="E62" s="25" t="s">
        <v>70</v>
      </c>
      <c r="F62" s="25" t="s">
        <v>7</v>
      </c>
      <c r="G62" s="25" t="s">
        <v>72</v>
      </c>
      <c r="H62" s="26">
        <f>SUMIFS(H63:H1097,$B63:$B1097,$B63,$D63:$D1097,$D63,$E63:$E1097,$E63)/2</f>
        <v>36042716.369999997</v>
      </c>
      <c r="I62" s="26">
        <f>SUMIFS(I63:I1097,$B63:$B1097,$B63,$D63:$D1097,$D63,$E63:$E1097,$E63)/2</f>
        <v>7672287.4000000004</v>
      </c>
    </row>
    <row r="63" spans="1:9" s="22" customFormat="1" ht="39" customHeight="1">
      <c r="A63" s="18">
        <v>2</v>
      </c>
      <c r="B63" s="23">
        <v>935</v>
      </c>
      <c r="C63" s="32" t="s">
        <v>180</v>
      </c>
      <c r="D63" s="25" t="s">
        <v>84</v>
      </c>
      <c r="E63" s="25" t="s">
        <v>70</v>
      </c>
      <c r="F63" s="25" t="s">
        <v>25</v>
      </c>
      <c r="G63" s="25"/>
      <c r="H63" s="26">
        <f>SUMIFS(H64:H1097,$B64:$B1097,$B63,$D64:$D1097,$D64,$E64:$E1097,$E64,$F64:$F1097,$F64)</f>
        <v>28382293.199999999</v>
      </c>
      <c r="I63" s="26">
        <f>SUMIFS(I64:I1097,$B64:$B1097,$B63,$D64:$D1097,$D64,$E64:$E1097,$E64,$F64:$F1097,$F64)</f>
        <v>5945154.0800000001</v>
      </c>
    </row>
    <row r="64" spans="1:9" s="22" customFormat="1" ht="31.5">
      <c r="A64" s="18">
        <v>3</v>
      </c>
      <c r="B64" s="23">
        <v>935</v>
      </c>
      <c r="C64" s="32" t="s">
        <v>23</v>
      </c>
      <c r="D64" s="25" t="s">
        <v>84</v>
      </c>
      <c r="E64" s="25" t="s">
        <v>70</v>
      </c>
      <c r="F64" s="25" t="s">
        <v>25</v>
      </c>
      <c r="G64" s="25" t="s">
        <v>83</v>
      </c>
      <c r="H64" s="31">
        <v>24122836.199999999</v>
      </c>
      <c r="I64" s="31">
        <v>5468345.6799999997</v>
      </c>
    </row>
    <row r="65" spans="1:9" s="22" customFormat="1" ht="47.25">
      <c r="A65" s="18">
        <v>3</v>
      </c>
      <c r="B65" s="23">
        <v>935</v>
      </c>
      <c r="C65" s="32" t="s">
        <v>12</v>
      </c>
      <c r="D65" s="25" t="s">
        <v>84</v>
      </c>
      <c r="E65" s="25" t="s">
        <v>70</v>
      </c>
      <c r="F65" s="25" t="s">
        <v>25</v>
      </c>
      <c r="G65" s="25" t="s">
        <v>74</v>
      </c>
      <c r="H65" s="31">
        <v>4239184</v>
      </c>
      <c r="I65" s="31">
        <v>476808.4</v>
      </c>
    </row>
    <row r="66" spans="1:9" s="22" customFormat="1" ht="15.75">
      <c r="A66" s="18">
        <v>3</v>
      </c>
      <c r="B66" s="23">
        <v>935</v>
      </c>
      <c r="C66" s="32" t="s">
        <v>172</v>
      </c>
      <c r="D66" s="25" t="s">
        <v>84</v>
      </c>
      <c r="E66" s="25" t="s">
        <v>70</v>
      </c>
      <c r="F66" s="25" t="s">
        <v>25</v>
      </c>
      <c r="G66" s="25" t="s">
        <v>171</v>
      </c>
      <c r="H66" s="31">
        <v>0</v>
      </c>
      <c r="I66" s="31">
        <v>0</v>
      </c>
    </row>
    <row r="67" spans="1:9" s="22" customFormat="1" ht="15.75">
      <c r="A67" s="18">
        <v>3</v>
      </c>
      <c r="B67" s="23">
        <v>935</v>
      </c>
      <c r="C67" s="32" t="s">
        <v>13</v>
      </c>
      <c r="D67" s="25" t="s">
        <v>84</v>
      </c>
      <c r="E67" s="25" t="s">
        <v>70</v>
      </c>
      <c r="F67" s="25" t="s">
        <v>25</v>
      </c>
      <c r="G67" s="25" t="s">
        <v>75</v>
      </c>
      <c r="H67" s="31">
        <v>20273</v>
      </c>
      <c r="I67" s="31">
        <v>0</v>
      </c>
    </row>
    <row r="68" spans="1:9" s="22" customFormat="1" ht="47.25">
      <c r="A68" s="18">
        <v>2</v>
      </c>
      <c r="B68" s="23">
        <v>935</v>
      </c>
      <c r="C68" s="32" t="s">
        <v>181</v>
      </c>
      <c r="D68" s="25" t="s">
        <v>84</v>
      </c>
      <c r="E68" s="25" t="s">
        <v>70</v>
      </c>
      <c r="F68" s="25" t="s">
        <v>26</v>
      </c>
      <c r="G68" s="25"/>
      <c r="H68" s="26">
        <f>SUMIFS(H69:H1102,$B69:$B1102,$B68,$D69:$D1102,$D69,$E69:$E1102,$E69,$F69:$F1102,$F69)</f>
        <v>7580423.1699999999</v>
      </c>
      <c r="I68" s="26">
        <f>SUMIFS(I69:I1102,$B69:$B1102,$B68,$D69:$D1102,$D69,$E69:$E1102,$E69,$F69:$F1102,$F69)</f>
        <v>1727133.32</v>
      </c>
    </row>
    <row r="69" spans="1:9" s="22" customFormat="1" ht="31.5">
      <c r="A69" s="18">
        <v>3</v>
      </c>
      <c r="B69" s="23">
        <v>935</v>
      </c>
      <c r="C69" s="32" t="s">
        <v>23</v>
      </c>
      <c r="D69" s="25" t="s">
        <v>84</v>
      </c>
      <c r="E69" s="25" t="s">
        <v>70</v>
      </c>
      <c r="F69" s="25" t="s">
        <v>26</v>
      </c>
      <c r="G69" s="25" t="s">
        <v>83</v>
      </c>
      <c r="H69" s="31">
        <v>6812102.1699999999</v>
      </c>
      <c r="I69" s="31">
        <v>1560356.48</v>
      </c>
    </row>
    <row r="70" spans="1:9" s="22" customFormat="1" ht="47.25">
      <c r="A70" s="18">
        <v>3</v>
      </c>
      <c r="B70" s="23">
        <v>935</v>
      </c>
      <c r="C70" s="32" t="s">
        <v>12</v>
      </c>
      <c r="D70" s="25" t="s">
        <v>84</v>
      </c>
      <c r="E70" s="25" t="s">
        <v>70</v>
      </c>
      <c r="F70" s="25" t="s">
        <v>26</v>
      </c>
      <c r="G70" s="25" t="s">
        <v>74</v>
      </c>
      <c r="H70" s="31">
        <v>768321</v>
      </c>
      <c r="I70" s="31">
        <v>166776.84</v>
      </c>
    </row>
    <row r="71" spans="1:9" s="22" customFormat="1" ht="66" customHeight="1">
      <c r="A71" s="18">
        <v>2</v>
      </c>
      <c r="B71" s="23">
        <v>935</v>
      </c>
      <c r="C71" s="32" t="s">
        <v>125</v>
      </c>
      <c r="D71" s="25" t="s">
        <v>84</v>
      </c>
      <c r="E71" s="25" t="s">
        <v>70</v>
      </c>
      <c r="F71" s="25" t="s">
        <v>126</v>
      </c>
      <c r="G71" s="25"/>
      <c r="H71" s="26">
        <f>SUMIFS(H72:H1105,$B72:$B1105,$B71,$D72:$D1105,$D72,$E72:$E1105,$E72,$F72:$F1105,$F72)</f>
        <v>50000</v>
      </c>
      <c r="I71" s="26">
        <f>SUMIFS(I72:I1105,$B72:$B1105,$B71,$D72:$D1105,$D72,$E72:$E1105,$E72,$F72:$F1105,$F72)</f>
        <v>0</v>
      </c>
    </row>
    <row r="72" spans="1:9" s="22" customFormat="1" ht="47.25">
      <c r="A72" s="18">
        <v>3</v>
      </c>
      <c r="B72" s="23">
        <v>935</v>
      </c>
      <c r="C72" s="32" t="s">
        <v>12</v>
      </c>
      <c r="D72" s="25" t="s">
        <v>84</v>
      </c>
      <c r="E72" s="25" t="s">
        <v>70</v>
      </c>
      <c r="F72" s="25" t="s">
        <v>126</v>
      </c>
      <c r="G72" s="25" t="s">
        <v>74</v>
      </c>
      <c r="H72" s="31">
        <v>50000</v>
      </c>
      <c r="I72" s="31">
        <v>0</v>
      </c>
    </row>
    <row r="73" spans="1:9" s="22" customFormat="1" ht="68.45" customHeight="1">
      <c r="A73" s="18">
        <v>2</v>
      </c>
      <c r="B73" s="23">
        <v>935</v>
      </c>
      <c r="C73" s="32" t="s">
        <v>170</v>
      </c>
      <c r="D73" s="25" t="s">
        <v>84</v>
      </c>
      <c r="E73" s="25" t="s">
        <v>70</v>
      </c>
      <c r="F73" s="25" t="s">
        <v>169</v>
      </c>
      <c r="G73" s="25"/>
      <c r="H73" s="26">
        <f>SUMIFS(H74:H1107,$B74:$B1107,$B73,$D74:$D1107,$D74,$E74:$E1107,$E74,$F74:$F1107,$F74)</f>
        <v>30000</v>
      </c>
      <c r="I73" s="26">
        <f>SUMIFS(I74:I1107,$B74:$B1107,$B73,$D74:$D1107,$D74,$E74:$E1107,$E74,$F74:$F1107,$F74)</f>
        <v>0</v>
      </c>
    </row>
    <row r="74" spans="1:9" s="22" customFormat="1" ht="47.25">
      <c r="A74" s="18">
        <v>3</v>
      </c>
      <c r="B74" s="23">
        <v>935</v>
      </c>
      <c r="C74" s="32" t="s">
        <v>12</v>
      </c>
      <c r="D74" s="25" t="s">
        <v>84</v>
      </c>
      <c r="E74" s="25" t="s">
        <v>70</v>
      </c>
      <c r="F74" s="25" t="s">
        <v>169</v>
      </c>
      <c r="G74" s="25" t="s">
        <v>74</v>
      </c>
      <c r="H74" s="31">
        <v>30000</v>
      </c>
      <c r="I74" s="31">
        <v>0</v>
      </c>
    </row>
    <row r="75" spans="1:9" s="22" customFormat="1" ht="31.5">
      <c r="A75" s="18">
        <v>1</v>
      </c>
      <c r="B75" s="23">
        <v>935</v>
      </c>
      <c r="C75" s="32" t="s">
        <v>27</v>
      </c>
      <c r="D75" s="25" t="s">
        <v>85</v>
      </c>
      <c r="E75" s="25" t="s">
        <v>71</v>
      </c>
      <c r="F75" s="25"/>
      <c r="G75" s="25"/>
      <c r="H75" s="26">
        <f>SUMIFS(H76:H1110,$B76:$B1110,$B76,$D76:$D1110,$D76,$E76:$E1110,$E76)/2</f>
        <v>444000</v>
      </c>
      <c r="I75" s="26">
        <f>SUMIFS(I76:I1110,$B76:$B1110,$B76,$D76:$D1110,$D76,$E76:$E1110,$E76)/2</f>
        <v>384000</v>
      </c>
    </row>
    <row r="76" spans="1:9" s="22" customFormat="1" ht="78.75">
      <c r="A76" s="18">
        <v>2</v>
      </c>
      <c r="B76" s="23">
        <v>935</v>
      </c>
      <c r="C76" s="32" t="s">
        <v>176</v>
      </c>
      <c r="D76" s="25" t="s">
        <v>85</v>
      </c>
      <c r="E76" s="25" t="s">
        <v>71</v>
      </c>
      <c r="F76" s="25" t="s">
        <v>28</v>
      </c>
      <c r="G76" s="25"/>
      <c r="H76" s="26">
        <f>SUMIFS(H77:H1110,$B77:$B1110,$B76,$D77:$D1110,$D77,$E77:$E1110,$E77,$F77:$F1110,$F77)</f>
        <v>60000</v>
      </c>
      <c r="I76" s="26">
        <f>SUMIFS(I77:I1110,$B77:$B1110,$B76,$D77:$D1110,$D77,$E77:$E1110,$E77,$F77:$F1110,$F77)</f>
        <v>0</v>
      </c>
    </row>
    <row r="77" spans="1:9" s="22" customFormat="1" ht="47.25">
      <c r="A77" s="18">
        <v>3</v>
      </c>
      <c r="B77" s="23">
        <v>935</v>
      </c>
      <c r="C77" s="32" t="s">
        <v>12</v>
      </c>
      <c r="D77" s="25" t="s">
        <v>85</v>
      </c>
      <c r="E77" s="25" t="s">
        <v>71</v>
      </c>
      <c r="F77" s="25" t="s">
        <v>28</v>
      </c>
      <c r="G77" s="25" t="s">
        <v>74</v>
      </c>
      <c r="H77" s="31">
        <v>60000</v>
      </c>
      <c r="I77" s="31">
        <v>0</v>
      </c>
    </row>
    <row r="78" spans="1:9" s="22" customFormat="1" ht="15.75">
      <c r="A78" s="18">
        <v>3</v>
      </c>
      <c r="B78" s="23">
        <v>935</v>
      </c>
      <c r="C78" s="32" t="s">
        <v>46</v>
      </c>
      <c r="D78" s="25" t="s">
        <v>85</v>
      </c>
      <c r="E78" s="25" t="s">
        <v>71</v>
      </c>
      <c r="F78" s="25" t="s">
        <v>28</v>
      </c>
      <c r="G78" s="25" t="s">
        <v>92</v>
      </c>
      <c r="H78" s="31">
        <v>0</v>
      </c>
      <c r="I78" s="31">
        <v>0</v>
      </c>
    </row>
    <row r="79" spans="1:9" s="22" customFormat="1" ht="94.5">
      <c r="A79" s="18">
        <v>2</v>
      </c>
      <c r="B79" s="23">
        <v>935</v>
      </c>
      <c r="C79" s="32" t="s">
        <v>197</v>
      </c>
      <c r="D79" s="25" t="s">
        <v>85</v>
      </c>
      <c r="E79" s="25" t="s">
        <v>71</v>
      </c>
      <c r="F79" s="25" t="s">
        <v>29</v>
      </c>
      <c r="G79" s="25"/>
      <c r="H79" s="26">
        <f>SUMIFS(H80:H1113,$B80:$B1113,$B79,$D80:$D1113,$D80,$E80:$E1113,$E80,$F80:$F1113,$F80)</f>
        <v>384000</v>
      </c>
      <c r="I79" s="26">
        <f>SUMIFS(I80:I1113,$B80:$B1113,$B79,$D80:$D1113,$D80,$E80:$E1113,$E80,$F80:$F1113,$F80)</f>
        <v>384000</v>
      </c>
    </row>
    <row r="80" spans="1:9" s="22" customFormat="1" ht="94.5">
      <c r="A80" s="18">
        <v>3</v>
      </c>
      <c r="B80" s="23">
        <v>935</v>
      </c>
      <c r="C80" s="32" t="s">
        <v>154</v>
      </c>
      <c r="D80" s="25" t="s">
        <v>85</v>
      </c>
      <c r="E80" s="25" t="s">
        <v>71</v>
      </c>
      <c r="F80" s="25" t="s">
        <v>29</v>
      </c>
      <c r="G80" s="25" t="s">
        <v>95</v>
      </c>
      <c r="H80" s="31">
        <v>384000</v>
      </c>
      <c r="I80" s="31">
        <v>384000</v>
      </c>
    </row>
    <row r="81" spans="1:9" s="22" customFormat="1" ht="15.75">
      <c r="A81" s="18">
        <v>1</v>
      </c>
      <c r="B81" s="23">
        <v>935</v>
      </c>
      <c r="C81" s="32" t="s">
        <v>30</v>
      </c>
      <c r="D81" s="25" t="s">
        <v>86</v>
      </c>
      <c r="E81" s="25" t="s">
        <v>70</v>
      </c>
      <c r="F81" s="25" t="s">
        <v>7</v>
      </c>
      <c r="G81" s="25" t="s">
        <v>72</v>
      </c>
      <c r="H81" s="26">
        <f>SUMIFS(H82:H1116,$B82:$B1116,$B82,$D82:$D1116,$D82,$E82:$E1116,$E82)/2</f>
        <v>3026999.12</v>
      </c>
      <c r="I81" s="26">
        <f>SUMIFS(I82:I1116,$B82:$B1116,$B82,$D82:$D1116,$D82,$E82:$E1116,$E82)/2</f>
        <v>588739.93000000005</v>
      </c>
    </row>
    <row r="82" spans="1:9" s="22" customFormat="1" ht="47.25">
      <c r="A82" s="18">
        <v>2</v>
      </c>
      <c r="B82" s="23">
        <v>935</v>
      </c>
      <c r="C82" s="32" t="s">
        <v>182</v>
      </c>
      <c r="D82" s="25" t="s">
        <v>86</v>
      </c>
      <c r="E82" s="25" t="s">
        <v>70</v>
      </c>
      <c r="F82" s="25" t="s">
        <v>31</v>
      </c>
      <c r="G82" s="25"/>
      <c r="H82" s="26">
        <f>SUMIFS(H83:H1116,$B83:$B1116,$B82,$D83:$D1116,$D83,$E83:$E1116,$E83,$F83:$F1116,$F83)</f>
        <v>3016999.12</v>
      </c>
      <c r="I82" s="26">
        <f>SUMIFS(I83:I1116,$B83:$B1116,$B82,$D83:$D1116,$D83,$E83:$E1116,$E83,$F83:$F1116,$F83)</f>
        <v>588739.93000000005</v>
      </c>
    </row>
    <row r="83" spans="1:9" s="22" customFormat="1" ht="31.5">
      <c r="A83" s="18">
        <v>3</v>
      </c>
      <c r="B83" s="23">
        <v>935</v>
      </c>
      <c r="C83" s="32" t="s">
        <v>23</v>
      </c>
      <c r="D83" s="25" t="s">
        <v>86</v>
      </c>
      <c r="E83" s="25" t="s">
        <v>70</v>
      </c>
      <c r="F83" s="25" t="s">
        <v>31</v>
      </c>
      <c r="G83" s="25" t="s">
        <v>83</v>
      </c>
      <c r="H83" s="31">
        <v>0</v>
      </c>
      <c r="I83" s="31">
        <v>0</v>
      </c>
    </row>
    <row r="84" spans="1:9" s="22" customFormat="1" ht="15.75">
      <c r="A84" s="18">
        <v>3</v>
      </c>
      <c r="B84" s="23">
        <v>935</v>
      </c>
      <c r="C84" s="32" t="s">
        <v>46</v>
      </c>
      <c r="D84" s="25" t="s">
        <v>86</v>
      </c>
      <c r="E84" s="25" t="s">
        <v>70</v>
      </c>
      <c r="F84" s="25" t="s">
        <v>31</v>
      </c>
      <c r="G84" s="25" t="s">
        <v>92</v>
      </c>
      <c r="H84" s="31">
        <v>3016999.12</v>
      </c>
      <c r="I84" s="31">
        <v>588739.93000000005</v>
      </c>
    </row>
    <row r="85" spans="1:9" s="22" customFormat="1" ht="47.25">
      <c r="A85" s="18">
        <v>2</v>
      </c>
      <c r="B85" s="23">
        <v>935</v>
      </c>
      <c r="C85" s="32" t="s">
        <v>153</v>
      </c>
      <c r="D85" s="25" t="s">
        <v>86</v>
      </c>
      <c r="E85" s="25" t="s">
        <v>70</v>
      </c>
      <c r="F85" s="25" t="s">
        <v>152</v>
      </c>
      <c r="G85" s="25"/>
      <c r="H85" s="26">
        <f>SUMIFS(H86:H1119,$B86:$B1119,$B85,$D86:$D1119,$D86,$E86:$E1119,$E86,$F86:$F1119,$F86)</f>
        <v>10000</v>
      </c>
      <c r="I85" s="26">
        <f>SUMIFS(I86:I1119,$B86:$B1119,$B85,$D86:$D1119,$D86,$E86:$E1119,$E86,$F86:$F1119,$F86)</f>
        <v>0</v>
      </c>
    </row>
    <row r="86" spans="1:9" s="22" customFormat="1" ht="15.75">
      <c r="A86" s="18">
        <v>3</v>
      </c>
      <c r="B86" s="23">
        <v>935</v>
      </c>
      <c r="C86" s="32" t="s">
        <v>46</v>
      </c>
      <c r="D86" s="25" t="s">
        <v>86</v>
      </c>
      <c r="E86" s="25" t="s">
        <v>70</v>
      </c>
      <c r="F86" s="25" t="s">
        <v>152</v>
      </c>
      <c r="G86" s="25" t="s">
        <v>92</v>
      </c>
      <c r="H86" s="31">
        <v>10000</v>
      </c>
      <c r="I86" s="31">
        <v>0</v>
      </c>
    </row>
    <row r="87" spans="1:9" s="22" customFormat="1" ht="78" customHeight="1">
      <c r="A87" s="18">
        <v>0</v>
      </c>
      <c r="B87" s="19">
        <v>943</v>
      </c>
      <c r="C87" s="20" t="s">
        <v>145</v>
      </c>
      <c r="D87" s="34"/>
      <c r="E87" s="34"/>
      <c r="F87" s="34"/>
      <c r="G87" s="34"/>
      <c r="H87" s="21">
        <f>SUMIFS(H88:H1119,$B88:$B1119,$B88)/3</f>
        <v>9305825.1600000001</v>
      </c>
      <c r="I87" s="21">
        <f>SUMIFS(I88:I1119,$B88:$B1119,$B88)/3</f>
        <v>1963140.32</v>
      </c>
    </row>
    <row r="88" spans="1:9" s="22" customFormat="1" ht="15.75">
      <c r="A88" s="18">
        <v>1</v>
      </c>
      <c r="B88" s="23">
        <v>943</v>
      </c>
      <c r="C88" s="32" t="s">
        <v>136</v>
      </c>
      <c r="D88" s="25" t="s">
        <v>85</v>
      </c>
      <c r="E88" s="25" t="s">
        <v>87</v>
      </c>
      <c r="F88" s="25" t="s">
        <v>7</v>
      </c>
      <c r="G88" s="25" t="s">
        <v>72</v>
      </c>
      <c r="H88" s="26">
        <f>SUMIFS(H89:H1123,$B89:$B1123,$B89,$D89:$D1123,$D89,$E89:$E1123,$E89)/2</f>
        <v>7117159.1600000001</v>
      </c>
      <c r="I88" s="26">
        <f>SUMIFS(I89:I1123,$B89:$B1123,$B89,$D89:$D1123,$D89,$E89:$E1123,$E89)/2</f>
        <v>1541762.36</v>
      </c>
    </row>
    <row r="89" spans="1:9" s="22" customFormat="1" ht="63">
      <c r="A89" s="18">
        <v>2</v>
      </c>
      <c r="B89" s="23">
        <v>943</v>
      </c>
      <c r="C89" s="32" t="s">
        <v>200</v>
      </c>
      <c r="D89" s="25" t="s">
        <v>85</v>
      </c>
      <c r="E89" s="25" t="s">
        <v>87</v>
      </c>
      <c r="F89" s="25" t="s">
        <v>10</v>
      </c>
      <c r="G89" s="25"/>
      <c r="H89" s="26">
        <f>SUMIFS(H90:H1123,$B90:$B1123,$B89,$D90:$D1123,$D90,$E90:$E1123,$E90,$F90:$F1123,$F90)</f>
        <v>7117159.1600000001</v>
      </c>
      <c r="I89" s="26">
        <f>SUMIFS(I90:I1123,$B90:$B1123,$B89,$D90:$D1123,$D90,$E90:$E1123,$E90,$F90:$F1123,$F90)</f>
        <v>1541762.36</v>
      </c>
    </row>
    <row r="90" spans="1:9" s="22" customFormat="1" ht="33.6" customHeight="1">
      <c r="A90" s="18">
        <v>3</v>
      </c>
      <c r="B90" s="23">
        <v>943</v>
      </c>
      <c r="C90" s="32" t="s">
        <v>21</v>
      </c>
      <c r="D90" s="25" t="s">
        <v>85</v>
      </c>
      <c r="E90" s="25" t="s">
        <v>87</v>
      </c>
      <c r="F90" s="25" t="s">
        <v>10</v>
      </c>
      <c r="G90" s="25" t="s">
        <v>81</v>
      </c>
      <c r="H90" s="31">
        <v>7117159.1600000001</v>
      </c>
      <c r="I90" s="31">
        <v>1541762.36</v>
      </c>
    </row>
    <row r="91" spans="1:9" s="22" customFormat="1" ht="31.5">
      <c r="A91" s="18">
        <v>1</v>
      </c>
      <c r="B91" s="23">
        <v>943</v>
      </c>
      <c r="C91" s="32" t="s">
        <v>27</v>
      </c>
      <c r="D91" s="25" t="s">
        <v>85</v>
      </c>
      <c r="E91" s="25" t="s">
        <v>71</v>
      </c>
      <c r="F91" s="25"/>
      <c r="G91" s="25"/>
      <c r="H91" s="26">
        <f>SUMIFS(H92:H1126,$B92:$B1126,$B92,$D92:$D1126,$D92,$E92:$E1126,$E92)/2</f>
        <v>2188666</v>
      </c>
      <c r="I91" s="26">
        <f>SUMIFS(I92:I1126,$B92:$B1126,$B92,$D92:$D1126,$D92,$E92:$E1126,$E92)/2</f>
        <v>421377.96</v>
      </c>
    </row>
    <row r="92" spans="1:9" s="22" customFormat="1" ht="63">
      <c r="A92" s="18">
        <v>2</v>
      </c>
      <c r="B92" s="23">
        <v>943</v>
      </c>
      <c r="C92" s="32" t="s">
        <v>200</v>
      </c>
      <c r="D92" s="25" t="s">
        <v>85</v>
      </c>
      <c r="E92" s="25" t="s">
        <v>71</v>
      </c>
      <c r="F92" s="25" t="s">
        <v>10</v>
      </c>
      <c r="G92" s="25"/>
      <c r="H92" s="26">
        <f>SUMIFS(H93:H1126,$B93:$B1126,$B92,$D93:$D1126,$D93,$E93:$E1126,$E93,$F93:$F1126,$F93)</f>
        <v>2188666</v>
      </c>
      <c r="I92" s="26">
        <f>SUMIFS(I93:I1126,$B93:$B1126,$B92,$D93:$D1126,$D93,$E93:$E1126,$E93,$F93:$F1126,$F93)</f>
        <v>421377.96</v>
      </c>
    </row>
    <row r="93" spans="1:9" s="22" customFormat="1" ht="31.5">
      <c r="A93" s="18">
        <v>3</v>
      </c>
      <c r="B93" s="23">
        <v>943</v>
      </c>
      <c r="C93" s="32" t="s">
        <v>23</v>
      </c>
      <c r="D93" s="25" t="s">
        <v>85</v>
      </c>
      <c r="E93" s="25" t="s">
        <v>71</v>
      </c>
      <c r="F93" s="25" t="s">
        <v>10</v>
      </c>
      <c r="G93" s="25" t="s">
        <v>83</v>
      </c>
      <c r="H93" s="31">
        <v>1918077.44</v>
      </c>
      <c r="I93" s="31">
        <v>417160.38</v>
      </c>
    </row>
    <row r="94" spans="1:9" s="22" customFormat="1" ht="47.25">
      <c r="A94" s="18">
        <v>3</v>
      </c>
      <c r="B94" s="23">
        <v>943</v>
      </c>
      <c r="C94" s="32" t="s">
        <v>12</v>
      </c>
      <c r="D94" s="25" t="s">
        <v>85</v>
      </c>
      <c r="E94" s="25" t="s">
        <v>71</v>
      </c>
      <c r="F94" s="25" t="s">
        <v>10</v>
      </c>
      <c r="G94" s="25" t="s">
        <v>74</v>
      </c>
      <c r="H94" s="31">
        <v>270588.56</v>
      </c>
      <c r="I94" s="31">
        <v>4217.58</v>
      </c>
    </row>
    <row r="95" spans="1:9" s="22" customFormat="1" ht="15.75">
      <c r="A95" s="18">
        <v>3</v>
      </c>
      <c r="B95" s="23">
        <v>943</v>
      </c>
      <c r="C95" s="32" t="s">
        <v>13</v>
      </c>
      <c r="D95" s="25" t="s">
        <v>85</v>
      </c>
      <c r="E95" s="25" t="s">
        <v>71</v>
      </c>
      <c r="F95" s="25" t="s">
        <v>10</v>
      </c>
      <c r="G95" s="25" t="s">
        <v>75</v>
      </c>
      <c r="H95" s="31">
        <v>0</v>
      </c>
      <c r="I95" s="31">
        <v>0</v>
      </c>
    </row>
    <row r="96" spans="1:9" s="22" customFormat="1" ht="63">
      <c r="A96" s="18">
        <v>0</v>
      </c>
      <c r="B96" s="19">
        <v>950</v>
      </c>
      <c r="C96" s="20" t="s">
        <v>144</v>
      </c>
      <c r="D96" s="34"/>
      <c r="E96" s="34"/>
      <c r="F96" s="34"/>
      <c r="G96" s="34"/>
      <c r="H96" s="21">
        <f>SUMIFS(H97:H1128,$B97:$B1128,$B97)/3</f>
        <v>87508134.420000002</v>
      </c>
      <c r="I96" s="21">
        <f>SUMIFS(I97:I1128,$B97:$B1128,$B97)/3</f>
        <v>7457120.3700000001</v>
      </c>
    </row>
    <row r="97" spans="1:9" s="22" customFormat="1" ht="94.5">
      <c r="A97" s="18">
        <v>1</v>
      </c>
      <c r="B97" s="23">
        <v>950</v>
      </c>
      <c r="C97" s="32" t="s">
        <v>34</v>
      </c>
      <c r="D97" s="25" t="s">
        <v>70</v>
      </c>
      <c r="E97" s="25" t="s">
        <v>87</v>
      </c>
      <c r="F97" s="25" t="s">
        <v>7</v>
      </c>
      <c r="G97" s="25" t="s">
        <v>72</v>
      </c>
      <c r="H97" s="26">
        <f>SUMIFS(H98:H1132,$B98:$B1132,$B98,$D98:$D1132,$D98,$E98:$E1132,$E98)/2</f>
        <v>7062727</v>
      </c>
      <c r="I97" s="26">
        <f>SUMIFS(I98:I1132,$B98:$B1132,$B98,$D98:$D1132,$D98,$E98:$E1132,$E98)/2</f>
        <v>986437.39</v>
      </c>
    </row>
    <row r="98" spans="1:9" s="22" customFormat="1" ht="63">
      <c r="A98" s="18">
        <v>2</v>
      </c>
      <c r="B98" s="23">
        <v>950</v>
      </c>
      <c r="C98" s="28" t="s">
        <v>177</v>
      </c>
      <c r="D98" s="25" t="s">
        <v>70</v>
      </c>
      <c r="E98" s="25" t="s">
        <v>87</v>
      </c>
      <c r="F98" s="25" t="s">
        <v>15</v>
      </c>
      <c r="G98" s="25" t="s">
        <v>72</v>
      </c>
      <c r="H98" s="26">
        <f>SUMIFS(H99:H1132,$B99:$B1132,$B98,$D99:$D1132,$D99,$E99:$E1132,$E99,$F99:$F1132,$F99)</f>
        <v>100000</v>
      </c>
      <c r="I98" s="26">
        <f>SUMIFS(I99:I1132,$B99:$B1132,$B98,$D99:$D1132,$D99,$E99:$E1132,$E99,$F99:$F1132,$F99)</f>
        <v>0</v>
      </c>
    </row>
    <row r="99" spans="1:9" s="22" customFormat="1" ht="47.25">
      <c r="A99" s="18">
        <v>3</v>
      </c>
      <c r="B99" s="23">
        <v>950</v>
      </c>
      <c r="C99" s="32" t="s">
        <v>12</v>
      </c>
      <c r="D99" s="25" t="s">
        <v>70</v>
      </c>
      <c r="E99" s="25" t="s">
        <v>87</v>
      </c>
      <c r="F99" s="25" t="s">
        <v>15</v>
      </c>
      <c r="G99" s="25" t="s">
        <v>74</v>
      </c>
      <c r="H99" s="31">
        <v>100000</v>
      </c>
      <c r="I99" s="31">
        <v>0</v>
      </c>
    </row>
    <row r="100" spans="1:9" s="22" customFormat="1" ht="63">
      <c r="A100" s="18">
        <v>2</v>
      </c>
      <c r="B100" s="23">
        <v>950</v>
      </c>
      <c r="C100" s="28" t="s">
        <v>178</v>
      </c>
      <c r="D100" s="25" t="s">
        <v>70</v>
      </c>
      <c r="E100" s="25" t="s">
        <v>87</v>
      </c>
      <c r="F100" s="25" t="s">
        <v>42</v>
      </c>
      <c r="G100" s="25" t="s">
        <v>72</v>
      </c>
      <c r="H100" s="26">
        <f>SUMIFS(H101:H1134,$B101:$B1134,$B100,$D101:$D1134,$D101,$E101:$E1134,$E101,$F101:$F1134,$F101)</f>
        <v>0</v>
      </c>
      <c r="I100" s="26">
        <f>SUMIFS(I101:I1134,$B101:$B1134,$B100,$D101:$D1134,$D101,$E101:$E1134,$E101,$F101:$F1134,$F101)</f>
        <v>0</v>
      </c>
    </row>
    <row r="101" spans="1:9" s="22" customFormat="1" ht="47.25">
      <c r="A101" s="18">
        <v>3</v>
      </c>
      <c r="B101" s="23">
        <v>950</v>
      </c>
      <c r="C101" s="32" t="s">
        <v>12</v>
      </c>
      <c r="D101" s="25" t="s">
        <v>70</v>
      </c>
      <c r="E101" s="25" t="s">
        <v>87</v>
      </c>
      <c r="F101" s="25" t="s">
        <v>42</v>
      </c>
      <c r="G101" s="25" t="s">
        <v>74</v>
      </c>
      <c r="H101" s="31">
        <v>0</v>
      </c>
      <c r="I101" s="31">
        <v>0</v>
      </c>
    </row>
    <row r="102" spans="1:9" s="22" customFormat="1" ht="78.75">
      <c r="A102" s="18">
        <v>2</v>
      </c>
      <c r="B102" s="23">
        <v>950</v>
      </c>
      <c r="C102" s="32" t="s">
        <v>9</v>
      </c>
      <c r="D102" s="25" t="s">
        <v>70</v>
      </c>
      <c r="E102" s="25" t="s">
        <v>87</v>
      </c>
      <c r="F102" s="25" t="s">
        <v>109</v>
      </c>
      <c r="G102" s="25" t="s">
        <v>72</v>
      </c>
      <c r="H102" s="26">
        <f>SUMIFS(H103:H1136,$B103:$B1136,$B102,$D103:$D1136,$D103,$E103:$E1136,$E103,$F103:$F1136,$F103)</f>
        <v>6962727</v>
      </c>
      <c r="I102" s="26">
        <f>SUMIFS(I103:I1136,$B103:$B1136,$B102,$D103:$D1136,$D103,$E103:$E1136,$E103,$F103:$F1136,$F103)</f>
        <v>986437.39</v>
      </c>
    </row>
    <row r="103" spans="1:9" s="22" customFormat="1" ht="47.25">
      <c r="A103" s="18">
        <v>3</v>
      </c>
      <c r="B103" s="23">
        <v>950</v>
      </c>
      <c r="C103" s="32" t="s">
        <v>11</v>
      </c>
      <c r="D103" s="25" t="s">
        <v>70</v>
      </c>
      <c r="E103" s="25" t="s">
        <v>87</v>
      </c>
      <c r="F103" s="25" t="s">
        <v>109</v>
      </c>
      <c r="G103" s="25" t="s">
        <v>73</v>
      </c>
      <c r="H103" s="31">
        <v>6578577</v>
      </c>
      <c r="I103" s="31">
        <v>938906.96</v>
      </c>
    </row>
    <row r="104" spans="1:9" s="22" customFormat="1" ht="47.25">
      <c r="A104" s="18">
        <v>3</v>
      </c>
      <c r="B104" s="23">
        <v>950</v>
      </c>
      <c r="C104" s="32" t="s">
        <v>12</v>
      </c>
      <c r="D104" s="25" t="s">
        <v>70</v>
      </c>
      <c r="E104" s="25" t="s">
        <v>87</v>
      </c>
      <c r="F104" s="25" t="s">
        <v>109</v>
      </c>
      <c r="G104" s="25" t="s">
        <v>74</v>
      </c>
      <c r="H104" s="31">
        <v>382650</v>
      </c>
      <c r="I104" s="31">
        <v>47530.43</v>
      </c>
    </row>
    <row r="105" spans="1:9" s="22" customFormat="1" ht="39" customHeight="1">
      <c r="A105" s="18">
        <v>3</v>
      </c>
      <c r="B105" s="23">
        <v>950</v>
      </c>
      <c r="C105" s="32" t="s">
        <v>21</v>
      </c>
      <c r="D105" s="25" t="s">
        <v>70</v>
      </c>
      <c r="E105" s="25" t="s">
        <v>87</v>
      </c>
      <c r="F105" s="25" t="s">
        <v>109</v>
      </c>
      <c r="G105" s="25" t="s">
        <v>81</v>
      </c>
      <c r="H105" s="31">
        <v>0</v>
      </c>
      <c r="I105" s="31">
        <v>0</v>
      </c>
    </row>
    <row r="106" spans="1:9" s="22" customFormat="1" ht="15.75">
      <c r="A106" s="18">
        <v>3</v>
      </c>
      <c r="B106" s="23">
        <v>950</v>
      </c>
      <c r="C106" s="32" t="s">
        <v>132</v>
      </c>
      <c r="D106" s="25" t="s">
        <v>70</v>
      </c>
      <c r="E106" s="25" t="s">
        <v>87</v>
      </c>
      <c r="F106" s="25" t="s">
        <v>109</v>
      </c>
      <c r="G106" s="25" t="s">
        <v>131</v>
      </c>
      <c r="H106" s="31">
        <v>0</v>
      </c>
      <c r="I106" s="31">
        <v>0</v>
      </c>
    </row>
    <row r="107" spans="1:9" s="22" customFormat="1" ht="21" customHeight="1">
      <c r="A107" s="18">
        <v>3</v>
      </c>
      <c r="B107" s="23">
        <v>950</v>
      </c>
      <c r="C107" s="32" t="s">
        <v>13</v>
      </c>
      <c r="D107" s="25" t="s">
        <v>70</v>
      </c>
      <c r="E107" s="25" t="s">
        <v>87</v>
      </c>
      <c r="F107" s="25" t="s">
        <v>109</v>
      </c>
      <c r="G107" s="25" t="s">
        <v>75</v>
      </c>
      <c r="H107" s="31">
        <v>1500</v>
      </c>
      <c r="I107" s="31">
        <v>0</v>
      </c>
    </row>
    <row r="108" spans="1:9" s="22" customFormat="1" ht="15" customHeight="1">
      <c r="A108" s="18">
        <v>1</v>
      </c>
      <c r="B108" s="23">
        <v>950</v>
      </c>
      <c r="C108" s="32" t="s">
        <v>14</v>
      </c>
      <c r="D108" s="25" t="s">
        <v>70</v>
      </c>
      <c r="E108" s="25" t="s">
        <v>76</v>
      </c>
      <c r="F108" s="25"/>
      <c r="G108" s="25"/>
      <c r="H108" s="26">
        <f>SUMIFS(H109:H1143,$B109:$B1143,$B109,$D109:$D1143,$D109,$E109:$E1143,$E109)/2</f>
        <v>600000</v>
      </c>
      <c r="I108" s="26">
        <f>SUMIFS(I109:I1143,$B109:$B1143,$B109,$D109:$D1143,$D109,$E109:$E1143,$E109)/2</f>
        <v>17800</v>
      </c>
    </row>
    <row r="109" spans="1:9" s="22" customFormat="1" ht="78.75">
      <c r="A109" s="18">
        <v>2</v>
      </c>
      <c r="B109" s="23">
        <v>950</v>
      </c>
      <c r="C109" s="32" t="s">
        <v>183</v>
      </c>
      <c r="D109" s="25" t="s">
        <v>70</v>
      </c>
      <c r="E109" s="25" t="s">
        <v>76</v>
      </c>
      <c r="F109" s="25" t="s">
        <v>50</v>
      </c>
      <c r="G109" s="25" t="s">
        <v>72</v>
      </c>
      <c r="H109" s="26">
        <f>SUMIFS(H110:H1143,$B110:$B1143,$B109,$D110:$D1143,$D110,$E110:$E1143,$E110,$F110:$F1143,$F110)</f>
        <v>600000</v>
      </c>
      <c r="I109" s="26">
        <f>SUMIFS(I110:I1143,$B110:$B1143,$B109,$D110:$D1143,$D110,$E110:$E1143,$E110,$F110:$F1143,$F110)</f>
        <v>17800</v>
      </c>
    </row>
    <row r="110" spans="1:9" s="22" customFormat="1" ht="47.25">
      <c r="A110" s="18">
        <v>3</v>
      </c>
      <c r="B110" s="23">
        <v>950</v>
      </c>
      <c r="C110" s="32" t="s">
        <v>12</v>
      </c>
      <c r="D110" s="25" t="s">
        <v>70</v>
      </c>
      <c r="E110" s="25" t="s">
        <v>76</v>
      </c>
      <c r="F110" s="25" t="s">
        <v>50</v>
      </c>
      <c r="G110" s="25" t="s">
        <v>74</v>
      </c>
      <c r="H110" s="31">
        <v>600000</v>
      </c>
      <c r="I110" s="31">
        <v>17800</v>
      </c>
    </row>
    <row r="111" spans="1:9" s="22" customFormat="1" ht="47.25">
      <c r="A111" s="18">
        <v>1</v>
      </c>
      <c r="B111" s="23">
        <v>950</v>
      </c>
      <c r="C111" s="32" t="s">
        <v>36</v>
      </c>
      <c r="D111" s="25" t="s">
        <v>79</v>
      </c>
      <c r="E111" s="25" t="s">
        <v>77</v>
      </c>
      <c r="F111" s="25"/>
      <c r="G111" s="25"/>
      <c r="H111" s="26">
        <f>SUMIFS(H112:H1146,$B112:$B1146,$B112,$D112:$D1146,$D112,$E112:$E1146,$E112)/2</f>
        <v>0</v>
      </c>
      <c r="I111" s="26">
        <f>SUMIFS(I112:I1146,$B112:$B1146,$B112,$D112:$D1146,$D112,$E112:$E1146,$E112)/2</f>
        <v>0</v>
      </c>
    </row>
    <row r="112" spans="1:9" s="22" customFormat="1" ht="63">
      <c r="A112" s="18">
        <v>2</v>
      </c>
      <c r="B112" s="23">
        <v>950</v>
      </c>
      <c r="C112" s="32" t="s">
        <v>163</v>
      </c>
      <c r="D112" s="25" t="s">
        <v>79</v>
      </c>
      <c r="E112" s="25" t="s">
        <v>77</v>
      </c>
      <c r="F112" s="25" t="s">
        <v>129</v>
      </c>
      <c r="G112" s="25"/>
      <c r="H112" s="26">
        <f>SUMIFS(H113:H1146,$B113:$B1146,$B112,$D113:$D1146,$D113,$E113:$E1146,$E113,$F113:$F1146,$F113)</f>
        <v>0</v>
      </c>
      <c r="I112" s="26">
        <f>SUMIFS(I113:I1146,$B113:$B1146,$B112,$D113:$D1146,$D113,$E113:$E1146,$E113,$F113:$F1146,$F113)</f>
        <v>0</v>
      </c>
    </row>
    <row r="113" spans="1:9" s="22" customFormat="1" ht="47.25">
      <c r="A113" s="18">
        <v>3</v>
      </c>
      <c r="B113" s="23">
        <v>950</v>
      </c>
      <c r="C113" s="32" t="s">
        <v>12</v>
      </c>
      <c r="D113" s="25" t="s">
        <v>79</v>
      </c>
      <c r="E113" s="25" t="s">
        <v>77</v>
      </c>
      <c r="F113" s="25" t="s">
        <v>129</v>
      </c>
      <c r="G113" s="25" t="s">
        <v>74</v>
      </c>
      <c r="H113" s="31">
        <v>0</v>
      </c>
      <c r="I113" s="31">
        <v>0</v>
      </c>
    </row>
    <row r="114" spans="1:9" s="22" customFormat="1" ht="31.5">
      <c r="A114" s="18">
        <v>1</v>
      </c>
      <c r="B114" s="23">
        <v>950</v>
      </c>
      <c r="C114" s="32" t="s">
        <v>37</v>
      </c>
      <c r="D114" s="25" t="s">
        <v>87</v>
      </c>
      <c r="E114" s="25" t="s">
        <v>88</v>
      </c>
      <c r="F114" s="25"/>
      <c r="G114" s="25"/>
      <c r="H114" s="26">
        <f>SUMIFS(H115:H1149,$B115:$B1149,$B115,$D115:$D1149,$D115,$E115:$E1149,$E115)/2</f>
        <v>33661258.310000002</v>
      </c>
      <c r="I114" s="26">
        <f>SUMIFS(I115:I1149,$B115:$B1149,$B115,$D115:$D1149,$D115,$E115:$E1149,$E115)/2</f>
        <v>0</v>
      </c>
    </row>
    <row r="115" spans="1:9" s="22" customFormat="1" ht="78.75">
      <c r="A115" s="18">
        <v>2</v>
      </c>
      <c r="B115" s="23">
        <v>950</v>
      </c>
      <c r="C115" s="32" t="s">
        <v>183</v>
      </c>
      <c r="D115" s="25" t="s">
        <v>87</v>
      </c>
      <c r="E115" s="25" t="s">
        <v>88</v>
      </c>
      <c r="F115" s="25" t="s">
        <v>50</v>
      </c>
      <c r="G115" s="25"/>
      <c r="H115" s="26">
        <f>SUMIFS(H116:H1149,$B116:$B1149,$B115,$D116:$D1149,$D116,$E116:$E1149,$E116,$F116:$F1149,$F116)</f>
        <v>33661258.310000002</v>
      </c>
      <c r="I115" s="26">
        <f>SUMIFS(I116:I1149,$B116:$B1149,$B115,$D116:$D1149,$D116,$E116:$E1149,$E116,$F116:$F1149,$F116)</f>
        <v>0</v>
      </c>
    </row>
    <row r="116" spans="1:9" s="22" customFormat="1" ht="47.25">
      <c r="A116" s="18">
        <v>3</v>
      </c>
      <c r="B116" s="23">
        <v>950</v>
      </c>
      <c r="C116" s="32" t="s">
        <v>12</v>
      </c>
      <c r="D116" s="25" t="s">
        <v>87</v>
      </c>
      <c r="E116" s="25" t="s">
        <v>88</v>
      </c>
      <c r="F116" s="25" t="s">
        <v>50</v>
      </c>
      <c r="G116" s="25" t="s">
        <v>74</v>
      </c>
      <c r="H116" s="31">
        <v>33661258.310000002</v>
      </c>
      <c r="I116" s="31">
        <v>0</v>
      </c>
    </row>
    <row r="117" spans="1:9" s="22" customFormat="1" ht="15.75">
      <c r="A117" s="18">
        <v>1</v>
      </c>
      <c r="B117" s="23">
        <v>950</v>
      </c>
      <c r="C117" s="32" t="s">
        <v>59</v>
      </c>
      <c r="D117" s="25" t="s">
        <v>93</v>
      </c>
      <c r="E117" s="25" t="s">
        <v>70</v>
      </c>
      <c r="F117" s="25"/>
      <c r="G117" s="25"/>
      <c r="H117" s="26">
        <f>SUMIFS(H118:H1152,$B118:$B1152,$B118,$D118:$D1152,$D118,$E118:$E1152,$E118)/2</f>
        <v>2229373.2000000002</v>
      </c>
      <c r="I117" s="26">
        <f>SUMIFS(I118:I1152,$B118:$B1152,$B118,$D118:$D1152,$D118,$E118:$E1152,$E118)/2</f>
        <v>15439.06</v>
      </c>
    </row>
    <row r="118" spans="1:9" s="22" customFormat="1" ht="78.75">
      <c r="A118" s="18">
        <v>2</v>
      </c>
      <c r="B118" s="23">
        <v>950</v>
      </c>
      <c r="C118" s="32" t="s">
        <v>183</v>
      </c>
      <c r="D118" s="25" t="s">
        <v>93</v>
      </c>
      <c r="E118" s="25" t="s">
        <v>70</v>
      </c>
      <c r="F118" s="25" t="s">
        <v>50</v>
      </c>
      <c r="G118" s="25"/>
      <c r="H118" s="26">
        <f>SUMIFS(H119:H1152,$B119:$B1152,$B118,$D119:$D1152,$D119,$E119:$E1152,$E119,$F119:$F1152,$F119)</f>
        <v>530000</v>
      </c>
      <c r="I118" s="26">
        <f>SUMIFS(I119:I1152,$B119:$B1152,$B118,$D119:$D1152,$D119,$E119:$E1152,$E119,$F119:$F1152,$F119)</f>
        <v>15439.06</v>
      </c>
    </row>
    <row r="119" spans="1:9" s="22" customFormat="1" ht="47.25">
      <c r="A119" s="18">
        <v>3</v>
      </c>
      <c r="B119" s="23">
        <v>950</v>
      </c>
      <c r="C119" s="32" t="s">
        <v>12</v>
      </c>
      <c r="D119" s="25" t="s">
        <v>93</v>
      </c>
      <c r="E119" s="25" t="s">
        <v>70</v>
      </c>
      <c r="F119" s="25" t="s">
        <v>50</v>
      </c>
      <c r="G119" s="25" t="s">
        <v>74</v>
      </c>
      <c r="H119" s="31">
        <v>530000</v>
      </c>
      <c r="I119" s="31">
        <v>15439.06</v>
      </c>
    </row>
    <row r="120" spans="1:9" s="22" customFormat="1" ht="66" customHeight="1">
      <c r="A120" s="18">
        <v>2</v>
      </c>
      <c r="B120" s="23">
        <v>950</v>
      </c>
      <c r="C120" s="35" t="s">
        <v>206</v>
      </c>
      <c r="D120" s="25" t="s">
        <v>93</v>
      </c>
      <c r="E120" s="25" t="s">
        <v>70</v>
      </c>
      <c r="F120" s="25" t="s">
        <v>204</v>
      </c>
      <c r="G120" s="25" t="s">
        <v>72</v>
      </c>
      <c r="H120" s="26">
        <f>SUMIFS(H121:H1163,$B121:$B1163,$B120,$D121:$D1163,$D121,$E121:$E1163,$E121,$F121:$F1163,$F121)</f>
        <v>1669373.2</v>
      </c>
      <c r="I120" s="26">
        <f>SUMIFS(I121:I1163,$B121:$B1163,$B120,$D121:$D1163,$D121,$E121:$E1163,$E121,$F121:$F1163,$F121)</f>
        <v>0</v>
      </c>
    </row>
    <row r="121" spans="1:9" s="22" customFormat="1" ht="15.75">
      <c r="A121" s="18">
        <v>3</v>
      </c>
      <c r="B121" s="23">
        <v>950</v>
      </c>
      <c r="C121" s="32" t="s">
        <v>205</v>
      </c>
      <c r="D121" s="25" t="s">
        <v>93</v>
      </c>
      <c r="E121" s="25" t="s">
        <v>70</v>
      </c>
      <c r="F121" s="25" t="s">
        <v>204</v>
      </c>
      <c r="G121" s="25" t="s">
        <v>130</v>
      </c>
      <c r="H121" s="31">
        <v>1669373.2</v>
      </c>
      <c r="I121" s="31">
        <v>0</v>
      </c>
    </row>
    <row r="122" spans="1:9" s="22" customFormat="1" ht="63">
      <c r="A122" s="18">
        <v>2</v>
      </c>
      <c r="B122" s="23">
        <v>950</v>
      </c>
      <c r="C122" s="32" t="s">
        <v>170</v>
      </c>
      <c r="D122" s="25" t="s">
        <v>93</v>
      </c>
      <c r="E122" s="25" t="s">
        <v>70</v>
      </c>
      <c r="F122" s="25" t="s">
        <v>169</v>
      </c>
      <c r="G122" s="25"/>
      <c r="H122" s="26">
        <f>SUMIFS(H123:H1157,$B123:$B1157,$B122,$D123:$D1157,$D123,$E123:$E1157,$E123,$F123:$F1157,$F123)</f>
        <v>30000</v>
      </c>
      <c r="I122" s="26">
        <f>SUMIFS(I123:I1157,$B123:$B1157,$B122,$D123:$D1157,$D123,$E123:$E1157,$E123,$F123:$F1157,$F123)</f>
        <v>0</v>
      </c>
    </row>
    <row r="123" spans="1:9" s="22" customFormat="1" ht="47.25">
      <c r="A123" s="18">
        <v>3</v>
      </c>
      <c r="B123" s="23">
        <v>950</v>
      </c>
      <c r="C123" s="32" t="s">
        <v>12</v>
      </c>
      <c r="D123" s="25" t="s">
        <v>93</v>
      </c>
      <c r="E123" s="25" t="s">
        <v>70</v>
      </c>
      <c r="F123" s="25" t="s">
        <v>169</v>
      </c>
      <c r="G123" s="25" t="s">
        <v>74</v>
      </c>
      <c r="H123" s="31">
        <v>30000</v>
      </c>
      <c r="I123" s="31">
        <v>0</v>
      </c>
    </row>
    <row r="124" spans="1:9" s="22" customFormat="1" ht="15.75">
      <c r="A124" s="18">
        <v>1</v>
      </c>
      <c r="B124" s="23">
        <v>950</v>
      </c>
      <c r="C124" s="32" t="s">
        <v>115</v>
      </c>
      <c r="D124" s="25" t="s">
        <v>93</v>
      </c>
      <c r="E124" s="25" t="s">
        <v>89</v>
      </c>
      <c r="F124" s="25" t="s">
        <v>7</v>
      </c>
      <c r="G124" s="25" t="s">
        <v>72</v>
      </c>
      <c r="H124" s="26">
        <f>SUMIFS(H125:H1157,$B125:$B1157,$B125,$D125:$D1157,$D125,$E125:$E1157,$E125)/2</f>
        <v>68600</v>
      </c>
      <c r="I124" s="26">
        <f>SUMIFS(I125:I1157,$B125:$B1157,$B125,$D125:$D1157,$D125,$E125:$E1157,$E125)/2</f>
        <v>6974.95</v>
      </c>
    </row>
    <row r="125" spans="1:9" s="22" customFormat="1" ht="78.75">
      <c r="A125" s="18">
        <v>2</v>
      </c>
      <c r="B125" s="23">
        <v>950</v>
      </c>
      <c r="C125" s="32" t="s">
        <v>183</v>
      </c>
      <c r="D125" s="25" t="s">
        <v>93</v>
      </c>
      <c r="E125" s="25" t="s">
        <v>89</v>
      </c>
      <c r="F125" s="25" t="s">
        <v>50</v>
      </c>
      <c r="G125" s="25" t="s">
        <v>72</v>
      </c>
      <c r="H125" s="26">
        <f>SUMIFS(H126:H1157,$B126:$B1157,$B125,$D126:$D1157,$D126,$E126:$E1157,$E126,$F126:$F1157,$F126)</f>
        <v>68600</v>
      </c>
      <c r="I125" s="26">
        <f>SUMIFS(I126:I1157,$B126:$B1157,$B125,$D126:$D1157,$D126,$E126:$E1157,$E126,$F126:$F1157,$F126)</f>
        <v>6974.95</v>
      </c>
    </row>
    <row r="126" spans="1:9" s="22" customFormat="1" ht="52.15" customHeight="1">
      <c r="A126" s="18">
        <v>3</v>
      </c>
      <c r="B126" s="23">
        <v>950</v>
      </c>
      <c r="C126" s="32" t="s">
        <v>12</v>
      </c>
      <c r="D126" s="25" t="s">
        <v>93</v>
      </c>
      <c r="E126" s="25" t="s">
        <v>89</v>
      </c>
      <c r="F126" s="25" t="s">
        <v>50</v>
      </c>
      <c r="G126" s="25" t="s">
        <v>74</v>
      </c>
      <c r="H126" s="31">
        <v>68600</v>
      </c>
      <c r="I126" s="31">
        <v>6974.95</v>
      </c>
    </row>
    <row r="127" spans="1:9" s="22" customFormat="1" ht="15.75">
      <c r="A127" s="18">
        <v>1</v>
      </c>
      <c r="B127" s="23">
        <v>950</v>
      </c>
      <c r="C127" s="32" t="s">
        <v>38</v>
      </c>
      <c r="D127" s="25" t="s">
        <v>82</v>
      </c>
      <c r="E127" s="25" t="s">
        <v>89</v>
      </c>
      <c r="F127" s="25"/>
      <c r="G127" s="25"/>
      <c r="H127" s="26">
        <f>SUMIFS(H128:H1160,$B128:$B1160,$B128,$D128:$D1160,$D128,$E128:$E1160,$E128)/2</f>
        <v>34564401.909999996</v>
      </c>
      <c r="I127" s="26">
        <f>SUMIFS(I128:I1160,$B128:$B1160,$B128,$D128:$D1160,$D128,$E128:$E1160,$E128)/2</f>
        <v>6430468.9699999997</v>
      </c>
    </row>
    <row r="128" spans="1:9" s="22" customFormat="1" ht="63">
      <c r="A128" s="18">
        <v>2</v>
      </c>
      <c r="B128" s="23">
        <v>950</v>
      </c>
      <c r="C128" s="32" t="s">
        <v>163</v>
      </c>
      <c r="D128" s="25" t="s">
        <v>82</v>
      </c>
      <c r="E128" s="25" t="s">
        <v>89</v>
      </c>
      <c r="F128" s="25" t="s">
        <v>129</v>
      </c>
      <c r="G128" s="25"/>
      <c r="H128" s="26">
        <f>SUMIFS(H129:H1161,$B129:$B1161,$B128,$D129:$D1161,$D129,$E129:$E1161,$E129,$F129:$F1161,$F129)</f>
        <v>779045</v>
      </c>
      <c r="I128" s="26">
        <f>SUMIFS(I129:I1161,$B129:$B1161,$B128,$D129:$D1161,$D129,$E129:$E1161,$E129,$F129:$F1161,$F129)</f>
        <v>40000</v>
      </c>
    </row>
    <row r="129" spans="1:9" s="22" customFormat="1" ht="47.25">
      <c r="A129" s="18">
        <v>3</v>
      </c>
      <c r="B129" s="23">
        <v>950</v>
      </c>
      <c r="C129" s="32" t="s">
        <v>12</v>
      </c>
      <c r="D129" s="25" t="s">
        <v>82</v>
      </c>
      <c r="E129" s="25" t="s">
        <v>89</v>
      </c>
      <c r="F129" s="25" t="s">
        <v>129</v>
      </c>
      <c r="G129" s="25" t="s">
        <v>74</v>
      </c>
      <c r="H129" s="31">
        <v>779045</v>
      </c>
      <c r="I129" s="31">
        <v>40000</v>
      </c>
    </row>
    <row r="130" spans="1:9" s="22" customFormat="1" ht="78.75">
      <c r="A130" s="18">
        <v>2</v>
      </c>
      <c r="B130" s="23">
        <v>950</v>
      </c>
      <c r="C130" s="36" t="s">
        <v>193</v>
      </c>
      <c r="D130" s="25" t="s">
        <v>82</v>
      </c>
      <c r="E130" s="25" t="s">
        <v>89</v>
      </c>
      <c r="F130" s="25" t="s">
        <v>39</v>
      </c>
      <c r="G130" s="25"/>
      <c r="H130" s="26">
        <f>SUMIFS(H131:H1160,$B131:$B1160,$B130,$D131:$D1160,$D131,$E131:$E1160,$E131,$F131:$F1160,$F131)</f>
        <v>7066582.9100000001</v>
      </c>
      <c r="I130" s="26">
        <f>SUMIFS(I131:I1160,$B131:$B1160,$B130,$D131:$D1160,$D131,$E131:$E1160,$E131,$F131:$F1160,$F131)</f>
        <v>0</v>
      </c>
    </row>
    <row r="131" spans="1:9" s="22" customFormat="1" ht="47.25">
      <c r="A131" s="18">
        <v>3</v>
      </c>
      <c r="B131" s="23">
        <v>950</v>
      </c>
      <c r="C131" s="32" t="s">
        <v>12</v>
      </c>
      <c r="D131" s="25" t="s">
        <v>82</v>
      </c>
      <c r="E131" s="25" t="s">
        <v>89</v>
      </c>
      <c r="F131" s="25" t="s">
        <v>39</v>
      </c>
      <c r="G131" s="25" t="s">
        <v>74</v>
      </c>
      <c r="H131" s="31">
        <v>7066582.9100000001</v>
      </c>
      <c r="I131" s="31">
        <v>0</v>
      </c>
    </row>
    <row r="132" spans="1:9" s="22" customFormat="1" ht="78.75">
      <c r="A132" s="18">
        <v>2</v>
      </c>
      <c r="B132" s="23">
        <v>950</v>
      </c>
      <c r="C132" s="32" t="s">
        <v>183</v>
      </c>
      <c r="D132" s="25" t="s">
        <v>82</v>
      </c>
      <c r="E132" s="25" t="s">
        <v>89</v>
      </c>
      <c r="F132" s="25" t="s">
        <v>50</v>
      </c>
      <c r="G132" s="25"/>
      <c r="H132" s="26">
        <f>SUMIFS(H133:H1162,$B133:$B1162,$B132,$D133:$D1162,$D133,$E133:$E1162,$E133,$F133:$F1162,$F133)</f>
        <v>26718774</v>
      </c>
      <c r="I132" s="26">
        <f>SUMIFS(I133:I1162,$B133:$B1162,$B132,$D133:$D1162,$D133,$E133:$E1162,$E133,$F133:$F1162,$F133)</f>
        <v>6390468.9699999997</v>
      </c>
    </row>
    <row r="133" spans="1:9" s="22" customFormat="1" ht="47.25">
      <c r="A133" s="18">
        <v>3</v>
      </c>
      <c r="B133" s="23">
        <v>950</v>
      </c>
      <c r="C133" s="32" t="s">
        <v>12</v>
      </c>
      <c r="D133" s="25" t="s">
        <v>82</v>
      </c>
      <c r="E133" s="25" t="s">
        <v>89</v>
      </c>
      <c r="F133" s="25" t="s">
        <v>50</v>
      </c>
      <c r="G133" s="25" t="s">
        <v>74</v>
      </c>
      <c r="H133" s="31">
        <v>26718774</v>
      </c>
      <c r="I133" s="31">
        <v>6390468.9699999997</v>
      </c>
    </row>
    <row r="134" spans="1:9" s="22" customFormat="1" ht="47.25">
      <c r="A134" s="18">
        <v>2</v>
      </c>
      <c r="B134" s="23">
        <v>950</v>
      </c>
      <c r="C134" s="32" t="s">
        <v>166</v>
      </c>
      <c r="D134" s="25" t="s">
        <v>82</v>
      </c>
      <c r="E134" s="25" t="s">
        <v>89</v>
      </c>
      <c r="F134" s="25" t="s">
        <v>160</v>
      </c>
      <c r="G134" s="25"/>
      <c r="H134" s="26">
        <f>SUMIFS(H135:H1164,$B135:$B1164,$B134,$D135:$D1164,$D135,$E135:$E1164,$E135,$F135:$F1164,$F135)</f>
        <v>0</v>
      </c>
      <c r="I134" s="26">
        <f>SUMIFS(I135:I1164,$B135:$B1164,$B134,$D135:$D1164,$D135,$E135:$E1164,$E135,$F135:$F1164,$F135)</f>
        <v>0</v>
      </c>
    </row>
    <row r="135" spans="1:9" s="22" customFormat="1" ht="47.25">
      <c r="A135" s="18">
        <v>3</v>
      </c>
      <c r="B135" s="23">
        <v>950</v>
      </c>
      <c r="C135" s="32" t="s">
        <v>12</v>
      </c>
      <c r="D135" s="25" t="s">
        <v>82</v>
      </c>
      <c r="E135" s="25" t="s">
        <v>89</v>
      </c>
      <c r="F135" s="25" t="s">
        <v>160</v>
      </c>
      <c r="G135" s="25" t="s">
        <v>74</v>
      </c>
      <c r="H135" s="31">
        <v>0</v>
      </c>
      <c r="I135" s="31">
        <v>0</v>
      </c>
    </row>
    <row r="136" spans="1:9" s="22" customFormat="1" ht="15.75">
      <c r="A136" s="18">
        <v>1</v>
      </c>
      <c r="B136" s="23">
        <v>950</v>
      </c>
      <c r="C136" s="32" t="s">
        <v>136</v>
      </c>
      <c r="D136" s="25" t="s">
        <v>85</v>
      </c>
      <c r="E136" s="25" t="s">
        <v>87</v>
      </c>
      <c r="F136" s="25"/>
      <c r="G136" s="25"/>
      <c r="H136" s="26">
        <f>SUMIFS(H137:H1167,$B137:$B1167,$B137,$D137:$D1167,$D137,$E137:$E1167,$E137)/2</f>
        <v>9321774</v>
      </c>
      <c r="I136" s="26">
        <f>SUMIFS(I137:I1167,$B137:$B1167,$B137,$D137:$D1167,$D137,$E137:$E1167,$E137)/2</f>
        <v>0</v>
      </c>
    </row>
    <row r="137" spans="1:9" s="22" customFormat="1" ht="104.25" customHeight="1">
      <c r="A137" s="18">
        <v>2</v>
      </c>
      <c r="B137" s="23">
        <v>950</v>
      </c>
      <c r="C137" s="32" t="s">
        <v>201</v>
      </c>
      <c r="D137" s="25" t="s">
        <v>85</v>
      </c>
      <c r="E137" s="25" t="s">
        <v>87</v>
      </c>
      <c r="F137" s="25" t="s">
        <v>122</v>
      </c>
      <c r="G137" s="25"/>
      <c r="H137" s="26">
        <f>SUMIFS(H138:H1167,$B138:$B1167,$B137,$D138:$D1167,$D138,$E138:$E1167,$E138,$F138:$F1167,$F138)</f>
        <v>9321774</v>
      </c>
      <c r="I137" s="26">
        <f>SUMIFS(I138:I1167,$B138:$B1167,$B137,$D138:$D1167,$D138,$E138:$E1167,$E138,$F138:$F1167,$F138)</f>
        <v>0</v>
      </c>
    </row>
    <row r="138" spans="1:9" s="22" customFormat="1" ht="15.75">
      <c r="A138" s="18">
        <v>3</v>
      </c>
      <c r="B138" s="23">
        <v>950</v>
      </c>
      <c r="C138" s="32" t="s">
        <v>120</v>
      </c>
      <c r="D138" s="25" t="s">
        <v>85</v>
      </c>
      <c r="E138" s="25" t="s">
        <v>87</v>
      </c>
      <c r="F138" s="25" t="s">
        <v>122</v>
      </c>
      <c r="G138" s="25" t="s">
        <v>121</v>
      </c>
      <c r="H138" s="31">
        <v>9321774</v>
      </c>
      <c r="I138" s="31">
        <v>0</v>
      </c>
    </row>
    <row r="139" spans="1:9" s="22" customFormat="1" ht="31.5">
      <c r="A139" s="18">
        <v>0</v>
      </c>
      <c r="B139" s="19">
        <v>955</v>
      </c>
      <c r="C139" s="20" t="s">
        <v>40</v>
      </c>
      <c r="D139" s="34" t="s">
        <v>72</v>
      </c>
      <c r="E139" s="34" t="s">
        <v>72</v>
      </c>
      <c r="F139" s="34" t="s">
        <v>7</v>
      </c>
      <c r="G139" s="34" t="s">
        <v>72</v>
      </c>
      <c r="H139" s="21">
        <f>SUMIFS(H140:H1154,$B140:$B1154,$B140)/3</f>
        <v>327878808.36999983</v>
      </c>
      <c r="I139" s="21">
        <f>SUMIFS(I140:I1154,$B140:$B1154,$B140)/3</f>
        <v>59708243.700000025</v>
      </c>
    </row>
    <row r="140" spans="1:9" s="22" customFormat="1" ht="63">
      <c r="A140" s="18">
        <v>1</v>
      </c>
      <c r="B140" s="23">
        <v>955</v>
      </c>
      <c r="C140" s="32" t="s">
        <v>41</v>
      </c>
      <c r="D140" s="25" t="s">
        <v>70</v>
      </c>
      <c r="E140" s="25" t="s">
        <v>89</v>
      </c>
      <c r="F140" s="25" t="s">
        <v>7</v>
      </c>
      <c r="G140" s="25" t="s">
        <v>72</v>
      </c>
      <c r="H140" s="26">
        <f>SUMIFS(H141:H1171,$B141:$B1171,$B141,$D141:$D1171,$D141,$E141:$E1171,$E141)/2</f>
        <v>2734987</v>
      </c>
      <c r="I140" s="26">
        <f>SUMIFS(I141:I1171,$B141:$B1171,$B141,$D141:$D1171,$D141,$E141:$E1171,$E141)/2</f>
        <v>328980.8</v>
      </c>
    </row>
    <row r="141" spans="1:9" s="22" customFormat="1" ht="78.75">
      <c r="A141" s="18">
        <v>2</v>
      </c>
      <c r="B141" s="23">
        <v>955</v>
      </c>
      <c r="C141" s="32" t="s">
        <v>9</v>
      </c>
      <c r="D141" s="25" t="s">
        <v>70</v>
      </c>
      <c r="E141" s="25" t="s">
        <v>89</v>
      </c>
      <c r="F141" s="25" t="s">
        <v>109</v>
      </c>
      <c r="G141" s="25" t="s">
        <v>72</v>
      </c>
      <c r="H141" s="26">
        <f>SUMIFS(H142:H1171,$B142:$B1171,$B141,$D142:$D1171,$D142,$E142:$E1171,$E142,$F142:$F1171,$F142)</f>
        <v>2734987</v>
      </c>
      <c r="I141" s="26">
        <f>SUMIFS(I142:I1171,$B142:$B1171,$B141,$D142:$D1171,$D142,$E142:$E1171,$E142,$F142:$F1171,$F142)</f>
        <v>328980.8</v>
      </c>
    </row>
    <row r="142" spans="1:9" s="22" customFormat="1" ht="47.25">
      <c r="A142" s="18">
        <v>3</v>
      </c>
      <c r="B142" s="23">
        <v>955</v>
      </c>
      <c r="C142" s="32" t="s">
        <v>11</v>
      </c>
      <c r="D142" s="25" t="s">
        <v>70</v>
      </c>
      <c r="E142" s="25" t="s">
        <v>89</v>
      </c>
      <c r="F142" s="25" t="s">
        <v>109</v>
      </c>
      <c r="G142" s="25" t="s">
        <v>73</v>
      </c>
      <c r="H142" s="31">
        <v>2699987</v>
      </c>
      <c r="I142" s="31">
        <v>328980.8</v>
      </c>
    </row>
    <row r="143" spans="1:9" s="22" customFormat="1" ht="47.25">
      <c r="A143" s="18">
        <v>3</v>
      </c>
      <c r="B143" s="23">
        <v>955</v>
      </c>
      <c r="C143" s="24" t="s">
        <v>12</v>
      </c>
      <c r="D143" s="25" t="s">
        <v>70</v>
      </c>
      <c r="E143" s="25" t="s">
        <v>89</v>
      </c>
      <c r="F143" s="25" t="s">
        <v>109</v>
      </c>
      <c r="G143" s="25" t="s">
        <v>74</v>
      </c>
      <c r="H143" s="31">
        <v>35000</v>
      </c>
      <c r="I143" s="31"/>
    </row>
    <row r="144" spans="1:9" s="22" customFormat="1" ht="94.5">
      <c r="A144" s="18">
        <v>1</v>
      </c>
      <c r="B144" s="23">
        <v>955</v>
      </c>
      <c r="C144" s="32" t="s">
        <v>34</v>
      </c>
      <c r="D144" s="25" t="s">
        <v>70</v>
      </c>
      <c r="E144" s="25" t="s">
        <v>87</v>
      </c>
      <c r="F144" s="25" t="s">
        <v>7</v>
      </c>
      <c r="G144" s="25" t="s">
        <v>72</v>
      </c>
      <c r="H144" s="26">
        <f>SUMIFS(H145:H1174,$B145:$B1174,$B145,$D145:$D1174,$D145,$E145:$E1174,$E145)/2</f>
        <v>27927610.190000001</v>
      </c>
      <c r="I144" s="26">
        <f>SUMIFS(I145:I1174,$B145:$B1174,$B145,$D145:$D1174,$D145,$E145:$E1174,$E145)/2</f>
        <v>4148535.5300000003</v>
      </c>
    </row>
    <row r="145" spans="1:9" s="22" customFormat="1" ht="63">
      <c r="A145" s="18">
        <v>2</v>
      </c>
      <c r="B145" s="23">
        <v>955</v>
      </c>
      <c r="C145" s="28" t="s">
        <v>177</v>
      </c>
      <c r="D145" s="25" t="s">
        <v>70</v>
      </c>
      <c r="E145" s="25" t="s">
        <v>87</v>
      </c>
      <c r="F145" s="25" t="s">
        <v>15</v>
      </c>
      <c r="G145" s="25" t="s">
        <v>72</v>
      </c>
      <c r="H145" s="26">
        <f>SUMIFS(H146:H1174,$B146:$B1174,$B145,$D146:$D1174,$D146,$E146:$E1174,$E146,$F146:$F1174,$F146)</f>
        <v>194000</v>
      </c>
      <c r="I145" s="26">
        <f>SUMIFS(I146:I1174,$B146:$B1174,$B145,$D146:$D1174,$D146,$E146:$E1174,$E146,$F146:$F1174,$F146)</f>
        <v>15020</v>
      </c>
    </row>
    <row r="146" spans="1:9" s="22" customFormat="1" ht="47.25">
      <c r="A146" s="18">
        <v>3</v>
      </c>
      <c r="B146" s="23">
        <v>955</v>
      </c>
      <c r="C146" s="24" t="s">
        <v>12</v>
      </c>
      <c r="D146" s="25" t="s">
        <v>70</v>
      </c>
      <c r="E146" s="25" t="s">
        <v>87</v>
      </c>
      <c r="F146" s="25" t="s">
        <v>15</v>
      </c>
      <c r="G146" s="25" t="s">
        <v>74</v>
      </c>
      <c r="H146" s="31">
        <v>194000</v>
      </c>
      <c r="I146" s="31">
        <v>15020</v>
      </c>
    </row>
    <row r="147" spans="1:9" s="22" customFormat="1" ht="63">
      <c r="A147" s="18">
        <v>2</v>
      </c>
      <c r="B147" s="27">
        <v>955</v>
      </c>
      <c r="C147" s="28" t="s">
        <v>178</v>
      </c>
      <c r="D147" s="29" t="s">
        <v>70</v>
      </c>
      <c r="E147" s="25" t="s">
        <v>87</v>
      </c>
      <c r="F147" s="25" t="s">
        <v>42</v>
      </c>
      <c r="G147" s="25" t="s">
        <v>72</v>
      </c>
      <c r="H147" s="26">
        <f>SUMIFS(H148:H1176,$B148:$B1176,$B147,$D148:$D1176,$D148,$E148:$E1176,$E148,$F148:$F1176,$F148)</f>
        <v>119000</v>
      </c>
      <c r="I147" s="26">
        <f>SUMIFS(I148:I1176,$B148:$B1176,$B147,$D148:$D1176,$D148,$E148:$E1176,$E148,$F148:$F1176,$F148)</f>
        <v>0</v>
      </c>
    </row>
    <row r="148" spans="1:9" s="22" customFormat="1" ht="47.25">
      <c r="A148" s="18">
        <v>3</v>
      </c>
      <c r="B148" s="23">
        <v>955</v>
      </c>
      <c r="C148" s="30" t="s">
        <v>12</v>
      </c>
      <c r="D148" s="25" t="s">
        <v>70</v>
      </c>
      <c r="E148" s="25" t="s">
        <v>87</v>
      </c>
      <c r="F148" s="25" t="s">
        <v>42</v>
      </c>
      <c r="G148" s="25" t="s">
        <v>74</v>
      </c>
      <c r="H148" s="31">
        <v>119000</v>
      </c>
      <c r="I148" s="31">
        <v>0</v>
      </c>
    </row>
    <row r="149" spans="1:9" s="22" customFormat="1" ht="78.75">
      <c r="A149" s="18">
        <v>2</v>
      </c>
      <c r="B149" s="23">
        <v>955</v>
      </c>
      <c r="C149" s="32" t="s">
        <v>9</v>
      </c>
      <c r="D149" s="25" t="s">
        <v>70</v>
      </c>
      <c r="E149" s="25" t="s">
        <v>87</v>
      </c>
      <c r="F149" s="25" t="s">
        <v>109</v>
      </c>
      <c r="G149" s="25" t="s">
        <v>72</v>
      </c>
      <c r="H149" s="26">
        <f>SUMIFS(H150:H1178,$B150:$B1178,$B149,$D150:$D1178,$D150,$E150:$E1178,$E150,$F150:$F1178,$F150)</f>
        <v>27614610.190000001</v>
      </c>
      <c r="I149" s="26">
        <f>SUMIFS(I150:I1178,$B150:$B1178,$B149,$D150:$D1178,$D150,$E150:$E1178,$E150,$F150:$F1178,$F150)</f>
        <v>4133515.5300000003</v>
      </c>
    </row>
    <row r="150" spans="1:9" s="22" customFormat="1" ht="47.25">
      <c r="A150" s="18">
        <v>3</v>
      </c>
      <c r="B150" s="23">
        <v>955</v>
      </c>
      <c r="C150" s="32" t="s">
        <v>11</v>
      </c>
      <c r="D150" s="25" t="s">
        <v>70</v>
      </c>
      <c r="E150" s="25" t="s">
        <v>87</v>
      </c>
      <c r="F150" s="25" t="s">
        <v>109</v>
      </c>
      <c r="G150" s="25" t="s">
        <v>73</v>
      </c>
      <c r="H150" s="31">
        <v>25334830.190000001</v>
      </c>
      <c r="I150" s="31">
        <v>3723986.2</v>
      </c>
    </row>
    <row r="151" spans="1:9" s="22" customFormat="1" ht="47.25">
      <c r="A151" s="18">
        <v>3</v>
      </c>
      <c r="B151" s="23">
        <v>955</v>
      </c>
      <c r="C151" s="32" t="s">
        <v>12</v>
      </c>
      <c r="D151" s="25" t="s">
        <v>70</v>
      </c>
      <c r="E151" s="25" t="s">
        <v>87</v>
      </c>
      <c r="F151" s="25" t="s">
        <v>109</v>
      </c>
      <c r="G151" s="25" t="s">
        <v>74</v>
      </c>
      <c r="H151" s="31">
        <v>2219780</v>
      </c>
      <c r="I151" s="31">
        <v>364689.93</v>
      </c>
    </row>
    <row r="152" spans="1:9" s="22" customFormat="1" ht="15.75">
      <c r="A152" s="18">
        <v>3</v>
      </c>
      <c r="B152" s="23">
        <v>955</v>
      </c>
      <c r="C152" s="32" t="s">
        <v>132</v>
      </c>
      <c r="D152" s="25" t="s">
        <v>70</v>
      </c>
      <c r="E152" s="25" t="s">
        <v>87</v>
      </c>
      <c r="F152" s="25" t="s">
        <v>109</v>
      </c>
      <c r="G152" s="25" t="s">
        <v>131</v>
      </c>
      <c r="H152" s="31">
        <v>0</v>
      </c>
      <c r="I152" s="31">
        <v>0</v>
      </c>
    </row>
    <row r="153" spans="1:9" s="22" customFormat="1" ht="15.75">
      <c r="A153" s="18">
        <v>3</v>
      </c>
      <c r="B153" s="23">
        <v>955</v>
      </c>
      <c r="C153" s="32" t="s">
        <v>13</v>
      </c>
      <c r="D153" s="25" t="s">
        <v>70</v>
      </c>
      <c r="E153" s="25" t="s">
        <v>87</v>
      </c>
      <c r="F153" s="25" t="s">
        <v>109</v>
      </c>
      <c r="G153" s="25" t="s">
        <v>75</v>
      </c>
      <c r="H153" s="31">
        <v>60000</v>
      </c>
      <c r="I153" s="31">
        <v>44839.4</v>
      </c>
    </row>
    <row r="154" spans="1:9" s="22" customFormat="1" ht="15.75">
      <c r="A154" s="18">
        <v>1</v>
      </c>
      <c r="B154" s="23">
        <v>955</v>
      </c>
      <c r="C154" s="32" t="s">
        <v>140</v>
      </c>
      <c r="D154" s="25" t="s">
        <v>70</v>
      </c>
      <c r="E154" s="25" t="s">
        <v>93</v>
      </c>
      <c r="F154" s="25" t="s">
        <v>7</v>
      </c>
      <c r="G154" s="25" t="s">
        <v>72</v>
      </c>
      <c r="H154" s="26">
        <f>SUMIFS(H155:H1184,$B155:$B1184,$B155,$D155:$D1184,$D155,$E155:$E1184,$E155)/2</f>
        <v>10897.78</v>
      </c>
      <c r="I154" s="26">
        <f>SUMIFS(I155:I1184,$B155:$B1184,$B155,$D155:$D1184,$D155,$E155:$E1184,$E155)/2</f>
        <v>0</v>
      </c>
    </row>
    <row r="155" spans="1:9" s="22" customFormat="1" ht="47.25">
      <c r="A155" s="18">
        <v>2</v>
      </c>
      <c r="B155" s="23">
        <v>955</v>
      </c>
      <c r="C155" s="28" t="s">
        <v>141</v>
      </c>
      <c r="D155" s="25" t="s">
        <v>70</v>
      </c>
      <c r="E155" s="25" t="s">
        <v>93</v>
      </c>
      <c r="F155" s="25" t="s">
        <v>142</v>
      </c>
      <c r="G155" s="25" t="s">
        <v>72</v>
      </c>
      <c r="H155" s="26">
        <f>SUMIFS(H156:H1184,$B156:$B1184,$B155,$D156:$D1184,$D156,$E156:$E1184,$E156,$F156:$F1184,$F156)</f>
        <v>10897.78</v>
      </c>
      <c r="I155" s="26">
        <f>SUMIFS(I156:I1184,$B156:$B1184,$B155,$D156:$D1184,$D156,$E156:$E1184,$E156,$F156:$F1184,$F156)</f>
        <v>0</v>
      </c>
    </row>
    <row r="156" spans="1:9" s="22" customFormat="1" ht="47.25">
      <c r="A156" s="18">
        <v>3</v>
      </c>
      <c r="B156" s="23">
        <v>955</v>
      </c>
      <c r="C156" s="24" t="s">
        <v>12</v>
      </c>
      <c r="D156" s="25" t="s">
        <v>70</v>
      </c>
      <c r="E156" s="25" t="s">
        <v>93</v>
      </c>
      <c r="F156" s="25" t="s">
        <v>142</v>
      </c>
      <c r="G156" s="25" t="s">
        <v>74</v>
      </c>
      <c r="H156" s="31">
        <v>10897.78</v>
      </c>
      <c r="I156" s="31">
        <v>0</v>
      </c>
    </row>
    <row r="157" spans="1:9" s="22" customFormat="1" ht="15.75">
      <c r="A157" s="18">
        <v>1</v>
      </c>
      <c r="B157" s="23">
        <v>955</v>
      </c>
      <c r="C157" s="32" t="s">
        <v>43</v>
      </c>
      <c r="D157" s="25" t="s">
        <v>70</v>
      </c>
      <c r="E157" s="25" t="s">
        <v>86</v>
      </c>
      <c r="F157" s="25" t="s">
        <v>7</v>
      </c>
      <c r="G157" s="25" t="s">
        <v>72</v>
      </c>
      <c r="H157" s="26">
        <f>SUMIFS(H158:H1187,$B158:$B1187,$B158,$D158:$D1187,$D158,$E158:$E1187,$E158)/2</f>
        <v>100000</v>
      </c>
      <c r="I157" s="26">
        <f>SUMIFS(I158:I1187,$B158:$B1187,$B158,$D158:$D1187,$D158,$E158:$E1187,$E158)/2</f>
        <v>0</v>
      </c>
    </row>
    <row r="158" spans="1:9" s="22" customFormat="1" ht="47.25">
      <c r="A158" s="18">
        <v>2</v>
      </c>
      <c r="B158" s="23">
        <v>955</v>
      </c>
      <c r="C158" s="32" t="s">
        <v>35</v>
      </c>
      <c r="D158" s="25" t="s">
        <v>70</v>
      </c>
      <c r="E158" s="25" t="s">
        <v>86</v>
      </c>
      <c r="F158" s="25" t="s">
        <v>111</v>
      </c>
      <c r="G158" s="25" t="s">
        <v>72</v>
      </c>
      <c r="H158" s="26">
        <f>SUMIFS(H159:H1187,$B159:$B1187,$B158,$D159:$D1187,$D159,$E159:$E1187,$E159,$F159:$F1187,$F159)</f>
        <v>100000</v>
      </c>
      <c r="I158" s="26">
        <f>SUMIFS(I159:I1187,$B159:$B1187,$B158,$D159:$D1187,$D159,$E159:$E1187,$E159,$F159:$F1187,$F159)</f>
        <v>0</v>
      </c>
    </row>
    <row r="159" spans="1:9" s="22" customFormat="1" ht="15.75">
      <c r="A159" s="18">
        <v>3</v>
      </c>
      <c r="B159" s="23">
        <v>955</v>
      </c>
      <c r="C159" s="32" t="s">
        <v>44</v>
      </c>
      <c r="D159" s="25" t="s">
        <v>70</v>
      </c>
      <c r="E159" s="25" t="s">
        <v>86</v>
      </c>
      <c r="F159" s="25" t="s">
        <v>111</v>
      </c>
      <c r="G159" s="25" t="s">
        <v>91</v>
      </c>
      <c r="H159" s="31">
        <v>100000</v>
      </c>
      <c r="I159" s="31">
        <v>0</v>
      </c>
    </row>
    <row r="160" spans="1:9" s="22" customFormat="1" ht="15.75">
      <c r="A160" s="18">
        <v>1</v>
      </c>
      <c r="B160" s="23">
        <v>955</v>
      </c>
      <c r="C160" s="32" t="s">
        <v>14</v>
      </c>
      <c r="D160" s="25" t="s">
        <v>70</v>
      </c>
      <c r="E160" s="25" t="s">
        <v>76</v>
      </c>
      <c r="F160" s="25"/>
      <c r="G160" s="25"/>
      <c r="H160" s="26">
        <f>SUMIFS(H161:H1190,$B161:$B1190,$B161,$D161:$D1190,$D161,$E161:$E1190,$E161)/2</f>
        <v>58292272.979999997</v>
      </c>
      <c r="I160" s="26">
        <f>SUMIFS(I161:I1190,$B161:$B1190,$B161,$D161:$D1190,$D161,$E161:$E1190,$E161)/2</f>
        <v>13710615.42</v>
      </c>
    </row>
    <row r="161" spans="1:9" s="22" customFormat="1" ht="94.5">
      <c r="A161" s="18">
        <v>2</v>
      </c>
      <c r="B161" s="23">
        <v>955</v>
      </c>
      <c r="C161" s="32" t="s">
        <v>184</v>
      </c>
      <c r="D161" s="25" t="s">
        <v>70</v>
      </c>
      <c r="E161" s="25" t="s">
        <v>76</v>
      </c>
      <c r="F161" s="25" t="s">
        <v>45</v>
      </c>
      <c r="G161" s="25"/>
      <c r="H161" s="26">
        <f>SUMIFS(H162:H1190,$B162:$B1190,$B161,$D162:$D1190,$D162,$E162:$E1190,$E162,$F162:$F1190,$F162)</f>
        <v>29382415.399999999</v>
      </c>
      <c r="I161" s="26">
        <f>SUMIFS(I162:I1190,$B162:$B1190,$B161,$D162:$D1190,$D162,$E162:$E1190,$E162,$F162:$F1190,$F162)</f>
        <v>8685804.5899999999</v>
      </c>
    </row>
    <row r="162" spans="1:9" s="22" customFormat="1" ht="15.75">
      <c r="A162" s="18">
        <v>3</v>
      </c>
      <c r="B162" s="23">
        <v>955</v>
      </c>
      <c r="C162" s="32" t="s">
        <v>46</v>
      </c>
      <c r="D162" s="25" t="s">
        <v>70</v>
      </c>
      <c r="E162" s="25" t="s">
        <v>76</v>
      </c>
      <c r="F162" s="25" t="s">
        <v>45</v>
      </c>
      <c r="G162" s="25" t="s">
        <v>92</v>
      </c>
      <c r="H162" s="31">
        <v>29382415.399999999</v>
      </c>
      <c r="I162" s="31">
        <v>8685804.5899999999</v>
      </c>
    </row>
    <row r="163" spans="1:9" s="22" customFormat="1" ht="63">
      <c r="A163" s="18">
        <v>2</v>
      </c>
      <c r="B163" s="23">
        <v>955</v>
      </c>
      <c r="C163" s="35" t="s">
        <v>185</v>
      </c>
      <c r="D163" s="25" t="s">
        <v>70</v>
      </c>
      <c r="E163" s="25" t="s">
        <v>76</v>
      </c>
      <c r="F163" s="25" t="s">
        <v>47</v>
      </c>
      <c r="G163" s="25"/>
      <c r="H163" s="26">
        <f>SUMIFS(H164:H1192,$B164:$B1192,$B163,$D164:$D1192,$D164,$E164:$E1192,$E164,$F164:$F1192,$F164)</f>
        <v>7679836.5800000001</v>
      </c>
      <c r="I163" s="26">
        <f>SUMIFS(I164:I1192,$B164:$B1192,$B163,$D164:$D1192,$D164,$E164:$E1192,$E164,$F164:$F1192,$F164)</f>
        <v>1620000</v>
      </c>
    </row>
    <row r="164" spans="1:9" s="22" customFormat="1" ht="15.75">
      <c r="A164" s="18">
        <v>3</v>
      </c>
      <c r="B164" s="23">
        <v>955</v>
      </c>
      <c r="C164" s="32" t="s">
        <v>46</v>
      </c>
      <c r="D164" s="25" t="s">
        <v>70</v>
      </c>
      <c r="E164" s="25" t="s">
        <v>76</v>
      </c>
      <c r="F164" s="25" t="s">
        <v>47</v>
      </c>
      <c r="G164" s="25" t="s">
        <v>92</v>
      </c>
      <c r="H164" s="31">
        <v>7679836.5800000001</v>
      </c>
      <c r="I164" s="31">
        <v>1620000</v>
      </c>
    </row>
    <row r="165" spans="1:9" s="22" customFormat="1" ht="94.5">
      <c r="A165" s="18">
        <v>2</v>
      </c>
      <c r="B165" s="23">
        <v>955</v>
      </c>
      <c r="C165" s="32" t="s">
        <v>186</v>
      </c>
      <c r="D165" s="25" t="s">
        <v>70</v>
      </c>
      <c r="E165" s="25" t="s">
        <v>76</v>
      </c>
      <c r="F165" s="25" t="s">
        <v>48</v>
      </c>
      <c r="G165" s="25"/>
      <c r="H165" s="26">
        <f>SUMIFS(H166:H1194,$B166:$B1194,$B165,$D166:$D1194,$D166,$E166:$E1194,$E166,$F166:$F1194,$F166)</f>
        <v>2791813</v>
      </c>
      <c r="I165" s="26">
        <f>SUMIFS(I166:I1194,$B166:$B1194,$B165,$D166:$D1194,$D166,$E166:$E1194,$E166,$F166:$F1194,$F166)</f>
        <v>570000</v>
      </c>
    </row>
    <row r="166" spans="1:9" s="22" customFormat="1" ht="15.75">
      <c r="A166" s="18">
        <v>3</v>
      </c>
      <c r="B166" s="23">
        <v>955</v>
      </c>
      <c r="C166" s="32" t="s">
        <v>46</v>
      </c>
      <c r="D166" s="25" t="s">
        <v>70</v>
      </c>
      <c r="E166" s="25" t="s">
        <v>76</v>
      </c>
      <c r="F166" s="25" t="s">
        <v>48</v>
      </c>
      <c r="G166" s="25" t="s">
        <v>92</v>
      </c>
      <c r="H166" s="31">
        <v>2791813</v>
      </c>
      <c r="I166" s="31">
        <v>570000</v>
      </c>
    </row>
    <row r="167" spans="1:9" s="22" customFormat="1" ht="79.900000000000006" customHeight="1">
      <c r="A167" s="18">
        <v>2</v>
      </c>
      <c r="B167" s="23">
        <v>955</v>
      </c>
      <c r="C167" s="35" t="s">
        <v>187</v>
      </c>
      <c r="D167" s="25" t="s">
        <v>70</v>
      </c>
      <c r="E167" s="25" t="s">
        <v>76</v>
      </c>
      <c r="F167" s="25" t="s">
        <v>49</v>
      </c>
      <c r="G167" s="25" t="s">
        <v>72</v>
      </c>
      <c r="H167" s="26">
        <f>SUMIFS(H168:H1196,$B168:$B1196,$B167,$D168:$D1196,$D168,$E168:$E1196,$E168,$F168:$F1196,$F168)</f>
        <v>9743469</v>
      </c>
      <c r="I167" s="26">
        <f>SUMIFS(I168:I1196,$B168:$B1196,$B167,$D168:$D1196,$D168,$E168:$E1196,$E168,$F168:$F1196,$F168)</f>
        <v>1462000</v>
      </c>
    </row>
    <row r="168" spans="1:9" s="22" customFormat="1" ht="15.75">
      <c r="A168" s="18">
        <v>3</v>
      </c>
      <c r="B168" s="23">
        <v>955</v>
      </c>
      <c r="C168" s="32" t="s">
        <v>46</v>
      </c>
      <c r="D168" s="25" t="s">
        <v>70</v>
      </c>
      <c r="E168" s="25" t="s">
        <v>76</v>
      </c>
      <c r="F168" s="25" t="s">
        <v>49</v>
      </c>
      <c r="G168" s="25" t="s">
        <v>92</v>
      </c>
      <c r="H168" s="31">
        <v>9743469</v>
      </c>
      <c r="I168" s="31">
        <v>1462000</v>
      </c>
    </row>
    <row r="169" spans="1:9" s="22" customFormat="1" ht="78.75">
      <c r="A169" s="18">
        <v>2</v>
      </c>
      <c r="B169" s="23">
        <v>955</v>
      </c>
      <c r="C169" s="32" t="s">
        <v>183</v>
      </c>
      <c r="D169" s="25" t="s">
        <v>70</v>
      </c>
      <c r="E169" s="25" t="s">
        <v>76</v>
      </c>
      <c r="F169" s="25" t="s">
        <v>50</v>
      </c>
      <c r="G169" s="25" t="s">
        <v>72</v>
      </c>
      <c r="H169" s="26">
        <f>SUMIFS(H170:H1198,$B170:$B1198,$B169,$D170:$D1198,$D170,$E170:$E1198,$E170,$F170:$F1198,$F170)</f>
        <v>0</v>
      </c>
      <c r="I169" s="26">
        <f>SUMIFS(I170:I1198,$B170:$B1198,$B169,$D170:$D1198,$D170,$E170:$E1198,$E170,$F170:$F1198,$F170)</f>
        <v>0</v>
      </c>
    </row>
    <row r="170" spans="1:9" s="22" customFormat="1" ht="15.75">
      <c r="A170" s="18">
        <v>3</v>
      </c>
      <c r="B170" s="23">
        <v>955</v>
      </c>
      <c r="C170" s="32" t="s">
        <v>46</v>
      </c>
      <c r="D170" s="25" t="s">
        <v>70</v>
      </c>
      <c r="E170" s="25" t="s">
        <v>76</v>
      </c>
      <c r="F170" s="25" t="s">
        <v>50</v>
      </c>
      <c r="G170" s="25" t="s">
        <v>92</v>
      </c>
      <c r="H170" s="31">
        <v>0</v>
      </c>
      <c r="I170" s="31">
        <v>0</v>
      </c>
    </row>
    <row r="171" spans="1:9" s="22" customFormat="1" ht="47.25">
      <c r="A171" s="18">
        <v>2</v>
      </c>
      <c r="B171" s="23">
        <v>955</v>
      </c>
      <c r="C171" s="32" t="s">
        <v>149</v>
      </c>
      <c r="D171" s="25" t="s">
        <v>70</v>
      </c>
      <c r="E171" s="25" t="s">
        <v>76</v>
      </c>
      <c r="F171" s="25" t="s">
        <v>133</v>
      </c>
      <c r="G171" s="25"/>
      <c r="H171" s="26">
        <f>SUMIFS(H172:H1200,$B172:$B1200,$B171,$D172:$D1200,$D172,$E172:$E1200,$E172,$F172:$F1200,$F172)</f>
        <v>0</v>
      </c>
      <c r="I171" s="26">
        <f>SUMIFS(I172:I1200,$B172:$B1200,$B171,$D172:$D1200,$D172,$E172:$E1200,$E172,$F172:$F1200,$F172)</f>
        <v>0</v>
      </c>
    </row>
    <row r="172" spans="1:9" s="22" customFormat="1" ht="15.75">
      <c r="A172" s="18">
        <v>3</v>
      </c>
      <c r="B172" s="23">
        <v>955</v>
      </c>
      <c r="C172" s="32" t="s">
        <v>46</v>
      </c>
      <c r="D172" s="25" t="s">
        <v>70</v>
      </c>
      <c r="E172" s="25" t="s">
        <v>76</v>
      </c>
      <c r="F172" s="25" t="s">
        <v>133</v>
      </c>
      <c r="G172" s="25" t="s">
        <v>92</v>
      </c>
      <c r="H172" s="31">
        <v>0</v>
      </c>
      <c r="I172" s="31">
        <v>0</v>
      </c>
    </row>
    <row r="173" spans="1:9" s="22" customFormat="1" ht="47.25">
      <c r="A173" s="18">
        <v>2</v>
      </c>
      <c r="B173" s="23">
        <v>955</v>
      </c>
      <c r="C173" s="32" t="s">
        <v>151</v>
      </c>
      <c r="D173" s="25" t="s">
        <v>70</v>
      </c>
      <c r="E173" s="25" t="s">
        <v>76</v>
      </c>
      <c r="F173" s="25" t="s">
        <v>150</v>
      </c>
      <c r="G173" s="25"/>
      <c r="H173" s="26">
        <f>SUMIFS(H174:H1202,$B174:$B1202,$B173,$D174:$D1202,$D174,$E174:$E1202,$E174,$F174:$F1202,$F174)</f>
        <v>8694739</v>
      </c>
      <c r="I173" s="26">
        <f>SUMIFS(I174:I1202,$B174:$B1202,$B173,$D174:$D1202,$D174,$E174:$E1202,$E174,$F174:$F1202,$F174)</f>
        <v>1372810.83</v>
      </c>
    </row>
    <row r="174" spans="1:9" s="22" customFormat="1" ht="31.5">
      <c r="A174" s="18">
        <v>3</v>
      </c>
      <c r="B174" s="23">
        <v>955</v>
      </c>
      <c r="C174" s="32" t="s">
        <v>23</v>
      </c>
      <c r="D174" s="25" t="s">
        <v>70</v>
      </c>
      <c r="E174" s="25" t="s">
        <v>76</v>
      </c>
      <c r="F174" s="25" t="s">
        <v>150</v>
      </c>
      <c r="G174" s="25" t="s">
        <v>83</v>
      </c>
      <c r="H174" s="31">
        <v>8380039</v>
      </c>
      <c r="I174" s="31">
        <v>1335056.76</v>
      </c>
    </row>
    <row r="175" spans="1:9" s="22" customFormat="1" ht="47.25">
      <c r="A175" s="18">
        <v>3</v>
      </c>
      <c r="B175" s="23">
        <v>955</v>
      </c>
      <c r="C175" s="32" t="s">
        <v>12</v>
      </c>
      <c r="D175" s="25" t="s">
        <v>70</v>
      </c>
      <c r="E175" s="25" t="s">
        <v>76</v>
      </c>
      <c r="F175" s="25" t="s">
        <v>150</v>
      </c>
      <c r="G175" s="25" t="s">
        <v>74</v>
      </c>
      <c r="H175" s="31">
        <v>314700</v>
      </c>
      <c r="I175" s="31">
        <v>37754.07</v>
      </c>
    </row>
    <row r="176" spans="1:9" s="22" customFormat="1" ht="47.25">
      <c r="A176" s="18">
        <v>2</v>
      </c>
      <c r="B176" s="23">
        <v>955</v>
      </c>
      <c r="C176" s="32" t="s">
        <v>35</v>
      </c>
      <c r="D176" s="25" t="s">
        <v>70</v>
      </c>
      <c r="E176" s="25" t="s">
        <v>76</v>
      </c>
      <c r="F176" s="25" t="s">
        <v>111</v>
      </c>
      <c r="G176" s="25"/>
      <c r="H176" s="26">
        <f>SUMIFS(H177:H1205,$B177:$B1205,$B176,$D177:$D1205,$D177,$E177:$E1205,$E177,$F177:$F1205,$F177)</f>
        <v>0</v>
      </c>
      <c r="I176" s="26">
        <f>SUMIFS(I177:I1205,$B177:$B1205,$B176,$D177:$D1205,$D177,$E177:$E1205,$E177,$F177:$F1205,$F177)</f>
        <v>0</v>
      </c>
    </row>
    <row r="177" spans="1:9" s="22" customFormat="1" ht="47.25">
      <c r="A177" s="18">
        <v>3</v>
      </c>
      <c r="B177" s="23">
        <v>955</v>
      </c>
      <c r="C177" s="32" t="s">
        <v>12</v>
      </c>
      <c r="D177" s="25" t="s">
        <v>70</v>
      </c>
      <c r="E177" s="25" t="s">
        <v>76</v>
      </c>
      <c r="F177" s="25" t="s">
        <v>111</v>
      </c>
      <c r="G177" s="25" t="s">
        <v>74</v>
      </c>
      <c r="H177" s="31">
        <v>0</v>
      </c>
      <c r="I177" s="31">
        <v>0</v>
      </c>
    </row>
    <row r="178" spans="1:9" s="22" customFormat="1" ht="31.5">
      <c r="A178" s="18">
        <v>1</v>
      </c>
      <c r="B178" s="23">
        <v>955</v>
      </c>
      <c r="C178" s="32" t="s">
        <v>51</v>
      </c>
      <c r="D178" s="25" t="s">
        <v>89</v>
      </c>
      <c r="E178" s="25" t="s">
        <v>87</v>
      </c>
      <c r="F178" s="25" t="s">
        <v>7</v>
      </c>
      <c r="G178" s="25" t="s">
        <v>72</v>
      </c>
      <c r="H178" s="26">
        <f>SUMIFS(H179:H1208,$B179:$B1208,$B179,$D179:$D1208,$D179,$E179:$E1208,$E179)/2</f>
        <v>350000</v>
      </c>
      <c r="I178" s="26">
        <f>SUMIFS(I179:I1208,$B179:$B1208,$B179,$D179:$D1208,$D179,$E179:$E1208,$E179)/2</f>
        <v>16461.54</v>
      </c>
    </row>
    <row r="179" spans="1:9" s="22" customFormat="1" ht="54" customHeight="1">
      <c r="A179" s="18">
        <v>2</v>
      </c>
      <c r="B179" s="23">
        <v>955</v>
      </c>
      <c r="C179" s="32" t="s">
        <v>188</v>
      </c>
      <c r="D179" s="25" t="s">
        <v>89</v>
      </c>
      <c r="E179" s="25" t="s">
        <v>87</v>
      </c>
      <c r="F179" s="25" t="s">
        <v>107</v>
      </c>
      <c r="G179" s="25" t="s">
        <v>72</v>
      </c>
      <c r="H179" s="26">
        <f>SUMIFS(H180:H1208,$B180:$B1208,$B179,$D180:$D1208,$D180,$E180:$E1208,$E180,$F180:$F1208,$F180)</f>
        <v>350000</v>
      </c>
      <c r="I179" s="26">
        <f>SUMIFS(I180:I1208,$B180:$B1208,$B179,$D180:$D1208,$D180,$E180:$E1208,$E180,$F180:$F1208,$F180)</f>
        <v>16461.54</v>
      </c>
    </row>
    <row r="180" spans="1:9" s="22" customFormat="1" ht="47.25">
      <c r="A180" s="18">
        <v>3</v>
      </c>
      <c r="B180" s="23">
        <v>955</v>
      </c>
      <c r="C180" s="32" t="s">
        <v>12</v>
      </c>
      <c r="D180" s="25" t="s">
        <v>89</v>
      </c>
      <c r="E180" s="25" t="s">
        <v>87</v>
      </c>
      <c r="F180" s="25" t="s">
        <v>107</v>
      </c>
      <c r="G180" s="25" t="s">
        <v>74</v>
      </c>
      <c r="H180" s="31">
        <v>350000</v>
      </c>
      <c r="I180" s="31">
        <v>16461.54</v>
      </c>
    </row>
    <row r="181" spans="1:9" s="22" customFormat="1" ht="15.75">
      <c r="A181" s="18">
        <v>3</v>
      </c>
      <c r="B181" s="23">
        <v>955</v>
      </c>
      <c r="C181" s="32" t="s">
        <v>46</v>
      </c>
      <c r="D181" s="25" t="s">
        <v>89</v>
      </c>
      <c r="E181" s="25" t="s">
        <v>87</v>
      </c>
      <c r="F181" s="25" t="s">
        <v>107</v>
      </c>
      <c r="G181" s="25" t="s">
        <v>92</v>
      </c>
      <c r="H181" s="31">
        <v>0</v>
      </c>
      <c r="I181" s="31">
        <v>0</v>
      </c>
    </row>
    <row r="182" spans="1:9" s="22" customFormat="1" ht="63">
      <c r="A182" s="18">
        <v>1</v>
      </c>
      <c r="B182" s="23">
        <v>955</v>
      </c>
      <c r="C182" s="32" t="s">
        <v>52</v>
      </c>
      <c r="D182" s="25" t="s">
        <v>79</v>
      </c>
      <c r="E182" s="25" t="s">
        <v>90</v>
      </c>
      <c r="F182" s="25" t="s">
        <v>7</v>
      </c>
      <c r="G182" s="25" t="s">
        <v>72</v>
      </c>
      <c r="H182" s="26">
        <f>SUMIFS(H183:H1212,$B183:$B1212,$B183,$D183:$D1212,$D183,$E183:$E1212,$E183)/2</f>
        <v>1725430.2</v>
      </c>
      <c r="I182" s="26">
        <f>SUMIFS(I183:I1212,$B183:$B1212,$B183,$D183:$D1212,$D183,$E183:$E1212,$E183)/2</f>
        <v>481005</v>
      </c>
    </row>
    <row r="183" spans="1:9" s="22" customFormat="1" ht="94.5">
      <c r="A183" s="18">
        <v>2</v>
      </c>
      <c r="B183" s="23">
        <v>955</v>
      </c>
      <c r="C183" s="32" t="s">
        <v>184</v>
      </c>
      <c r="D183" s="25" t="s">
        <v>79</v>
      </c>
      <c r="E183" s="25" t="s">
        <v>90</v>
      </c>
      <c r="F183" s="25" t="s">
        <v>45</v>
      </c>
      <c r="G183" s="25"/>
      <c r="H183" s="26">
        <f>SUMIFS(H184:H1212,$B184:$B1212,$B183,$D184:$D1212,$D184,$E184:$E1212,$E184,$F184:$F1212,$F184)</f>
        <v>1649430.2</v>
      </c>
      <c r="I183" s="26">
        <f>SUMIFS(I184:I1212,$B184:$B1212,$B183,$D184:$D1212,$D184,$E184:$E1212,$E184,$F184:$F1212,$F184)</f>
        <v>481005</v>
      </c>
    </row>
    <row r="184" spans="1:9" s="22" customFormat="1" ht="15.75">
      <c r="A184" s="18">
        <v>3</v>
      </c>
      <c r="B184" s="23">
        <v>955</v>
      </c>
      <c r="C184" s="32" t="s">
        <v>46</v>
      </c>
      <c r="D184" s="25" t="s">
        <v>79</v>
      </c>
      <c r="E184" s="25" t="s">
        <v>90</v>
      </c>
      <c r="F184" s="25" t="s">
        <v>45</v>
      </c>
      <c r="G184" s="25" t="s">
        <v>92</v>
      </c>
      <c r="H184" s="31">
        <v>1649430.2</v>
      </c>
      <c r="I184" s="31">
        <v>481005</v>
      </c>
    </row>
    <row r="185" spans="1:9" s="22" customFormat="1" ht="94.5">
      <c r="A185" s="18">
        <v>2</v>
      </c>
      <c r="B185" s="23">
        <v>955</v>
      </c>
      <c r="C185" s="32" t="s">
        <v>189</v>
      </c>
      <c r="D185" s="25" t="s">
        <v>79</v>
      </c>
      <c r="E185" s="25" t="s">
        <v>90</v>
      </c>
      <c r="F185" s="25" t="s">
        <v>108</v>
      </c>
      <c r="G185" s="25" t="s">
        <v>72</v>
      </c>
      <c r="H185" s="26">
        <f>SUMIFS(H186:H1214,$B186:$B1214,$B185,$D186:$D1214,$D186,$E186:$E1214,$E186,$F186:$F1214,$F186)</f>
        <v>76000</v>
      </c>
      <c r="I185" s="26">
        <f>SUMIFS(I186:I1214,$B186:$B1214,$B185,$D186:$D1214,$D186,$E186:$E1214,$E186,$F186:$F1214,$F186)</f>
        <v>0</v>
      </c>
    </row>
    <row r="186" spans="1:9" s="22" customFormat="1" ht="47.25">
      <c r="A186" s="18">
        <v>3</v>
      </c>
      <c r="B186" s="23">
        <v>955</v>
      </c>
      <c r="C186" s="32" t="s">
        <v>12</v>
      </c>
      <c r="D186" s="25" t="s">
        <v>79</v>
      </c>
      <c r="E186" s="25" t="s">
        <v>90</v>
      </c>
      <c r="F186" s="25" t="s">
        <v>108</v>
      </c>
      <c r="G186" s="25" t="s">
        <v>74</v>
      </c>
      <c r="H186" s="31">
        <v>76000</v>
      </c>
      <c r="I186" s="31">
        <v>0</v>
      </c>
    </row>
    <row r="187" spans="1:9" s="22" customFormat="1" ht="47.25">
      <c r="A187" s="18">
        <v>1</v>
      </c>
      <c r="B187" s="23">
        <v>955</v>
      </c>
      <c r="C187" s="32" t="s">
        <v>36</v>
      </c>
      <c r="D187" s="25" t="s">
        <v>79</v>
      </c>
      <c r="E187" s="25" t="s">
        <v>77</v>
      </c>
      <c r="F187" s="25"/>
      <c r="G187" s="25"/>
      <c r="H187" s="26">
        <f>SUMIFS(H188:H1217,$B188:$B1217,$B188,$D188:$D1217,$D188,$E188:$E1217,$E188)/2</f>
        <v>465115.32</v>
      </c>
      <c r="I187" s="26">
        <f>SUMIFS(I188:I1217,$B188:$B1217,$B188,$D188:$D1217,$D188,$E188:$E1217,$E188)/2</f>
        <v>0</v>
      </c>
    </row>
    <row r="188" spans="1:9" s="22" customFormat="1" ht="78.75">
      <c r="A188" s="18">
        <v>2</v>
      </c>
      <c r="B188" s="23">
        <v>955</v>
      </c>
      <c r="C188" s="32" t="s">
        <v>168</v>
      </c>
      <c r="D188" s="25" t="s">
        <v>79</v>
      </c>
      <c r="E188" s="25" t="s">
        <v>77</v>
      </c>
      <c r="F188" s="25" t="s">
        <v>167</v>
      </c>
      <c r="G188" s="25"/>
      <c r="H188" s="26">
        <f>SUMIFS(H189:H1217,$B189:$B1217,$B188,$D189:$D1217,$D189,$E189:$E1217,$E189,$F189:$F1217,$F189)</f>
        <v>465115.32</v>
      </c>
      <c r="I188" s="26">
        <f>SUMIFS(I189:I1217,$B189:$B1217,$B188,$D189:$D1217,$D189,$E189:$E1217,$E189,$F189:$F1217,$F189)</f>
        <v>0</v>
      </c>
    </row>
    <row r="189" spans="1:9" s="22" customFormat="1" ht="94.5">
      <c r="A189" s="18">
        <v>3</v>
      </c>
      <c r="B189" s="23">
        <v>955</v>
      </c>
      <c r="C189" s="32" t="s">
        <v>154</v>
      </c>
      <c r="D189" s="25" t="s">
        <v>79</v>
      </c>
      <c r="E189" s="25" t="s">
        <v>77</v>
      </c>
      <c r="F189" s="25" t="s">
        <v>167</v>
      </c>
      <c r="G189" s="25" t="s">
        <v>95</v>
      </c>
      <c r="H189" s="31">
        <v>465115.32</v>
      </c>
      <c r="I189" s="31">
        <v>0</v>
      </c>
    </row>
    <row r="190" spans="1:9" s="22" customFormat="1" ht="15.75">
      <c r="A190" s="18">
        <v>1</v>
      </c>
      <c r="B190" s="23">
        <v>955</v>
      </c>
      <c r="C190" s="32" t="s">
        <v>54</v>
      </c>
      <c r="D190" s="25" t="s">
        <v>87</v>
      </c>
      <c r="E190" s="25" t="s">
        <v>93</v>
      </c>
      <c r="F190" s="25"/>
      <c r="G190" s="25"/>
      <c r="H190" s="26">
        <f>SUMIFS(H191:H1220,$B191:$B1220,$B191,$D191:$D1220,$D191,$E191:$E1220,$E191)/2</f>
        <v>34759991</v>
      </c>
      <c r="I190" s="26">
        <f>SUMIFS(I191:I1220,$B191:$B1220,$B191,$D191:$D1220,$D191,$E191:$E1220,$E191)/2</f>
        <v>6145616.9299999997</v>
      </c>
    </row>
    <row r="191" spans="1:9" s="22" customFormat="1" ht="63">
      <c r="A191" s="18">
        <v>2</v>
      </c>
      <c r="B191" s="23">
        <v>955</v>
      </c>
      <c r="C191" s="28" t="s">
        <v>177</v>
      </c>
      <c r="D191" s="25" t="s">
        <v>87</v>
      </c>
      <c r="E191" s="25" t="s">
        <v>93</v>
      </c>
      <c r="F191" s="25" t="s">
        <v>15</v>
      </c>
      <c r="G191" s="25" t="s">
        <v>72</v>
      </c>
      <c r="H191" s="26">
        <f>SUMIFS(H192:H1220,$B192:$B1220,$B191,$D192:$D1220,$D192,$E192:$E1220,$E192,$F192:$F1220,$F192)</f>
        <v>0</v>
      </c>
      <c r="I191" s="26">
        <f>SUMIFS(I192:I1220,$B192:$B1220,$B191,$D192:$D1220,$D192,$E192:$E1220,$E192,$F192:$F1220,$F192)</f>
        <v>0</v>
      </c>
    </row>
    <row r="192" spans="1:9" s="22" customFormat="1" ht="47.25">
      <c r="A192" s="18">
        <v>3</v>
      </c>
      <c r="B192" s="23">
        <v>955</v>
      </c>
      <c r="C192" s="24" t="s">
        <v>12</v>
      </c>
      <c r="D192" s="25" t="s">
        <v>87</v>
      </c>
      <c r="E192" s="25" t="s">
        <v>93</v>
      </c>
      <c r="F192" s="25" t="s">
        <v>15</v>
      </c>
      <c r="G192" s="25" t="s">
        <v>74</v>
      </c>
      <c r="H192" s="31">
        <v>0</v>
      </c>
      <c r="I192" s="31">
        <v>0</v>
      </c>
    </row>
    <row r="193" spans="1:9" s="22" customFormat="1" ht="94.5">
      <c r="A193" s="18">
        <v>2</v>
      </c>
      <c r="B193" s="23">
        <v>955</v>
      </c>
      <c r="C193" s="32" t="s">
        <v>164</v>
      </c>
      <c r="D193" s="25" t="s">
        <v>87</v>
      </c>
      <c r="E193" s="25" t="s">
        <v>93</v>
      </c>
      <c r="F193" s="25" t="s">
        <v>55</v>
      </c>
      <c r="G193" s="25"/>
      <c r="H193" s="26">
        <f>SUMIFS(H194:H1222,$B194:$B1222,$B193,$D194:$D1222,$D194,$E194:$E1222,$E194,$F194:$F1222,$F194)</f>
        <v>34759991</v>
      </c>
      <c r="I193" s="26">
        <f>SUMIFS(I194:I1222,$B194:$B1222,$B193,$D194:$D1222,$D194,$E194:$E1222,$E194,$F194:$F1222,$F194)</f>
        <v>6145616.9299999997</v>
      </c>
    </row>
    <row r="194" spans="1:9" s="22" customFormat="1" ht="31.5">
      <c r="A194" s="18">
        <v>3</v>
      </c>
      <c r="B194" s="23">
        <v>955</v>
      </c>
      <c r="C194" s="32" t="s">
        <v>23</v>
      </c>
      <c r="D194" s="25" t="s">
        <v>87</v>
      </c>
      <c r="E194" s="25" t="s">
        <v>93</v>
      </c>
      <c r="F194" s="25" t="s">
        <v>55</v>
      </c>
      <c r="G194" s="25" t="s">
        <v>83</v>
      </c>
      <c r="H194" s="31">
        <v>5208201.37</v>
      </c>
      <c r="I194" s="31">
        <v>639751.96</v>
      </c>
    </row>
    <row r="195" spans="1:9" s="22" customFormat="1" ht="47.25">
      <c r="A195" s="18">
        <v>3</v>
      </c>
      <c r="B195" s="23">
        <v>955</v>
      </c>
      <c r="C195" s="32" t="s">
        <v>12</v>
      </c>
      <c r="D195" s="25" t="s">
        <v>87</v>
      </c>
      <c r="E195" s="25" t="s">
        <v>93</v>
      </c>
      <c r="F195" s="25" t="s">
        <v>55</v>
      </c>
      <c r="G195" s="25" t="s">
        <v>74</v>
      </c>
      <c r="H195" s="31">
        <v>430440.63</v>
      </c>
      <c r="I195" s="31">
        <v>41899.97</v>
      </c>
    </row>
    <row r="196" spans="1:9" s="22" customFormat="1" ht="15.75">
      <c r="A196" s="18">
        <v>3</v>
      </c>
      <c r="B196" s="23">
        <v>955</v>
      </c>
      <c r="C196" s="32" t="s">
        <v>46</v>
      </c>
      <c r="D196" s="25" t="s">
        <v>87</v>
      </c>
      <c r="E196" s="25" t="s">
        <v>93</v>
      </c>
      <c r="F196" s="25" t="s">
        <v>55</v>
      </c>
      <c r="G196" s="25" t="s">
        <v>92</v>
      </c>
      <c r="H196" s="31">
        <v>0</v>
      </c>
      <c r="I196" s="31">
        <v>0</v>
      </c>
    </row>
    <row r="197" spans="1:9" s="22" customFormat="1" ht="78.75">
      <c r="A197" s="18">
        <v>3</v>
      </c>
      <c r="B197" s="23">
        <v>955</v>
      </c>
      <c r="C197" s="32" t="s">
        <v>138</v>
      </c>
      <c r="D197" s="25" t="s">
        <v>87</v>
      </c>
      <c r="E197" s="25" t="s">
        <v>93</v>
      </c>
      <c r="F197" s="25" t="s">
        <v>55</v>
      </c>
      <c r="G197" s="25" t="s">
        <v>94</v>
      </c>
      <c r="H197" s="31">
        <v>29121349</v>
      </c>
      <c r="I197" s="31">
        <v>5463965</v>
      </c>
    </row>
    <row r="198" spans="1:9" s="22" customFormat="1" ht="21" customHeight="1">
      <c r="A198" s="18">
        <v>3</v>
      </c>
      <c r="B198" s="23">
        <v>955</v>
      </c>
      <c r="C198" s="32" t="s">
        <v>13</v>
      </c>
      <c r="D198" s="25" t="s">
        <v>87</v>
      </c>
      <c r="E198" s="25" t="s">
        <v>93</v>
      </c>
      <c r="F198" s="25" t="s">
        <v>55</v>
      </c>
      <c r="G198" s="25" t="s">
        <v>75</v>
      </c>
      <c r="H198" s="31">
        <v>0</v>
      </c>
      <c r="I198" s="31">
        <v>0</v>
      </c>
    </row>
    <row r="199" spans="1:9" s="22" customFormat="1" ht="15.75">
      <c r="A199" s="18">
        <v>1</v>
      </c>
      <c r="B199" s="23">
        <v>955</v>
      </c>
      <c r="C199" s="32" t="s">
        <v>56</v>
      </c>
      <c r="D199" s="25" t="s">
        <v>87</v>
      </c>
      <c r="E199" s="25" t="s">
        <v>84</v>
      </c>
      <c r="F199" s="25" t="s">
        <v>7</v>
      </c>
      <c r="G199" s="25" t="s">
        <v>72</v>
      </c>
      <c r="H199" s="26">
        <f>SUMIFS(H200:H1229,$B200:$B1229,$B200,$D200:$D1229,$D200,$E200:$E1229,$E200)/2</f>
        <v>2066804.59</v>
      </c>
      <c r="I199" s="26">
        <f>SUMIFS(I200:I1229,$B200:$B1229,$B200,$D200:$D1229,$D200,$E200:$E1229,$E200)/2</f>
        <v>516701.15</v>
      </c>
    </row>
    <row r="200" spans="1:9" s="22" customFormat="1" ht="63">
      <c r="A200" s="18">
        <v>2</v>
      </c>
      <c r="B200" s="23">
        <v>955</v>
      </c>
      <c r="C200" s="32" t="s">
        <v>125</v>
      </c>
      <c r="D200" s="25" t="s">
        <v>87</v>
      </c>
      <c r="E200" s="25" t="s">
        <v>84</v>
      </c>
      <c r="F200" s="25" t="s">
        <v>126</v>
      </c>
      <c r="G200" s="25"/>
      <c r="H200" s="26">
        <f>SUMIFS(H201:H1229,$B201:$B1229,$B200,$D201:$D1229,$D201,$E201:$E1229,$E201,$F201:$F1229,$F201)</f>
        <v>2066804.59</v>
      </c>
      <c r="I200" s="26">
        <f>SUMIFS(I201:I1229,$B201:$B1229,$B200,$D201:$D1229,$D201,$E201:$E1229,$E201,$F201:$F1229,$F201)</f>
        <v>516701.15</v>
      </c>
    </row>
    <row r="201" spans="1:9" s="22" customFormat="1" ht="78.75">
      <c r="A201" s="18">
        <v>3</v>
      </c>
      <c r="B201" s="23">
        <v>955</v>
      </c>
      <c r="C201" s="32" t="s">
        <v>138</v>
      </c>
      <c r="D201" s="25" t="s">
        <v>87</v>
      </c>
      <c r="E201" s="25" t="s">
        <v>84</v>
      </c>
      <c r="F201" s="25" t="s">
        <v>126</v>
      </c>
      <c r="G201" s="25" t="s">
        <v>94</v>
      </c>
      <c r="H201" s="31">
        <v>2066804.59</v>
      </c>
      <c r="I201" s="31">
        <v>516701.15</v>
      </c>
    </row>
    <row r="202" spans="1:9" s="22" customFormat="1" ht="15.75">
      <c r="A202" s="18">
        <v>1</v>
      </c>
      <c r="B202" s="23">
        <v>955</v>
      </c>
      <c r="C202" s="32" t="s">
        <v>134</v>
      </c>
      <c r="D202" s="25" t="s">
        <v>87</v>
      </c>
      <c r="E202" s="25" t="s">
        <v>90</v>
      </c>
      <c r="F202" s="25"/>
      <c r="G202" s="25"/>
      <c r="H202" s="26">
        <f>SUMIFS(H203:H1232,$B203:$B1232,$B203,$D203:$D1232,$D203,$E203:$E1232,$E203)/2</f>
        <v>41838449</v>
      </c>
      <c r="I202" s="26">
        <f>SUMIFS(I203:I1232,$B203:$B1232,$B203,$D203:$D1232,$D203,$E203:$E1232,$E203)/2</f>
        <v>0</v>
      </c>
    </row>
    <row r="203" spans="1:9" s="22" customFormat="1" ht="78.75">
      <c r="A203" s="18">
        <v>2</v>
      </c>
      <c r="B203" s="23">
        <v>955</v>
      </c>
      <c r="C203" s="32" t="s">
        <v>195</v>
      </c>
      <c r="D203" s="25" t="s">
        <v>87</v>
      </c>
      <c r="E203" s="25" t="s">
        <v>90</v>
      </c>
      <c r="F203" s="25" t="s">
        <v>57</v>
      </c>
      <c r="G203" s="25"/>
      <c r="H203" s="26">
        <f>SUMIFS(H204:H1232,$B204:$B1232,$B203,$D204:$D1232,$D204,$E204:$E1232,$E204,$F204:$F1232,$F204)</f>
        <v>41838449</v>
      </c>
      <c r="I203" s="26">
        <f>SUMIFS(I204:I1232,$B204:$B1232,$B203,$D204:$D1232,$D204,$E204:$E1232,$E204,$F204:$F1232,$F204)</f>
        <v>0</v>
      </c>
    </row>
    <row r="204" spans="1:9" s="22" customFormat="1" ht="15.75">
      <c r="A204" s="18">
        <v>3</v>
      </c>
      <c r="B204" s="23">
        <v>955</v>
      </c>
      <c r="C204" s="32" t="s">
        <v>46</v>
      </c>
      <c r="D204" s="25" t="s">
        <v>87</v>
      </c>
      <c r="E204" s="25" t="s">
        <v>90</v>
      </c>
      <c r="F204" s="25" t="s">
        <v>57</v>
      </c>
      <c r="G204" s="25" t="s">
        <v>92</v>
      </c>
      <c r="H204" s="31">
        <v>41838449</v>
      </c>
      <c r="I204" s="31">
        <v>0</v>
      </c>
    </row>
    <row r="205" spans="1:9" s="22" customFormat="1" ht="144" customHeight="1">
      <c r="A205" s="18">
        <v>3</v>
      </c>
      <c r="B205" s="23">
        <v>955</v>
      </c>
      <c r="C205" s="32" t="s">
        <v>116</v>
      </c>
      <c r="D205" s="25" t="s">
        <v>87</v>
      </c>
      <c r="E205" s="25" t="s">
        <v>90</v>
      </c>
      <c r="F205" s="25" t="s">
        <v>57</v>
      </c>
      <c r="G205" s="25" t="s">
        <v>114</v>
      </c>
      <c r="H205" s="31">
        <v>0</v>
      </c>
      <c r="I205" s="31">
        <v>0</v>
      </c>
    </row>
    <row r="206" spans="1:9" s="22" customFormat="1" ht="47.25">
      <c r="A206" s="18">
        <v>2</v>
      </c>
      <c r="B206" s="23">
        <v>955</v>
      </c>
      <c r="C206" s="32" t="s">
        <v>143</v>
      </c>
      <c r="D206" s="25" t="s">
        <v>87</v>
      </c>
      <c r="E206" s="25" t="s">
        <v>90</v>
      </c>
      <c r="F206" s="25" t="s">
        <v>60</v>
      </c>
      <c r="G206" s="25"/>
      <c r="H206" s="26">
        <f>SUMIFS(H207:H1235,$B207:$B1235,$B206,$D207:$D1235,$D207,$E207:$E1235,$E207,$F207:$F1235,$F207)</f>
        <v>0</v>
      </c>
      <c r="I206" s="26">
        <f>SUMIFS(I207:I1235,$B207:$B1235,$B206,$D207:$D1235,$D207,$E207:$E1235,$E207,$F207:$F1235,$F207)</f>
        <v>0</v>
      </c>
    </row>
    <row r="207" spans="1:9" s="22" customFormat="1" ht="145.15" customHeight="1">
      <c r="A207" s="18">
        <v>3</v>
      </c>
      <c r="B207" s="23">
        <v>955</v>
      </c>
      <c r="C207" s="32" t="s">
        <v>116</v>
      </c>
      <c r="D207" s="25" t="s">
        <v>87</v>
      </c>
      <c r="E207" s="25" t="s">
        <v>90</v>
      </c>
      <c r="F207" s="25" t="s">
        <v>60</v>
      </c>
      <c r="G207" s="25" t="s">
        <v>114</v>
      </c>
      <c r="H207" s="31">
        <v>0</v>
      </c>
      <c r="I207" s="31">
        <v>0</v>
      </c>
    </row>
    <row r="208" spans="1:9" s="22" customFormat="1" ht="15.75">
      <c r="A208" s="18">
        <v>3</v>
      </c>
      <c r="B208" s="23">
        <v>955</v>
      </c>
      <c r="C208" s="32" t="s">
        <v>46</v>
      </c>
      <c r="D208" s="25" t="s">
        <v>87</v>
      </c>
      <c r="E208" s="25" t="s">
        <v>90</v>
      </c>
      <c r="F208" s="25" t="s">
        <v>60</v>
      </c>
      <c r="G208" s="25" t="s">
        <v>92</v>
      </c>
      <c r="H208" s="31">
        <v>0</v>
      </c>
      <c r="I208" s="31">
        <v>0</v>
      </c>
    </row>
    <row r="209" spans="1:9" s="22" customFormat="1" ht="47.25">
      <c r="A209" s="18">
        <v>2</v>
      </c>
      <c r="B209" s="23">
        <v>955</v>
      </c>
      <c r="C209" s="32" t="s">
        <v>166</v>
      </c>
      <c r="D209" s="25" t="s">
        <v>87</v>
      </c>
      <c r="E209" s="25" t="s">
        <v>90</v>
      </c>
      <c r="F209" s="25" t="s">
        <v>160</v>
      </c>
      <c r="G209" s="25"/>
      <c r="H209" s="26">
        <f>SUMIFS(H210:H1238,$B210:$B1238,$B209,$D210:$D1238,$D210,$E210:$E1238,$E210,$F210:$F1238,$F210)</f>
        <v>0</v>
      </c>
      <c r="I209" s="26">
        <f>SUMIFS(I210:I1238,$B210:$B1238,$B209,$D210:$D1238,$D210,$E210:$E1238,$E210,$F210:$F1238,$F210)</f>
        <v>0</v>
      </c>
    </row>
    <row r="210" spans="1:9" s="22" customFormat="1" ht="145.15" customHeight="1">
      <c r="A210" s="18">
        <v>3</v>
      </c>
      <c r="B210" s="23">
        <v>955</v>
      </c>
      <c r="C210" s="32" t="s">
        <v>116</v>
      </c>
      <c r="D210" s="25" t="s">
        <v>87</v>
      </c>
      <c r="E210" s="25" t="s">
        <v>90</v>
      </c>
      <c r="F210" s="25" t="s">
        <v>160</v>
      </c>
      <c r="G210" s="25" t="s">
        <v>114</v>
      </c>
      <c r="H210" s="31">
        <v>0</v>
      </c>
      <c r="I210" s="31">
        <v>0</v>
      </c>
    </row>
    <row r="211" spans="1:9" s="22" customFormat="1" ht="15.75">
      <c r="A211" s="18">
        <v>1</v>
      </c>
      <c r="B211" s="23">
        <v>955</v>
      </c>
      <c r="C211" s="32" t="s">
        <v>128</v>
      </c>
      <c r="D211" s="25" t="s">
        <v>87</v>
      </c>
      <c r="E211" s="25" t="s">
        <v>85</v>
      </c>
      <c r="F211" s="25" t="s">
        <v>7</v>
      </c>
      <c r="G211" s="25" t="s">
        <v>72</v>
      </c>
      <c r="H211" s="26">
        <f>SUMIFS(H212:H1241,$B212:$B1241,$B212,$D212:$D1241,$D212,$E212:$E1241,$E212)/2</f>
        <v>0</v>
      </c>
      <c r="I211" s="26">
        <f>SUMIFS(I212:I1241,$B212:$B1241,$B212,$D212:$D1241,$D212,$E212:$E1241,$E212)/2</f>
        <v>0</v>
      </c>
    </row>
    <row r="212" spans="1:9" s="22" customFormat="1" ht="78.75">
      <c r="A212" s="18">
        <v>2</v>
      </c>
      <c r="B212" s="23">
        <v>955</v>
      </c>
      <c r="C212" s="32" t="s">
        <v>183</v>
      </c>
      <c r="D212" s="25" t="s">
        <v>87</v>
      </c>
      <c r="E212" s="25" t="s">
        <v>85</v>
      </c>
      <c r="F212" s="25" t="s">
        <v>50</v>
      </c>
      <c r="G212" s="25"/>
      <c r="H212" s="26">
        <f>SUMIFS(H213:H1241,$B213:$B1241,$B212,$D213:$D1241,$D213,$E213:$E1241,$E213,$F213:$F1241,$F213)</f>
        <v>0</v>
      </c>
      <c r="I212" s="26">
        <f>SUMIFS(I213:I1241,$B213:$B1241,$B212,$D213:$D1241,$D213,$E213:$E1241,$E213,$F213:$F1241,$F213)</f>
        <v>0</v>
      </c>
    </row>
    <row r="213" spans="1:9" s="22" customFormat="1" ht="15.75">
      <c r="A213" s="18">
        <v>3</v>
      </c>
      <c r="B213" s="23">
        <v>955</v>
      </c>
      <c r="C213" s="32" t="s">
        <v>46</v>
      </c>
      <c r="D213" s="25" t="s">
        <v>87</v>
      </c>
      <c r="E213" s="25" t="s">
        <v>85</v>
      </c>
      <c r="F213" s="25" t="s">
        <v>50</v>
      </c>
      <c r="G213" s="25" t="s">
        <v>92</v>
      </c>
      <c r="H213" s="31">
        <v>0</v>
      </c>
      <c r="I213" s="31">
        <v>0</v>
      </c>
    </row>
    <row r="214" spans="1:9" s="22" customFormat="1" ht="31.5">
      <c r="A214" s="18">
        <v>1</v>
      </c>
      <c r="B214" s="23">
        <v>955</v>
      </c>
      <c r="C214" s="32" t="s">
        <v>37</v>
      </c>
      <c r="D214" s="25" t="s">
        <v>87</v>
      </c>
      <c r="E214" s="25" t="s">
        <v>88</v>
      </c>
      <c r="F214" s="25"/>
      <c r="G214" s="25"/>
      <c r="H214" s="26">
        <f>SUMIFS(H215:H1244,$B215:$B1244,$B215,$D215:$D1244,$D215,$E215:$E1244,$E215)/2</f>
        <v>4433100</v>
      </c>
      <c r="I214" s="26">
        <f>SUMIFS(I215:I1244,$B215:$B1244,$B215,$D215:$D1244,$D215,$E215:$E1244,$E215)/2</f>
        <v>2433100</v>
      </c>
    </row>
    <row r="215" spans="1:9" s="22" customFormat="1" ht="71.45" customHeight="1">
      <c r="A215" s="18">
        <v>2</v>
      </c>
      <c r="B215" s="23">
        <v>955</v>
      </c>
      <c r="C215" s="32" t="s">
        <v>199</v>
      </c>
      <c r="D215" s="25" t="s">
        <v>87</v>
      </c>
      <c r="E215" s="25" t="s">
        <v>88</v>
      </c>
      <c r="F215" s="25" t="s">
        <v>58</v>
      </c>
      <c r="G215" s="25"/>
      <c r="H215" s="26">
        <f>SUMIFS(H216:H1244,$B216:$B1244,$B215,$D216:$D1244,$D216,$E216:$E1244,$E216,$F216:$F1244,$F216)</f>
        <v>4433100</v>
      </c>
      <c r="I215" s="26">
        <f>SUMIFS(I216:I1244,$B216:$B1244,$B215,$D216:$D1244,$D216,$E216:$E1244,$E216,$F216:$F1244,$F216)</f>
        <v>2433100</v>
      </c>
    </row>
    <row r="216" spans="1:9" s="22" customFormat="1" ht="94.5">
      <c r="A216" s="18">
        <v>3</v>
      </c>
      <c r="B216" s="23">
        <v>955</v>
      </c>
      <c r="C216" s="32" t="s">
        <v>154</v>
      </c>
      <c r="D216" s="25" t="s">
        <v>87</v>
      </c>
      <c r="E216" s="25" t="s">
        <v>88</v>
      </c>
      <c r="F216" s="25" t="s">
        <v>58</v>
      </c>
      <c r="G216" s="25" t="s">
        <v>95</v>
      </c>
      <c r="H216" s="31">
        <v>4433100</v>
      </c>
      <c r="I216" s="31">
        <v>2433100</v>
      </c>
    </row>
    <row r="217" spans="1:9" s="22" customFormat="1" ht="50.45" customHeight="1">
      <c r="A217" s="18">
        <v>2</v>
      </c>
      <c r="B217" s="23">
        <v>955</v>
      </c>
      <c r="C217" s="32" t="s">
        <v>35</v>
      </c>
      <c r="D217" s="25" t="s">
        <v>87</v>
      </c>
      <c r="E217" s="25" t="s">
        <v>88</v>
      </c>
      <c r="F217" s="25" t="s">
        <v>111</v>
      </c>
      <c r="G217" s="25"/>
      <c r="H217" s="26">
        <f>SUMIFS(H218:H1246,$B218:$B1246,$B217,$D218:$D1246,$D218,$E218:$E1246,$E218,$F218:$F1246,$F218)</f>
        <v>0</v>
      </c>
      <c r="I217" s="26">
        <f>SUMIFS(I218:I1246,$B218:$B1246,$B217,$D218:$D1246,$D218,$E218:$E1246,$E218,$F218:$F1246,$F218)</f>
        <v>0</v>
      </c>
    </row>
    <row r="218" spans="1:9" s="22" customFormat="1" ht="47.25">
      <c r="A218" s="18">
        <v>3</v>
      </c>
      <c r="B218" s="23">
        <v>955</v>
      </c>
      <c r="C218" s="32" t="s">
        <v>12</v>
      </c>
      <c r="D218" s="25" t="s">
        <v>87</v>
      </c>
      <c r="E218" s="25" t="s">
        <v>88</v>
      </c>
      <c r="F218" s="25" t="s">
        <v>111</v>
      </c>
      <c r="G218" s="25" t="s">
        <v>74</v>
      </c>
      <c r="H218" s="31">
        <v>0</v>
      </c>
      <c r="I218" s="31">
        <v>0</v>
      </c>
    </row>
    <row r="219" spans="1:9" s="22" customFormat="1" ht="15.75">
      <c r="A219" s="18">
        <v>1</v>
      </c>
      <c r="B219" s="23">
        <v>955</v>
      </c>
      <c r="C219" s="32" t="s">
        <v>59</v>
      </c>
      <c r="D219" s="25" t="s">
        <v>93</v>
      </c>
      <c r="E219" s="25" t="s">
        <v>70</v>
      </c>
      <c r="F219" s="25"/>
      <c r="G219" s="25"/>
      <c r="H219" s="26">
        <f>SUMIFS(H220:H1249,$B220:$B1249,$B220,$D220:$D1249,$D220,$E220:$E1249,$E220)/2</f>
        <v>3765711</v>
      </c>
      <c r="I219" s="26">
        <f>SUMIFS(I220:I1249,$B220:$B1249,$B220,$D220:$D1249,$D220,$E220:$E1249,$E220)/2</f>
        <v>704000</v>
      </c>
    </row>
    <row r="220" spans="1:9" s="22" customFormat="1" ht="82.15" customHeight="1">
      <c r="A220" s="18">
        <v>2</v>
      </c>
      <c r="B220" s="23">
        <v>955</v>
      </c>
      <c r="C220" s="35" t="s">
        <v>187</v>
      </c>
      <c r="D220" s="25" t="s">
        <v>93</v>
      </c>
      <c r="E220" s="25" t="s">
        <v>70</v>
      </c>
      <c r="F220" s="25" t="s">
        <v>49</v>
      </c>
      <c r="G220" s="25" t="s">
        <v>72</v>
      </c>
      <c r="H220" s="26">
        <f>SUMIFS(H221:H1249,$B221:$B1249,$B220,$D221:$D1249,$D221,$E221:$E1249,$E221,$F221:$F1249,$F221)</f>
        <v>3765711</v>
      </c>
      <c r="I220" s="26">
        <f>SUMIFS(I221:I1249,$B221:$B1249,$B220,$D221:$D1249,$D221,$E221:$E1249,$E221,$F221:$F1249,$F221)</f>
        <v>704000</v>
      </c>
    </row>
    <row r="221" spans="1:9" s="22" customFormat="1" ht="15.75">
      <c r="A221" s="18">
        <v>3</v>
      </c>
      <c r="B221" s="23">
        <v>955</v>
      </c>
      <c r="C221" s="32" t="s">
        <v>46</v>
      </c>
      <c r="D221" s="25" t="s">
        <v>93</v>
      </c>
      <c r="E221" s="25" t="s">
        <v>70</v>
      </c>
      <c r="F221" s="25" t="s">
        <v>49</v>
      </c>
      <c r="G221" s="25" t="s">
        <v>92</v>
      </c>
      <c r="H221" s="31">
        <v>3765711</v>
      </c>
      <c r="I221" s="31">
        <v>704000</v>
      </c>
    </row>
    <row r="222" spans="1:9" s="22" customFormat="1" ht="82.15" customHeight="1">
      <c r="A222" s="18">
        <v>2</v>
      </c>
      <c r="B222" s="23">
        <v>955</v>
      </c>
      <c r="C222" s="32" t="s">
        <v>183</v>
      </c>
      <c r="D222" s="25" t="s">
        <v>93</v>
      </c>
      <c r="E222" s="25" t="s">
        <v>70</v>
      </c>
      <c r="F222" s="25" t="s">
        <v>50</v>
      </c>
      <c r="G222" s="25" t="s">
        <v>72</v>
      </c>
      <c r="H222" s="26">
        <f>SUMIFS(H223:H1251,$B223:$B1251,$B222,$D223:$D1251,$D223,$E223:$E1251,$E223,$F223:$F1251,$F223)</f>
        <v>0</v>
      </c>
      <c r="I222" s="26">
        <f>SUMIFS(I223:I1251,$B223:$B1251,$B222,$D223:$D1251,$D223,$E223:$E1251,$E223,$F223:$F1251,$F223)</f>
        <v>0</v>
      </c>
    </row>
    <row r="223" spans="1:9" s="22" customFormat="1" ht="15.75">
      <c r="A223" s="18">
        <v>3</v>
      </c>
      <c r="B223" s="23">
        <v>955</v>
      </c>
      <c r="C223" s="32" t="s">
        <v>46</v>
      </c>
      <c r="D223" s="25" t="s">
        <v>93</v>
      </c>
      <c r="E223" s="25" t="s">
        <v>70</v>
      </c>
      <c r="F223" s="25" t="s">
        <v>50</v>
      </c>
      <c r="G223" s="25" t="s">
        <v>92</v>
      </c>
      <c r="H223" s="31">
        <v>0</v>
      </c>
      <c r="I223" s="31">
        <v>0</v>
      </c>
    </row>
    <row r="224" spans="1:9" s="22" customFormat="1" ht="15.75">
      <c r="A224" s="18">
        <v>1</v>
      </c>
      <c r="B224" s="23">
        <v>955</v>
      </c>
      <c r="C224" s="32" t="s">
        <v>115</v>
      </c>
      <c r="D224" s="25" t="s">
        <v>93</v>
      </c>
      <c r="E224" s="25" t="s">
        <v>89</v>
      </c>
      <c r="F224" s="25" t="s">
        <v>7</v>
      </c>
      <c r="G224" s="25" t="s">
        <v>72</v>
      </c>
      <c r="H224" s="26">
        <f>SUMIFS(H225:H1254,$B225:$B1254,$B225,$D225:$D1254,$D225,$E225:$E1254,$E225)/2</f>
        <v>2475000</v>
      </c>
      <c r="I224" s="26">
        <f>SUMIFS(I225:I1254,$B225:$B1254,$B225,$D225:$D1254,$D225,$E225:$E1254,$E225)/2</f>
        <v>2475000</v>
      </c>
    </row>
    <row r="225" spans="1:9" s="22" customFormat="1" ht="47.25">
      <c r="A225" s="18">
        <v>2</v>
      </c>
      <c r="B225" s="23">
        <v>955</v>
      </c>
      <c r="C225" s="32" t="s">
        <v>143</v>
      </c>
      <c r="D225" s="25" t="s">
        <v>93</v>
      </c>
      <c r="E225" s="25" t="s">
        <v>89</v>
      </c>
      <c r="F225" s="25" t="s">
        <v>60</v>
      </c>
      <c r="G225" s="25" t="s">
        <v>72</v>
      </c>
      <c r="H225" s="26">
        <f>SUMIFS(H226:H1254,$B226:$B1254,$B225,$D226:$D1254,$D226,$E226:$E1254,$E226,$F226:$F1254,$F226)</f>
        <v>0</v>
      </c>
      <c r="I225" s="26">
        <f>SUMIFS(I226:I1254,$B226:$B1254,$B225,$D226:$D1254,$D226,$E226:$E1254,$E226,$F226:$F1254,$F226)</f>
        <v>0</v>
      </c>
    </row>
    <row r="226" spans="1:9" s="22" customFormat="1" ht="151.15" customHeight="1">
      <c r="A226" s="18">
        <v>3</v>
      </c>
      <c r="B226" s="23">
        <v>955</v>
      </c>
      <c r="C226" s="32" t="s">
        <v>116</v>
      </c>
      <c r="D226" s="25" t="s">
        <v>93</v>
      </c>
      <c r="E226" s="25" t="s">
        <v>89</v>
      </c>
      <c r="F226" s="25" t="s">
        <v>60</v>
      </c>
      <c r="G226" s="25" t="s">
        <v>114</v>
      </c>
      <c r="H226" s="31">
        <v>0</v>
      </c>
      <c r="I226" s="31">
        <v>0</v>
      </c>
    </row>
    <row r="227" spans="1:9" s="22" customFormat="1" ht="24.6" customHeight="1">
      <c r="A227" s="18">
        <v>3</v>
      </c>
      <c r="B227" s="23">
        <v>955</v>
      </c>
      <c r="C227" s="32" t="s">
        <v>46</v>
      </c>
      <c r="D227" s="25" t="s">
        <v>93</v>
      </c>
      <c r="E227" s="25" t="s">
        <v>89</v>
      </c>
      <c r="F227" s="25" t="s">
        <v>60</v>
      </c>
      <c r="G227" s="25" t="s">
        <v>92</v>
      </c>
      <c r="H227" s="31">
        <v>0</v>
      </c>
      <c r="I227" s="31">
        <v>0</v>
      </c>
    </row>
    <row r="228" spans="1:9" s="22" customFormat="1" ht="94.5">
      <c r="A228" s="18">
        <v>2</v>
      </c>
      <c r="B228" s="23">
        <v>955</v>
      </c>
      <c r="C228" s="32" t="s">
        <v>184</v>
      </c>
      <c r="D228" s="25" t="s">
        <v>93</v>
      </c>
      <c r="E228" s="25" t="s">
        <v>89</v>
      </c>
      <c r="F228" s="25" t="s">
        <v>45</v>
      </c>
      <c r="G228" s="25" t="s">
        <v>72</v>
      </c>
      <c r="H228" s="26">
        <f>SUMIFS(H229:H1257,$B229:$B1257,$B228,$D229:$D1257,$D229,$E229:$E1257,$E229,$F229:$F1257,$F229)</f>
        <v>2475000</v>
      </c>
      <c r="I228" s="26">
        <f>SUMIFS(I229:I1257,$B229:$B1257,$B228,$D229:$D1257,$D229,$E229:$E1257,$E229,$F229:$F1257,$F229)</f>
        <v>2475000</v>
      </c>
    </row>
    <row r="229" spans="1:9" s="22" customFormat="1" ht="82.9" customHeight="1">
      <c r="A229" s="18">
        <v>3</v>
      </c>
      <c r="B229" s="23">
        <v>955</v>
      </c>
      <c r="C229" s="32" t="s">
        <v>138</v>
      </c>
      <c r="D229" s="25" t="s">
        <v>93</v>
      </c>
      <c r="E229" s="25" t="s">
        <v>89</v>
      </c>
      <c r="F229" s="25" t="s">
        <v>45</v>
      </c>
      <c r="G229" s="25" t="s">
        <v>94</v>
      </c>
      <c r="H229" s="31">
        <v>2475000</v>
      </c>
      <c r="I229" s="31">
        <v>2475000</v>
      </c>
    </row>
    <row r="230" spans="1:9" s="22" customFormat="1" ht="94.5">
      <c r="A230" s="18">
        <v>2</v>
      </c>
      <c r="B230" s="23">
        <v>955</v>
      </c>
      <c r="C230" s="32" t="s">
        <v>189</v>
      </c>
      <c r="D230" s="25" t="s">
        <v>93</v>
      </c>
      <c r="E230" s="25" t="s">
        <v>89</v>
      </c>
      <c r="F230" s="25" t="s">
        <v>108</v>
      </c>
      <c r="G230" s="25" t="s">
        <v>72</v>
      </c>
      <c r="H230" s="26">
        <f>SUMIFS(H231:H1259,$B231:$B1259,$B230,$D231:$D1259,$D231,$E231:$E1259,$E231,$F231:$F1259,$F231)</f>
        <v>0</v>
      </c>
      <c r="I230" s="26">
        <f>SUMIFS(I231:I1259,$B231:$B1259,$B230,$D231:$D1259,$D231,$E231:$E1259,$E231,$F231:$F1259,$F231)</f>
        <v>0</v>
      </c>
    </row>
    <row r="231" spans="1:9" s="22" customFormat="1" ht="15.75">
      <c r="A231" s="18">
        <v>3</v>
      </c>
      <c r="B231" s="23">
        <v>955</v>
      </c>
      <c r="C231" s="32" t="s">
        <v>46</v>
      </c>
      <c r="D231" s="25" t="s">
        <v>93</v>
      </c>
      <c r="E231" s="25" t="s">
        <v>89</v>
      </c>
      <c r="F231" s="25" t="s">
        <v>108</v>
      </c>
      <c r="G231" s="25" t="s">
        <v>92</v>
      </c>
      <c r="H231" s="31">
        <v>0</v>
      </c>
      <c r="I231" s="31">
        <v>0</v>
      </c>
    </row>
    <row r="232" spans="1:9" s="22" customFormat="1" ht="78.75">
      <c r="A232" s="18">
        <v>2</v>
      </c>
      <c r="B232" s="23">
        <v>955</v>
      </c>
      <c r="C232" s="32" t="s">
        <v>183</v>
      </c>
      <c r="D232" s="25" t="s">
        <v>93</v>
      </c>
      <c r="E232" s="25" t="s">
        <v>89</v>
      </c>
      <c r="F232" s="25" t="s">
        <v>50</v>
      </c>
      <c r="G232" s="25" t="s">
        <v>72</v>
      </c>
      <c r="H232" s="26">
        <f>SUMIFS(H233:H1261,$B233:$B1261,$B232,$D233:$D1261,$D233,$E233:$E1261,$E233,$F233:$F1261,$F233)</f>
        <v>0</v>
      </c>
      <c r="I232" s="26">
        <f>SUMIFS(I233:I1261,$B233:$B1261,$B232,$D233:$D1261,$D233,$E233:$E1261,$E233,$F233:$F1261,$F233)</f>
        <v>0</v>
      </c>
    </row>
    <row r="233" spans="1:9" s="22" customFormat="1" ht="18" customHeight="1">
      <c r="A233" s="18">
        <v>3</v>
      </c>
      <c r="B233" s="23">
        <v>955</v>
      </c>
      <c r="C233" s="32" t="s">
        <v>46</v>
      </c>
      <c r="D233" s="25" t="s">
        <v>93</v>
      </c>
      <c r="E233" s="25" t="s">
        <v>89</v>
      </c>
      <c r="F233" s="25" t="s">
        <v>50</v>
      </c>
      <c r="G233" s="25" t="s">
        <v>92</v>
      </c>
      <c r="H233" s="31">
        <v>0</v>
      </c>
      <c r="I233" s="31">
        <v>0</v>
      </c>
    </row>
    <row r="234" spans="1:9" s="22" customFormat="1" ht="15.75">
      <c r="A234" s="18">
        <v>1</v>
      </c>
      <c r="B234" s="23">
        <v>955</v>
      </c>
      <c r="C234" s="32" t="s">
        <v>119</v>
      </c>
      <c r="D234" s="25" t="s">
        <v>93</v>
      </c>
      <c r="E234" s="25" t="s">
        <v>79</v>
      </c>
      <c r="F234" s="25" t="s">
        <v>7</v>
      </c>
      <c r="G234" s="25" t="s">
        <v>72</v>
      </c>
      <c r="H234" s="26">
        <f>SUMIFS(H235:H1264,$B235:$B1264,$B235,$D235:$D1264,$D235,$E235:$E1264,$E235)/2</f>
        <v>14981222.1</v>
      </c>
      <c r="I234" s="26">
        <f>SUMIFS(I235:I1264,$B235:$B1264,$B235,$D235:$D1264,$D235,$E235:$E1264,$E235)/2</f>
        <v>0</v>
      </c>
    </row>
    <row r="235" spans="1:9" s="22" customFormat="1" ht="52.9" customHeight="1">
      <c r="A235" s="18">
        <v>2</v>
      </c>
      <c r="B235" s="23">
        <v>955</v>
      </c>
      <c r="C235" s="32" t="s">
        <v>143</v>
      </c>
      <c r="D235" s="25" t="s">
        <v>93</v>
      </c>
      <c r="E235" s="25" t="s">
        <v>79</v>
      </c>
      <c r="F235" s="25" t="s">
        <v>60</v>
      </c>
      <c r="G235" s="25" t="s">
        <v>72</v>
      </c>
      <c r="H235" s="26">
        <f>SUMIFS(H236:H1264,$B236:$B1264,$B235,$D236:$D1264,$D236,$E236:$E1264,$E236,$F236:$F1264,$F236)</f>
        <v>0</v>
      </c>
      <c r="I235" s="26">
        <f>SUMIFS(I236:I1264,$B236:$B1264,$B235,$D236:$D1264,$D236,$E236:$E1264,$E236,$F236:$F1264,$F236)</f>
        <v>0</v>
      </c>
    </row>
    <row r="236" spans="1:9" s="22" customFormat="1" ht="15.75">
      <c r="A236" s="18">
        <v>3</v>
      </c>
      <c r="B236" s="23">
        <v>955</v>
      </c>
      <c r="C236" s="32" t="s">
        <v>46</v>
      </c>
      <c r="D236" s="25" t="s">
        <v>93</v>
      </c>
      <c r="E236" s="25" t="s">
        <v>79</v>
      </c>
      <c r="F236" s="25" t="s">
        <v>60</v>
      </c>
      <c r="G236" s="25" t="s">
        <v>92</v>
      </c>
      <c r="H236" s="31">
        <v>0</v>
      </c>
      <c r="I236" s="31">
        <v>0</v>
      </c>
    </row>
    <row r="237" spans="1:9" s="22" customFormat="1" ht="72.599999999999994" customHeight="1">
      <c r="A237" s="18">
        <v>2</v>
      </c>
      <c r="B237" s="23">
        <v>955</v>
      </c>
      <c r="C237" s="32" t="s">
        <v>165</v>
      </c>
      <c r="D237" s="25" t="s">
        <v>93</v>
      </c>
      <c r="E237" s="25" t="s">
        <v>79</v>
      </c>
      <c r="F237" s="25" t="s">
        <v>118</v>
      </c>
      <c r="G237" s="25" t="s">
        <v>72</v>
      </c>
      <c r="H237" s="26">
        <f>SUMIFS(H238:H1266,$B238:$B1266,$B237,$D238:$D1266,$D238,$E238:$E1266,$E238,$F238:$F1266,$F238)</f>
        <v>14981222.1</v>
      </c>
      <c r="I237" s="26">
        <f>SUMIFS(I238:I1266,$B238:$B1266,$B237,$D238:$D1266,$D238,$E238:$E1266,$E238,$F238:$F1266,$F238)</f>
        <v>0</v>
      </c>
    </row>
    <row r="238" spans="1:9" s="22" customFormat="1" ht="15.75">
      <c r="A238" s="18">
        <v>3</v>
      </c>
      <c r="B238" s="23">
        <v>955</v>
      </c>
      <c r="C238" s="32" t="s">
        <v>46</v>
      </c>
      <c r="D238" s="25" t="s">
        <v>93</v>
      </c>
      <c r="E238" s="25" t="s">
        <v>79</v>
      </c>
      <c r="F238" s="25" t="s">
        <v>118</v>
      </c>
      <c r="G238" s="25" t="s">
        <v>92</v>
      </c>
      <c r="H238" s="31">
        <v>14981222.1</v>
      </c>
      <c r="I238" s="31">
        <v>0</v>
      </c>
    </row>
    <row r="239" spans="1:9" s="22" customFormat="1" ht="55.15" customHeight="1">
      <c r="A239" s="18">
        <v>2</v>
      </c>
      <c r="B239" s="23">
        <v>955</v>
      </c>
      <c r="C239" s="32" t="s">
        <v>166</v>
      </c>
      <c r="D239" s="25" t="s">
        <v>93</v>
      </c>
      <c r="E239" s="25" t="s">
        <v>79</v>
      </c>
      <c r="F239" s="25" t="s">
        <v>160</v>
      </c>
      <c r="G239" s="25" t="s">
        <v>72</v>
      </c>
      <c r="H239" s="26">
        <f>SUMIFS(H240:H1268,$B240:$B1268,$B239,$D240:$D1268,$D240,$E240:$E1268,$E240,$F240:$F1268,$F240)</f>
        <v>0</v>
      </c>
      <c r="I239" s="26">
        <f>SUMIFS(I240:I1268,$B240:$B1268,$B239,$D240:$D1268,$D240,$E240:$E1268,$E240,$F240:$F1268,$F240)</f>
        <v>0</v>
      </c>
    </row>
    <row r="240" spans="1:9" s="22" customFormat="1" ht="15.75">
      <c r="A240" s="18">
        <v>3</v>
      </c>
      <c r="B240" s="23">
        <v>955</v>
      </c>
      <c r="C240" s="32" t="s">
        <v>46</v>
      </c>
      <c r="D240" s="25" t="s">
        <v>93</v>
      </c>
      <c r="E240" s="25" t="s">
        <v>79</v>
      </c>
      <c r="F240" s="25" t="s">
        <v>160</v>
      </c>
      <c r="G240" s="25" t="s">
        <v>92</v>
      </c>
      <c r="H240" s="31">
        <v>0</v>
      </c>
      <c r="I240" s="31">
        <v>0</v>
      </c>
    </row>
    <row r="241" spans="1:9" s="22" customFormat="1" ht="31.5">
      <c r="A241" s="18">
        <v>1</v>
      </c>
      <c r="B241" s="23">
        <v>955</v>
      </c>
      <c r="C241" s="32" t="s">
        <v>61</v>
      </c>
      <c r="D241" s="25" t="s">
        <v>71</v>
      </c>
      <c r="E241" s="25" t="s">
        <v>93</v>
      </c>
      <c r="F241" s="25" t="s">
        <v>72</v>
      </c>
      <c r="G241" s="25" t="s">
        <v>72</v>
      </c>
      <c r="H241" s="26">
        <f>SUMIFS(H242:H1271,$B242:$B1271,$B242,$D242:$D1271,$D242,$E242:$E1271,$E242)/2</f>
        <v>7844718.1500000004</v>
      </c>
      <c r="I241" s="26">
        <f>SUMIFS(I242:I1271,$B242:$B1271,$B242,$D242:$D1271,$D242,$E242:$E1271,$E242)/2</f>
        <v>1738445</v>
      </c>
    </row>
    <row r="242" spans="1:9" s="22" customFormat="1" ht="63">
      <c r="A242" s="18">
        <v>2</v>
      </c>
      <c r="B242" s="23">
        <v>955</v>
      </c>
      <c r="C242" s="32" t="s">
        <v>174</v>
      </c>
      <c r="D242" s="25" t="s">
        <v>71</v>
      </c>
      <c r="E242" s="25" t="s">
        <v>93</v>
      </c>
      <c r="F242" s="25" t="s">
        <v>175</v>
      </c>
      <c r="G242" s="25"/>
      <c r="H242" s="26">
        <f>SUMIFS(H243:H1271,$B243:$B1271,$B242,$D243:$D1271,$D243,$E243:$E1271,$E243,$F243:$F1271,$F243)</f>
        <v>7844718.1500000004</v>
      </c>
      <c r="I242" s="26">
        <f>SUMIFS(I243:I1271,$B243:$B1271,$B242,$D243:$D1271,$D243,$E243:$E1271,$E243,$F243:$F1271,$F243)</f>
        <v>1738445</v>
      </c>
    </row>
    <row r="243" spans="1:9" s="22" customFormat="1" ht="15.75">
      <c r="A243" s="18">
        <v>3</v>
      </c>
      <c r="B243" s="23">
        <v>955</v>
      </c>
      <c r="C243" s="32" t="s">
        <v>46</v>
      </c>
      <c r="D243" s="25" t="s">
        <v>71</v>
      </c>
      <c r="E243" s="25" t="s">
        <v>93</v>
      </c>
      <c r="F243" s="25" t="s">
        <v>175</v>
      </c>
      <c r="G243" s="25" t="s">
        <v>92</v>
      </c>
      <c r="H243" s="31">
        <v>7844718.1500000004</v>
      </c>
      <c r="I243" s="31">
        <v>1738445</v>
      </c>
    </row>
    <row r="244" spans="1:9" s="22" customFormat="1" ht="15.75">
      <c r="A244" s="18">
        <v>1</v>
      </c>
      <c r="B244" s="23">
        <v>955</v>
      </c>
      <c r="C244" s="32" t="s">
        <v>38</v>
      </c>
      <c r="D244" s="25" t="s">
        <v>82</v>
      </c>
      <c r="E244" s="25" t="s">
        <v>89</v>
      </c>
      <c r="F244" s="25"/>
      <c r="G244" s="25"/>
      <c r="H244" s="26">
        <f>SUMIFS(H245:H1278,$B245:$B1278,$B245,$D245:$D1278,$D245,$E245:$E1278,$E245)/2</f>
        <v>82982667.180000007</v>
      </c>
      <c r="I244" s="26">
        <f>SUMIFS(I245:I1278,$B245:$B1278,$B245,$D245:$D1278,$D245,$E245:$E1278,$E245)/2</f>
        <v>14814447.99</v>
      </c>
    </row>
    <row r="245" spans="1:9" s="22" customFormat="1" ht="78.75">
      <c r="A245" s="18">
        <v>2</v>
      </c>
      <c r="B245" s="23">
        <v>955</v>
      </c>
      <c r="C245" s="36" t="s">
        <v>193</v>
      </c>
      <c r="D245" s="25" t="s">
        <v>82</v>
      </c>
      <c r="E245" s="25" t="s">
        <v>89</v>
      </c>
      <c r="F245" s="25" t="s">
        <v>39</v>
      </c>
      <c r="G245" s="25"/>
      <c r="H245" s="26">
        <f>SUMIFS(H246:H1278,$B246:$B1278,$B245,$D246:$D1278,$D246,$E246:$E1278,$E246,$F246:$F1278,$F246)</f>
        <v>35200459.259999998</v>
      </c>
      <c r="I245" s="26">
        <f>SUMIFS(I246:I1278,$B246:$B1278,$B245,$D246:$D1278,$D246,$E246:$E1278,$E246,$F246:$F1278,$F246)</f>
        <v>150000</v>
      </c>
    </row>
    <row r="246" spans="1:9" s="22" customFormat="1" ht="15.75">
      <c r="A246" s="18">
        <v>3</v>
      </c>
      <c r="B246" s="23">
        <v>955</v>
      </c>
      <c r="C246" s="32" t="s">
        <v>46</v>
      </c>
      <c r="D246" s="25" t="s">
        <v>82</v>
      </c>
      <c r="E246" s="25" t="s">
        <v>89</v>
      </c>
      <c r="F246" s="25" t="s">
        <v>39</v>
      </c>
      <c r="G246" s="25" t="s">
        <v>92</v>
      </c>
      <c r="H246" s="31">
        <v>35200459.259999998</v>
      </c>
      <c r="I246" s="31">
        <v>150000</v>
      </c>
    </row>
    <row r="247" spans="1:9" s="22" customFormat="1" ht="94.5">
      <c r="A247" s="18">
        <v>2</v>
      </c>
      <c r="B247" s="23">
        <v>955</v>
      </c>
      <c r="C247" s="32" t="s">
        <v>184</v>
      </c>
      <c r="D247" s="25" t="s">
        <v>82</v>
      </c>
      <c r="E247" s="25" t="s">
        <v>89</v>
      </c>
      <c r="F247" s="25" t="s">
        <v>45</v>
      </c>
      <c r="G247" s="25"/>
      <c r="H247" s="26">
        <f>SUMIFS(H248:H1280,$B248:$B1280,$B247,$D248:$D1280,$D248,$E248:$E1280,$E248,$F248:$F1280,$F248)</f>
        <v>47782207.920000002</v>
      </c>
      <c r="I247" s="26">
        <f>SUMIFS(I248:I1280,$B248:$B1280,$B247,$D248:$D1280,$D248,$E248:$E1280,$E248,$F248:$F1280,$F248)</f>
        <v>14664447.99</v>
      </c>
    </row>
    <row r="248" spans="1:9" s="22" customFormat="1" ht="15.75">
      <c r="A248" s="18">
        <v>3</v>
      </c>
      <c r="B248" s="23">
        <v>955</v>
      </c>
      <c r="C248" s="32" t="s">
        <v>46</v>
      </c>
      <c r="D248" s="25" t="s">
        <v>82</v>
      </c>
      <c r="E248" s="25" t="s">
        <v>89</v>
      </c>
      <c r="F248" s="25" t="s">
        <v>45</v>
      </c>
      <c r="G248" s="25" t="s">
        <v>92</v>
      </c>
      <c r="H248" s="31">
        <v>47782207.920000002</v>
      </c>
      <c r="I248" s="31">
        <v>14664447.99</v>
      </c>
    </row>
    <row r="249" spans="1:9" s="22" customFormat="1" ht="47.25">
      <c r="A249" s="18">
        <v>2</v>
      </c>
      <c r="B249" s="23">
        <v>955</v>
      </c>
      <c r="C249" s="32" t="s">
        <v>166</v>
      </c>
      <c r="D249" s="25" t="s">
        <v>82</v>
      </c>
      <c r="E249" s="25" t="s">
        <v>89</v>
      </c>
      <c r="F249" s="25" t="s">
        <v>160</v>
      </c>
      <c r="G249" s="25"/>
      <c r="H249" s="26">
        <f>SUMIFS(H250:H1282,$B250:$B1282,$B249,$D250:$D1282,$D250,$E250:$E1282,$E250,$F250:$F1282,$F250)</f>
        <v>0</v>
      </c>
      <c r="I249" s="26">
        <f>SUMIFS(I250:I1282,$B250:$B1282,$B249,$D250:$D1282,$D250,$E250:$E1282,$E250,$F250:$F1282,$F250)</f>
        <v>0</v>
      </c>
    </row>
    <row r="250" spans="1:9" s="22" customFormat="1" ht="15.75">
      <c r="A250" s="18">
        <v>3</v>
      </c>
      <c r="B250" s="23">
        <v>955</v>
      </c>
      <c r="C250" s="32" t="s">
        <v>46</v>
      </c>
      <c r="D250" s="25" t="s">
        <v>82</v>
      </c>
      <c r="E250" s="25" t="s">
        <v>89</v>
      </c>
      <c r="F250" s="25" t="s">
        <v>160</v>
      </c>
      <c r="G250" s="25" t="s">
        <v>92</v>
      </c>
      <c r="H250" s="31">
        <v>0</v>
      </c>
      <c r="I250" s="31">
        <v>0</v>
      </c>
    </row>
    <row r="251" spans="1:9" s="22" customFormat="1" ht="15.75">
      <c r="A251" s="18">
        <v>1</v>
      </c>
      <c r="B251" s="23">
        <v>955</v>
      </c>
      <c r="C251" s="32" t="s">
        <v>63</v>
      </c>
      <c r="D251" s="25" t="s">
        <v>82</v>
      </c>
      <c r="E251" s="25" t="s">
        <v>79</v>
      </c>
      <c r="F251" s="25"/>
      <c r="G251" s="25"/>
      <c r="H251" s="26">
        <f>SUMIFS(H252:H1285,$B252:$B1285,$B252,$D252:$D1285,$D252,$E252:$E1285,$E252)/2</f>
        <v>9565300</v>
      </c>
      <c r="I251" s="26">
        <f>SUMIFS(I252:I1285,$B252:$B1285,$B252,$D252:$D1285,$D252,$E252:$E1285,$E252)/2</f>
        <v>2400000</v>
      </c>
    </row>
    <row r="252" spans="1:9" s="22" customFormat="1" ht="49.9" customHeight="1">
      <c r="A252" s="18">
        <v>2</v>
      </c>
      <c r="B252" s="23">
        <v>955</v>
      </c>
      <c r="C252" s="32" t="s">
        <v>190</v>
      </c>
      <c r="D252" s="25" t="s">
        <v>82</v>
      </c>
      <c r="E252" s="25" t="s">
        <v>79</v>
      </c>
      <c r="F252" s="25" t="s">
        <v>112</v>
      </c>
      <c r="G252" s="25"/>
      <c r="H252" s="26">
        <f>SUMIFS(H253:H1285,$B253:$B1285,$B252,$D253:$D1285,$D253,$E253:$E1285,$E253,$F253:$F1285,$F253)</f>
        <v>9565300</v>
      </c>
      <c r="I252" s="26">
        <f>SUMIFS(I253:I1285,$B253:$B1285,$B252,$D253:$D1285,$D253,$E253:$E1285,$E253,$F253:$F1285,$F253)</f>
        <v>2400000</v>
      </c>
    </row>
    <row r="253" spans="1:9" s="22" customFormat="1" ht="15.75">
      <c r="A253" s="18">
        <v>3</v>
      </c>
      <c r="B253" s="23">
        <v>955</v>
      </c>
      <c r="C253" s="32" t="s">
        <v>46</v>
      </c>
      <c r="D253" s="25" t="s">
        <v>82</v>
      </c>
      <c r="E253" s="25" t="s">
        <v>79</v>
      </c>
      <c r="F253" s="25" t="s">
        <v>112</v>
      </c>
      <c r="G253" s="25" t="s">
        <v>92</v>
      </c>
      <c r="H253" s="31">
        <v>9565300</v>
      </c>
      <c r="I253" s="31">
        <v>2400000</v>
      </c>
    </row>
    <row r="254" spans="1:9" s="22" customFormat="1" ht="151.15" customHeight="1">
      <c r="A254" s="18">
        <v>3</v>
      </c>
      <c r="B254" s="23">
        <v>955</v>
      </c>
      <c r="C254" s="32" t="s">
        <v>116</v>
      </c>
      <c r="D254" s="25" t="s">
        <v>82</v>
      </c>
      <c r="E254" s="25" t="s">
        <v>79</v>
      </c>
      <c r="F254" s="25" t="s">
        <v>112</v>
      </c>
      <c r="G254" s="25" t="s">
        <v>114</v>
      </c>
      <c r="H254" s="31">
        <v>0</v>
      </c>
      <c r="I254" s="31">
        <v>0</v>
      </c>
    </row>
    <row r="255" spans="1:9" s="22" customFormat="1" ht="15.75">
      <c r="A255" s="18">
        <v>1</v>
      </c>
      <c r="B255" s="23">
        <v>955</v>
      </c>
      <c r="C255" s="32" t="s">
        <v>135</v>
      </c>
      <c r="D255" s="25" t="s">
        <v>82</v>
      </c>
      <c r="E255" s="25" t="s">
        <v>82</v>
      </c>
      <c r="F255" s="25"/>
      <c r="G255" s="25"/>
      <c r="H255" s="26">
        <f>SUMIFS(H256:H1289,$B256:$B1289,$B256,$D256:$D1289,$D256,$E256:$E1289,$E256)/2</f>
        <v>2362102</v>
      </c>
      <c r="I255" s="26">
        <f>SUMIFS(I256:I1289,$B256:$B1289,$B256,$D256:$D1289,$D256,$E256:$E1289,$E256)/2</f>
        <v>0</v>
      </c>
    </row>
    <row r="256" spans="1:9" s="22" customFormat="1" ht="47.25">
      <c r="A256" s="18">
        <v>2</v>
      </c>
      <c r="B256" s="23">
        <v>955</v>
      </c>
      <c r="C256" s="32" t="s">
        <v>62</v>
      </c>
      <c r="D256" s="25" t="s">
        <v>82</v>
      </c>
      <c r="E256" s="25" t="s">
        <v>82</v>
      </c>
      <c r="F256" s="25" t="s">
        <v>113</v>
      </c>
      <c r="G256" s="25"/>
      <c r="H256" s="26">
        <f>SUMIFS(H257:H1289,$B257:$B1289,$B256,$D257:$D1289,$D257,$E257:$E1289,$E257,$F257:$F1289,$F257)</f>
        <v>2362102</v>
      </c>
      <c r="I256" s="26">
        <f>SUMIFS(I257:I1289,$B257:$B1289,$B256,$D257:$D1289,$D257,$E257:$E1289,$E257,$F257:$F1289,$F257)</f>
        <v>0</v>
      </c>
    </row>
    <row r="257" spans="1:9" s="22" customFormat="1" ht="47.25">
      <c r="A257" s="18">
        <v>3</v>
      </c>
      <c r="B257" s="23">
        <v>955</v>
      </c>
      <c r="C257" s="32" t="s">
        <v>12</v>
      </c>
      <c r="D257" s="25" t="s">
        <v>82</v>
      </c>
      <c r="E257" s="25" t="s">
        <v>82</v>
      </c>
      <c r="F257" s="25" t="s">
        <v>113</v>
      </c>
      <c r="G257" s="25" t="s">
        <v>74</v>
      </c>
      <c r="H257" s="31">
        <v>2362102</v>
      </c>
      <c r="I257" s="31">
        <v>0</v>
      </c>
    </row>
    <row r="258" spans="1:9" s="22" customFormat="1" ht="15.75">
      <c r="A258" s="18">
        <v>1</v>
      </c>
      <c r="B258" s="23">
        <v>955</v>
      </c>
      <c r="C258" s="32" t="s">
        <v>24</v>
      </c>
      <c r="D258" s="25" t="s">
        <v>84</v>
      </c>
      <c r="E258" s="25" t="s">
        <v>70</v>
      </c>
      <c r="F258" s="25" t="s">
        <v>7</v>
      </c>
      <c r="G258" s="25" t="s">
        <v>72</v>
      </c>
      <c r="H258" s="26">
        <f>SUMIFS(H259:H1292,$B259:$B1292,$B259,$D259:$D1292,$D259,$E259:$E1292,$E259)/2</f>
        <v>8154451.2599999998</v>
      </c>
      <c r="I258" s="26">
        <f>SUMIFS(I259:I1292,$B259:$B1292,$B259,$D259:$D1292,$D259,$E259:$E1292,$E259)/2</f>
        <v>2456984.69</v>
      </c>
    </row>
    <row r="259" spans="1:9" s="22" customFormat="1" ht="39" customHeight="1">
      <c r="A259" s="18">
        <v>2</v>
      </c>
      <c r="B259" s="23">
        <v>955</v>
      </c>
      <c r="C259" s="32" t="s">
        <v>180</v>
      </c>
      <c r="D259" s="25" t="s">
        <v>84</v>
      </c>
      <c r="E259" s="25" t="s">
        <v>70</v>
      </c>
      <c r="F259" s="25" t="s">
        <v>25</v>
      </c>
      <c r="G259" s="25"/>
      <c r="H259" s="26">
        <f>SUMIFS(H260:H1292,$B260:$B1292,$B259,$D260:$D1292,$D260,$E260:$E1292,$E260,$F260:$F1292,$F260)</f>
        <v>0</v>
      </c>
      <c r="I259" s="26">
        <f>SUMIFS(I260:I1292,$B260:$B1292,$B259,$D260:$D1292,$D260,$E260:$E1292,$E260,$F260:$F1292,$F260)</f>
        <v>0</v>
      </c>
    </row>
    <row r="260" spans="1:9" s="22" customFormat="1" ht="15.75">
      <c r="A260" s="18">
        <v>3</v>
      </c>
      <c r="B260" s="23">
        <v>955</v>
      </c>
      <c r="C260" s="32" t="s">
        <v>46</v>
      </c>
      <c r="D260" s="25" t="s">
        <v>84</v>
      </c>
      <c r="E260" s="25" t="s">
        <v>70</v>
      </c>
      <c r="F260" s="25" t="s">
        <v>25</v>
      </c>
      <c r="G260" s="25" t="s">
        <v>92</v>
      </c>
      <c r="H260" s="31">
        <v>0</v>
      </c>
      <c r="I260" s="31">
        <v>0</v>
      </c>
    </row>
    <row r="261" spans="1:9" s="22" customFormat="1" ht="94.5">
      <c r="A261" s="18">
        <v>2</v>
      </c>
      <c r="B261" s="23">
        <v>955</v>
      </c>
      <c r="C261" s="32" t="s">
        <v>184</v>
      </c>
      <c r="D261" s="25" t="s">
        <v>84</v>
      </c>
      <c r="E261" s="25" t="s">
        <v>70</v>
      </c>
      <c r="F261" s="25" t="s">
        <v>45</v>
      </c>
      <c r="G261" s="25" t="s">
        <v>72</v>
      </c>
      <c r="H261" s="26">
        <f>SUMIFS(H262:H1294,$B262:$B1294,$B261,$D262:$D1294,$D262,$E262:$E1294,$E262,$F262:$F1294,$F262)</f>
        <v>8154451.2599999998</v>
      </c>
      <c r="I261" s="26">
        <f>SUMIFS(I262:I1294,$B262:$B1294,$B261,$D262:$D1294,$D262,$E262:$E1294,$E262,$F262:$F1294,$F262)</f>
        <v>2456984.69</v>
      </c>
    </row>
    <row r="262" spans="1:9" s="22" customFormat="1" ht="15.75">
      <c r="A262" s="18">
        <v>3</v>
      </c>
      <c r="B262" s="23">
        <v>955</v>
      </c>
      <c r="C262" s="32" t="s">
        <v>46</v>
      </c>
      <c r="D262" s="25" t="s">
        <v>84</v>
      </c>
      <c r="E262" s="25" t="s">
        <v>70</v>
      </c>
      <c r="F262" s="25" t="s">
        <v>45</v>
      </c>
      <c r="G262" s="25" t="s">
        <v>92</v>
      </c>
      <c r="H262" s="31">
        <v>8154451.2599999998</v>
      </c>
      <c r="I262" s="31">
        <v>2456984.69</v>
      </c>
    </row>
    <row r="263" spans="1:9" s="22" customFormat="1" ht="21.6" customHeight="1">
      <c r="A263" s="18">
        <v>1</v>
      </c>
      <c r="B263" s="23">
        <v>955</v>
      </c>
      <c r="C263" s="32" t="s">
        <v>202</v>
      </c>
      <c r="D263" s="25" t="s">
        <v>90</v>
      </c>
      <c r="E263" s="25" t="s">
        <v>90</v>
      </c>
      <c r="F263" s="25"/>
      <c r="G263" s="25"/>
      <c r="H263" s="26">
        <f>SUMIFS(H264:H1297,$B264:$B1297,$B264,$D264:$D1297,$D264,$E264:$E1297,$E264)/2</f>
        <v>250000</v>
      </c>
      <c r="I263" s="26">
        <f>SUMIFS(I264:I1297,$B264:$B1297,$B264,$D264:$D1297,$D264,$E264:$E1297,$E264)/2</f>
        <v>0</v>
      </c>
    </row>
    <row r="264" spans="1:9" s="22" customFormat="1" ht="67.900000000000006" customHeight="1">
      <c r="A264" s="18">
        <v>2</v>
      </c>
      <c r="B264" s="23">
        <v>955</v>
      </c>
      <c r="C264" s="32" t="s">
        <v>170</v>
      </c>
      <c r="D264" s="25" t="s">
        <v>90</v>
      </c>
      <c r="E264" s="25" t="s">
        <v>90</v>
      </c>
      <c r="F264" s="25" t="s">
        <v>169</v>
      </c>
      <c r="G264" s="25"/>
      <c r="H264" s="26">
        <f>SUMIFS(H265:H1297,$B265:$B1297,$B264,$D265:$D1297,$D265,$E265:$E1297,$E265,$F265:$F1297,$F265)</f>
        <v>250000</v>
      </c>
      <c r="I264" s="26">
        <f>SUMIFS(I265:I1297,$B265:$B1297,$B264,$D265:$D1297,$D265,$E265:$E1297,$E265,$F265:$F1297,$F265)</f>
        <v>0</v>
      </c>
    </row>
    <row r="265" spans="1:9" s="22" customFormat="1" ht="37.9" customHeight="1">
      <c r="A265" s="18">
        <v>3</v>
      </c>
      <c r="B265" s="23">
        <v>955</v>
      </c>
      <c r="C265" s="32" t="s">
        <v>21</v>
      </c>
      <c r="D265" s="25" t="s">
        <v>90</v>
      </c>
      <c r="E265" s="25" t="s">
        <v>90</v>
      </c>
      <c r="F265" s="25" t="s">
        <v>169</v>
      </c>
      <c r="G265" s="25" t="s">
        <v>81</v>
      </c>
      <c r="H265" s="31">
        <v>250000</v>
      </c>
      <c r="I265" s="31">
        <v>0</v>
      </c>
    </row>
    <row r="266" spans="1:9" s="22" customFormat="1" ht="15.75">
      <c r="A266" s="18">
        <v>1</v>
      </c>
      <c r="B266" s="23">
        <v>955</v>
      </c>
      <c r="C266" s="37" t="s">
        <v>139</v>
      </c>
      <c r="D266" s="25" t="s">
        <v>85</v>
      </c>
      <c r="E266" s="25" t="s">
        <v>70</v>
      </c>
      <c r="F266" s="25" t="s">
        <v>7</v>
      </c>
      <c r="G266" s="25" t="s">
        <v>72</v>
      </c>
      <c r="H266" s="26">
        <f>SUMIFS(H267:H1300,$B267:$B1300,$B267,$D267:$D1300,$D267,$E267:$E1300,$E267)/2</f>
        <v>1560800</v>
      </c>
      <c r="I266" s="26">
        <f>SUMIFS(I267:I1300,$B267:$B1300,$B267,$D267:$D1300,$D267,$E267:$E1300,$E267)/2</f>
        <v>289908.83</v>
      </c>
    </row>
    <row r="267" spans="1:9" s="22" customFormat="1" ht="47.25">
      <c r="A267" s="18">
        <v>2</v>
      </c>
      <c r="B267" s="23">
        <v>955</v>
      </c>
      <c r="C267" s="33" t="s">
        <v>32</v>
      </c>
      <c r="D267" s="25" t="s">
        <v>85</v>
      </c>
      <c r="E267" s="25" t="s">
        <v>70</v>
      </c>
      <c r="F267" s="38" t="s">
        <v>117</v>
      </c>
      <c r="G267" s="25"/>
      <c r="H267" s="26">
        <f>SUMIFS(H268:H1300,$B268:$B1300,$B267,$D268:$D1300,$D268,$E268:$E1300,$E268,$F268:$F1300,$F268)</f>
        <v>1560800</v>
      </c>
      <c r="I267" s="26">
        <f>SUMIFS(I268:I1300,$B268:$B1300,$B267,$D268:$D1300,$D268,$E268:$E1300,$E268,$F268:$F1300,$F268)</f>
        <v>289908.83</v>
      </c>
    </row>
    <row r="268" spans="1:9" s="22" customFormat="1" ht="37.9" customHeight="1">
      <c r="A268" s="18">
        <v>3</v>
      </c>
      <c r="B268" s="23">
        <v>955</v>
      </c>
      <c r="C268" s="32" t="s">
        <v>21</v>
      </c>
      <c r="D268" s="25" t="s">
        <v>85</v>
      </c>
      <c r="E268" s="25" t="s">
        <v>70</v>
      </c>
      <c r="F268" s="25" t="s">
        <v>117</v>
      </c>
      <c r="G268" s="25" t="s">
        <v>81</v>
      </c>
      <c r="H268" s="31">
        <v>1560800</v>
      </c>
      <c r="I268" s="31">
        <v>289908.83</v>
      </c>
    </row>
    <row r="269" spans="1:9" s="22" customFormat="1" ht="15.75">
      <c r="A269" s="18">
        <v>1</v>
      </c>
      <c r="B269" s="23">
        <v>955</v>
      </c>
      <c r="C269" s="32" t="s">
        <v>65</v>
      </c>
      <c r="D269" s="25" t="s">
        <v>85</v>
      </c>
      <c r="E269" s="25" t="s">
        <v>79</v>
      </c>
      <c r="F269" s="25" t="s">
        <v>7</v>
      </c>
      <c r="G269" s="25" t="s">
        <v>72</v>
      </c>
      <c r="H269" s="26">
        <f>SUMIFS(H270:H1303,$B270:$B1303,$B270,$D270:$D1303,$D270,$E270:$E1303,$E270)/2</f>
        <v>6034752.4000000004</v>
      </c>
      <c r="I269" s="26">
        <f>SUMIFS(I270:I1303,$B270:$B1303,$B270,$D270:$D1303,$D270,$E270:$E1303,$E270)/2</f>
        <v>0</v>
      </c>
    </row>
    <row r="270" spans="1:9" s="22" customFormat="1" ht="47.25">
      <c r="A270" s="18">
        <v>2</v>
      </c>
      <c r="B270" s="23">
        <v>955</v>
      </c>
      <c r="C270" s="32" t="s">
        <v>143</v>
      </c>
      <c r="D270" s="25" t="s">
        <v>85</v>
      </c>
      <c r="E270" s="25" t="s">
        <v>79</v>
      </c>
      <c r="F270" s="25" t="s">
        <v>60</v>
      </c>
      <c r="G270" s="25"/>
      <c r="H270" s="26">
        <f>SUMIFS(H271:H1303,$B271:$B1303,$B270,$D271:$D1303,$D271,$E271:$E1303,$E271,$F271:$F1303,$F271)</f>
        <v>4565376.4000000004</v>
      </c>
      <c r="I270" s="26">
        <f>SUMIFS(I271:I1303,$B271:$B1303,$B270,$D271:$D1303,$D271,$E271:$E1303,$E271,$F271:$F1303,$F271)</f>
        <v>0</v>
      </c>
    </row>
    <row r="271" spans="1:9" s="22" customFormat="1" ht="39.6" customHeight="1">
      <c r="A271" s="18">
        <v>3</v>
      </c>
      <c r="B271" s="23">
        <v>955</v>
      </c>
      <c r="C271" s="32" t="s">
        <v>21</v>
      </c>
      <c r="D271" s="25" t="s">
        <v>85</v>
      </c>
      <c r="E271" s="25" t="s">
        <v>79</v>
      </c>
      <c r="F271" s="25" t="s">
        <v>60</v>
      </c>
      <c r="G271" s="25" t="s">
        <v>81</v>
      </c>
      <c r="H271" s="31">
        <v>4565376.4000000004</v>
      </c>
      <c r="I271" s="31">
        <v>0</v>
      </c>
    </row>
    <row r="272" spans="1:9" s="22" customFormat="1" ht="63">
      <c r="A272" s="18">
        <v>2</v>
      </c>
      <c r="B272" s="23">
        <v>955</v>
      </c>
      <c r="C272" s="32" t="s">
        <v>124</v>
      </c>
      <c r="D272" s="25" t="s">
        <v>85</v>
      </c>
      <c r="E272" s="25" t="s">
        <v>79</v>
      </c>
      <c r="F272" s="25" t="s">
        <v>123</v>
      </c>
      <c r="G272" s="25"/>
      <c r="H272" s="26">
        <f>SUMIFS(H273:H1305,$B273:$B1305,$B272,$D273:$D1305,$D273,$E273:$E1305,$E273,$F273:$F1305,$F273)</f>
        <v>1469376</v>
      </c>
      <c r="I272" s="26">
        <f>SUMIFS(I273:I1305,$B273:$B1305,$B272,$D273:$D1305,$D273,$E273:$E1305,$E273,$F273:$F1305,$F273)</f>
        <v>0</v>
      </c>
    </row>
    <row r="273" spans="1:9" s="22" customFormat="1" ht="37.9" customHeight="1">
      <c r="A273" s="18">
        <v>3</v>
      </c>
      <c r="B273" s="23">
        <v>955</v>
      </c>
      <c r="C273" s="32" t="s">
        <v>21</v>
      </c>
      <c r="D273" s="25" t="s">
        <v>85</v>
      </c>
      <c r="E273" s="25" t="s">
        <v>79</v>
      </c>
      <c r="F273" s="25" t="s">
        <v>123</v>
      </c>
      <c r="G273" s="25" t="s">
        <v>81</v>
      </c>
      <c r="H273" s="31">
        <v>1469376</v>
      </c>
      <c r="I273" s="31">
        <v>0</v>
      </c>
    </row>
    <row r="274" spans="1:9" s="22" customFormat="1" ht="15.75">
      <c r="A274" s="18">
        <v>3</v>
      </c>
      <c r="B274" s="23">
        <v>955</v>
      </c>
      <c r="C274" s="32" t="s">
        <v>46</v>
      </c>
      <c r="D274" s="25" t="s">
        <v>85</v>
      </c>
      <c r="E274" s="25" t="s">
        <v>79</v>
      </c>
      <c r="F274" s="25" t="s">
        <v>123</v>
      </c>
      <c r="G274" s="25" t="s">
        <v>92</v>
      </c>
      <c r="H274" s="31">
        <v>0</v>
      </c>
      <c r="I274" s="31">
        <v>0</v>
      </c>
    </row>
    <row r="275" spans="1:9" s="22" customFormat="1" ht="47.25">
      <c r="A275" s="18">
        <v>2</v>
      </c>
      <c r="B275" s="23">
        <v>955</v>
      </c>
      <c r="C275" s="33" t="s">
        <v>35</v>
      </c>
      <c r="D275" s="25" t="s">
        <v>85</v>
      </c>
      <c r="E275" s="25" t="s">
        <v>79</v>
      </c>
      <c r="F275" s="25" t="s">
        <v>111</v>
      </c>
      <c r="G275" s="25"/>
      <c r="H275" s="26">
        <f>SUMIFS(H276:H1308,$B276:$B1308,$B275,$D276:$D1308,$D276,$E276:$E1308,$E276,$F276:$F1308,$F276)</f>
        <v>0</v>
      </c>
      <c r="I275" s="26">
        <f>SUMIFS(I276:I1308,$B276:$B1308,$B275,$D276:$D1308,$D276,$E276:$E1308,$E276,$F276:$F1308,$F276)</f>
        <v>0</v>
      </c>
    </row>
    <row r="276" spans="1:9" s="22" customFormat="1" ht="24" customHeight="1">
      <c r="A276" s="18">
        <v>3</v>
      </c>
      <c r="B276" s="23">
        <v>955</v>
      </c>
      <c r="C276" s="32" t="s">
        <v>173</v>
      </c>
      <c r="D276" s="25" t="s">
        <v>85</v>
      </c>
      <c r="E276" s="25" t="s">
        <v>79</v>
      </c>
      <c r="F276" s="25" t="s">
        <v>111</v>
      </c>
      <c r="G276" s="25" t="s">
        <v>130</v>
      </c>
      <c r="H276" s="31">
        <v>0</v>
      </c>
      <c r="I276" s="31">
        <v>0</v>
      </c>
    </row>
    <row r="277" spans="1:9" s="22" customFormat="1" ht="15.75">
      <c r="A277" s="18">
        <v>1</v>
      </c>
      <c r="B277" s="23">
        <v>955</v>
      </c>
      <c r="C277" s="32" t="s">
        <v>136</v>
      </c>
      <c r="D277" s="25" t="s">
        <v>85</v>
      </c>
      <c r="E277" s="25" t="s">
        <v>87</v>
      </c>
      <c r="F277" s="25"/>
      <c r="G277" s="25"/>
      <c r="H277" s="26">
        <f>SUMIFS(H278:H1311,$B278:$B1311,$B278,$D278:$D1311,$D278,$E278:$E1311,$E278)/2</f>
        <v>5413438.7999999998</v>
      </c>
      <c r="I277" s="26">
        <f>SUMIFS(I278:I1311,$B278:$B1311,$B278,$D278:$D1311,$D278,$E278:$E1311,$E278)/2</f>
        <v>5413438.7999999998</v>
      </c>
    </row>
    <row r="278" spans="1:9" s="22" customFormat="1" ht="31.5">
      <c r="A278" s="18">
        <v>2</v>
      </c>
      <c r="B278" s="23">
        <v>955</v>
      </c>
      <c r="C278" s="32" t="s">
        <v>194</v>
      </c>
      <c r="D278" s="25" t="s">
        <v>85</v>
      </c>
      <c r="E278" s="25" t="s">
        <v>87</v>
      </c>
      <c r="F278" s="25" t="s">
        <v>66</v>
      </c>
      <c r="G278" s="25"/>
      <c r="H278" s="26">
        <f>SUMIFS(H279:H1311,$B279:$B1311,$B278,$D279:$D1311,$D279,$E279:$E1311,$E279,$F279:$F1311,$F279)</f>
        <v>5413438.7999999998</v>
      </c>
      <c r="I278" s="26">
        <f>SUMIFS(I279:I1311,$B279:$B1311,$B278,$D279:$D1311,$D279,$E279:$E1311,$E279,$F279:$F1311,$F279)</f>
        <v>5413438.7999999998</v>
      </c>
    </row>
    <row r="279" spans="1:9" s="22" customFormat="1" ht="37.15" customHeight="1">
      <c r="A279" s="18">
        <v>3</v>
      </c>
      <c r="B279" s="23">
        <v>955</v>
      </c>
      <c r="C279" s="32" t="s">
        <v>21</v>
      </c>
      <c r="D279" s="25" t="s">
        <v>85</v>
      </c>
      <c r="E279" s="25" t="s">
        <v>87</v>
      </c>
      <c r="F279" s="25" t="s">
        <v>66</v>
      </c>
      <c r="G279" s="25" t="s">
        <v>81</v>
      </c>
      <c r="H279" s="31">
        <v>5413438.7999999998</v>
      </c>
      <c r="I279" s="31">
        <v>5413438.7999999998</v>
      </c>
    </row>
    <row r="280" spans="1:9" s="22" customFormat="1" ht="31.5">
      <c r="A280" s="18">
        <v>1</v>
      </c>
      <c r="B280" s="23">
        <v>955</v>
      </c>
      <c r="C280" s="32" t="s">
        <v>27</v>
      </c>
      <c r="D280" s="25" t="s">
        <v>85</v>
      </c>
      <c r="E280" s="25" t="s">
        <v>71</v>
      </c>
      <c r="F280" s="25"/>
      <c r="G280" s="25"/>
      <c r="H280" s="26">
        <f>SUMIFS(H281:H1314,$B281:$B1314,$B281,$D281:$D1314,$D281,$E281:$E1314,$E281)/2</f>
        <v>1572254</v>
      </c>
      <c r="I280" s="26">
        <f>SUMIFS(I281:I1314,$B281:$B1314,$B281,$D281:$D1314,$D281,$E281:$E1314,$E281)/2</f>
        <v>168128.9</v>
      </c>
    </row>
    <row r="281" spans="1:9" s="22" customFormat="1" ht="78.75">
      <c r="A281" s="18">
        <v>2</v>
      </c>
      <c r="B281" s="23">
        <v>955</v>
      </c>
      <c r="C281" s="32" t="s">
        <v>176</v>
      </c>
      <c r="D281" s="25" t="s">
        <v>85</v>
      </c>
      <c r="E281" s="25" t="s">
        <v>71</v>
      </c>
      <c r="F281" s="25" t="s">
        <v>28</v>
      </c>
      <c r="G281" s="25"/>
      <c r="H281" s="26">
        <f>SUMIFS(H282:H1314,$B282:$B1314,$B281,$D282:$D1314,$D282,$E282:$E1314,$E282,$F282:$F1314,$F282)</f>
        <v>860000</v>
      </c>
      <c r="I281" s="26">
        <f>SUMIFS(I282:I1314,$B282:$B1314,$B281,$D282:$D1314,$D282,$E282:$E1314,$E282,$F282:$F1314,$F282)</f>
        <v>0</v>
      </c>
    </row>
    <row r="282" spans="1:9" s="22" customFormat="1" ht="15.75">
      <c r="A282" s="18">
        <v>3</v>
      </c>
      <c r="B282" s="23">
        <v>955</v>
      </c>
      <c r="C282" s="32" t="s">
        <v>46</v>
      </c>
      <c r="D282" s="25" t="s">
        <v>85</v>
      </c>
      <c r="E282" s="25" t="s">
        <v>71</v>
      </c>
      <c r="F282" s="25" t="s">
        <v>28</v>
      </c>
      <c r="G282" s="25" t="s">
        <v>92</v>
      </c>
      <c r="H282" s="31">
        <v>860000</v>
      </c>
      <c r="I282" s="31">
        <v>0</v>
      </c>
    </row>
    <row r="283" spans="1:9" s="22" customFormat="1" ht="63">
      <c r="A283" s="18">
        <v>2</v>
      </c>
      <c r="B283" s="23">
        <v>955</v>
      </c>
      <c r="C283" s="32" t="s">
        <v>203</v>
      </c>
      <c r="D283" s="25" t="s">
        <v>85</v>
      </c>
      <c r="E283" s="25" t="s">
        <v>71</v>
      </c>
      <c r="F283" s="25" t="s">
        <v>33</v>
      </c>
      <c r="G283" s="25"/>
      <c r="H283" s="26">
        <f>SUMIFS(H284:H1316,$B284:$B1316,$B283,$D284:$D1316,$D284,$E284:$E1316,$E284,$F284:$F1316,$F284)</f>
        <v>712254</v>
      </c>
      <c r="I283" s="26">
        <f>SUMIFS(I284:I1316,$B284:$B1316,$B283,$D284:$D1316,$D284,$E284:$E1316,$E284,$F284:$F1316,$F284)</f>
        <v>168128.9</v>
      </c>
    </row>
    <row r="284" spans="1:9" s="22" customFormat="1" ht="33.6" customHeight="1">
      <c r="A284" s="18">
        <v>3</v>
      </c>
      <c r="B284" s="23">
        <v>955</v>
      </c>
      <c r="C284" s="32" t="s">
        <v>11</v>
      </c>
      <c r="D284" s="25" t="s">
        <v>85</v>
      </c>
      <c r="E284" s="25" t="s">
        <v>71</v>
      </c>
      <c r="F284" s="25" t="s">
        <v>33</v>
      </c>
      <c r="G284" s="25" t="s">
        <v>73</v>
      </c>
      <c r="H284" s="31">
        <v>652891</v>
      </c>
      <c r="I284" s="31">
        <v>163028.9</v>
      </c>
    </row>
    <row r="285" spans="1:9" s="22" customFormat="1" ht="47.25">
      <c r="A285" s="18">
        <v>3</v>
      </c>
      <c r="B285" s="23">
        <v>955</v>
      </c>
      <c r="C285" s="32" t="s">
        <v>12</v>
      </c>
      <c r="D285" s="25" t="s">
        <v>85</v>
      </c>
      <c r="E285" s="25" t="s">
        <v>71</v>
      </c>
      <c r="F285" s="25" t="s">
        <v>33</v>
      </c>
      <c r="G285" s="25" t="s">
        <v>74</v>
      </c>
      <c r="H285" s="31">
        <v>59363</v>
      </c>
      <c r="I285" s="31">
        <v>5100</v>
      </c>
    </row>
    <row r="286" spans="1:9" s="22" customFormat="1" ht="47.25">
      <c r="A286" s="18">
        <v>2</v>
      </c>
      <c r="B286" s="23">
        <v>955</v>
      </c>
      <c r="C286" s="32" t="s">
        <v>166</v>
      </c>
      <c r="D286" s="25" t="s">
        <v>85</v>
      </c>
      <c r="E286" s="25" t="s">
        <v>71</v>
      </c>
      <c r="F286" s="25" t="s">
        <v>160</v>
      </c>
      <c r="G286" s="25"/>
      <c r="H286" s="26">
        <f>SUMIFS(H287:H1319,$B287:$B1319,$B286,$D287:$D1319,$D287,$E287:$E1319,$E287,$F287:$F1319,$F287)</f>
        <v>0</v>
      </c>
      <c r="I286" s="26">
        <f>SUMIFS(I287:I1319,$B287:$B1319,$B286,$D287:$D1319,$D287,$E287:$E1319,$E287,$F287:$F1319,$F287)</f>
        <v>0</v>
      </c>
    </row>
    <row r="287" spans="1:9" s="22" customFormat="1" ht="15.75">
      <c r="A287" s="18">
        <v>3</v>
      </c>
      <c r="B287" s="23">
        <v>955</v>
      </c>
      <c r="C287" s="32" t="s">
        <v>46</v>
      </c>
      <c r="D287" s="25" t="s">
        <v>85</v>
      </c>
      <c r="E287" s="25" t="s">
        <v>71</v>
      </c>
      <c r="F287" s="25" t="s">
        <v>160</v>
      </c>
      <c r="G287" s="25" t="s">
        <v>92</v>
      </c>
      <c r="H287" s="31">
        <v>0</v>
      </c>
      <c r="I287" s="31">
        <v>0</v>
      </c>
    </row>
    <row r="288" spans="1:9" s="22" customFormat="1" ht="15.75">
      <c r="A288" s="18">
        <v>1</v>
      </c>
      <c r="B288" s="23">
        <v>955</v>
      </c>
      <c r="C288" s="32" t="s">
        <v>30</v>
      </c>
      <c r="D288" s="25" t="s">
        <v>86</v>
      </c>
      <c r="E288" s="25" t="s">
        <v>70</v>
      </c>
      <c r="F288" s="25" t="s">
        <v>7</v>
      </c>
      <c r="G288" s="25" t="s">
        <v>72</v>
      </c>
      <c r="H288" s="26">
        <f>SUMIFS(H289:H1322,$B289:$B1322,$B289,$D289:$D1322,$D289,$E289:$E1322,$E289)/2</f>
        <v>1219992.42</v>
      </c>
      <c r="I288" s="26">
        <f>SUMIFS(I289:I1322,$B289:$B1322,$B289,$D289:$D1322,$D289,$E289:$E1322,$E289)/2</f>
        <v>384998.12</v>
      </c>
    </row>
    <row r="289" spans="1:9" s="22" customFormat="1" ht="47.25">
      <c r="A289" s="18">
        <v>2</v>
      </c>
      <c r="B289" s="23">
        <v>955</v>
      </c>
      <c r="C289" s="32" t="s">
        <v>182</v>
      </c>
      <c r="D289" s="25" t="s">
        <v>86</v>
      </c>
      <c r="E289" s="25" t="s">
        <v>70</v>
      </c>
      <c r="F289" s="25" t="s">
        <v>31</v>
      </c>
      <c r="G289" s="25"/>
      <c r="H289" s="26">
        <f>SUMIFS(H290:H1322,$B290:$B1322,$B289,$D290:$D1322,$D290,$E290:$E1322,$E290,$F290:$F1322,$F290)</f>
        <v>0</v>
      </c>
      <c r="I289" s="26">
        <f>SUMIFS(I290:I1322,$B290:$B1322,$B289,$D290:$D1322,$D290,$E290:$E1322,$E290,$F290:$F1322,$F290)</f>
        <v>0</v>
      </c>
    </row>
    <row r="290" spans="1:9" s="22" customFormat="1" ht="15.75">
      <c r="A290" s="18">
        <v>3</v>
      </c>
      <c r="B290" s="23">
        <v>955</v>
      </c>
      <c r="C290" s="32" t="s">
        <v>46</v>
      </c>
      <c r="D290" s="25" t="s">
        <v>86</v>
      </c>
      <c r="E290" s="25" t="s">
        <v>70</v>
      </c>
      <c r="F290" s="25" t="s">
        <v>31</v>
      </c>
      <c r="G290" s="25" t="s">
        <v>92</v>
      </c>
      <c r="H290" s="31">
        <v>0</v>
      </c>
      <c r="I290" s="31">
        <v>0</v>
      </c>
    </row>
    <row r="291" spans="1:9" s="22" customFormat="1" ht="47.25">
      <c r="A291" s="18">
        <v>2</v>
      </c>
      <c r="B291" s="23">
        <v>955</v>
      </c>
      <c r="C291" s="32" t="s">
        <v>143</v>
      </c>
      <c r="D291" s="25" t="s">
        <v>86</v>
      </c>
      <c r="E291" s="25" t="s">
        <v>70</v>
      </c>
      <c r="F291" s="25" t="s">
        <v>60</v>
      </c>
      <c r="G291" s="25"/>
      <c r="H291" s="26">
        <f>SUMIFS(H292:H1324,$B292:$B1324,$B291,$D292:$D1324,$D292,$E292:$E1324,$E292,$F292:$F1324,$F292)</f>
        <v>0</v>
      </c>
      <c r="I291" s="26">
        <f>SUMIFS(I292:I1324,$B292:$B1324,$B291,$D292:$D1324,$D292,$E292:$E1324,$E292,$F292:$F1324,$F292)</f>
        <v>0</v>
      </c>
    </row>
    <row r="292" spans="1:9" s="22" customFormat="1" ht="146.44999999999999" customHeight="1">
      <c r="A292" s="18">
        <v>3</v>
      </c>
      <c r="B292" s="23">
        <v>955</v>
      </c>
      <c r="C292" s="32" t="s">
        <v>116</v>
      </c>
      <c r="D292" s="25" t="s">
        <v>86</v>
      </c>
      <c r="E292" s="25" t="s">
        <v>70</v>
      </c>
      <c r="F292" s="25" t="s">
        <v>60</v>
      </c>
      <c r="G292" s="25" t="s">
        <v>114</v>
      </c>
      <c r="H292" s="31">
        <v>0</v>
      </c>
      <c r="I292" s="31">
        <v>0</v>
      </c>
    </row>
    <row r="293" spans="1:9" s="22" customFormat="1" ht="94.5">
      <c r="A293" s="18">
        <v>2</v>
      </c>
      <c r="B293" s="23">
        <v>955</v>
      </c>
      <c r="C293" s="32" t="s">
        <v>184</v>
      </c>
      <c r="D293" s="25" t="s">
        <v>86</v>
      </c>
      <c r="E293" s="25" t="s">
        <v>70</v>
      </c>
      <c r="F293" s="25" t="s">
        <v>45</v>
      </c>
      <c r="G293" s="25"/>
      <c r="H293" s="26">
        <f>SUMIFS(H294:H1326,$B294:$B1326,$B293,$D294:$D1326,$D294,$E294:$E1326,$E294,$F294:$F1326,$F294)</f>
        <v>1219992.42</v>
      </c>
      <c r="I293" s="26">
        <f>SUMIFS(I294:I1326,$B294:$B1326,$B293,$D294:$D1326,$D294,$E294:$E1326,$E294,$F294:$F1326,$F294)</f>
        <v>384998.12</v>
      </c>
    </row>
    <row r="294" spans="1:9" s="22" customFormat="1" ht="15.75">
      <c r="A294" s="18">
        <v>3</v>
      </c>
      <c r="B294" s="23">
        <v>955</v>
      </c>
      <c r="C294" s="32" t="s">
        <v>46</v>
      </c>
      <c r="D294" s="25" t="s">
        <v>86</v>
      </c>
      <c r="E294" s="25" t="s">
        <v>70</v>
      </c>
      <c r="F294" s="25" t="s">
        <v>45</v>
      </c>
      <c r="G294" s="25" t="s">
        <v>92</v>
      </c>
      <c r="H294" s="31">
        <v>1219992.42</v>
      </c>
      <c r="I294" s="31">
        <v>384998.12</v>
      </c>
    </row>
    <row r="295" spans="1:9" s="22" customFormat="1" ht="15.75">
      <c r="A295" s="18">
        <v>1</v>
      </c>
      <c r="B295" s="23">
        <v>955</v>
      </c>
      <c r="C295" s="32" t="s">
        <v>67</v>
      </c>
      <c r="D295" s="25" t="s">
        <v>88</v>
      </c>
      <c r="E295" s="25" t="s">
        <v>89</v>
      </c>
      <c r="F295" s="25" t="s">
        <v>7</v>
      </c>
      <c r="G295" s="25" t="s">
        <v>72</v>
      </c>
      <c r="H295" s="26">
        <f>SUMIFS(H296:H1329,$B296:$B1329,$B296,$D296:$D1329,$D296,$E296:$E1329,$E296)/2</f>
        <v>4991741</v>
      </c>
      <c r="I295" s="26">
        <f>SUMIFS(I296:I1329,$B296:$B1329,$B296,$D296:$D1329,$D296,$E296:$E1329,$E296)/2</f>
        <v>1081875</v>
      </c>
    </row>
    <row r="296" spans="1:9" s="22" customFormat="1" ht="47.25">
      <c r="A296" s="18">
        <v>2</v>
      </c>
      <c r="B296" s="23">
        <v>955</v>
      </c>
      <c r="C296" s="35" t="s">
        <v>191</v>
      </c>
      <c r="D296" s="25" t="s">
        <v>88</v>
      </c>
      <c r="E296" s="25" t="s">
        <v>89</v>
      </c>
      <c r="F296" s="25" t="s">
        <v>68</v>
      </c>
      <c r="G296" s="25"/>
      <c r="H296" s="26">
        <f>SUMIFS(H297:H1329,$B297:$B1329,$B296,$D297:$D1329,$D297,$E297:$E1329,$E297,$F297:$F1329,$F297)</f>
        <v>3709286</v>
      </c>
      <c r="I296" s="26">
        <f>SUMIFS(I297:I1329,$B297:$B1329,$B296,$D297:$D1329,$D297,$E297:$E1329,$E297,$F297:$F1329,$F297)</f>
        <v>820995</v>
      </c>
    </row>
    <row r="297" spans="1:9" s="22" customFormat="1" ht="15.75">
      <c r="A297" s="18">
        <v>3</v>
      </c>
      <c r="B297" s="23">
        <v>955</v>
      </c>
      <c r="C297" s="32" t="s">
        <v>46</v>
      </c>
      <c r="D297" s="25" t="s">
        <v>88</v>
      </c>
      <c r="E297" s="25" t="s">
        <v>89</v>
      </c>
      <c r="F297" s="25" t="s">
        <v>68</v>
      </c>
      <c r="G297" s="25" t="s">
        <v>92</v>
      </c>
      <c r="H297" s="31">
        <v>3709286</v>
      </c>
      <c r="I297" s="31">
        <v>820995</v>
      </c>
    </row>
    <row r="298" spans="1:9" s="22" customFormat="1" ht="126">
      <c r="A298" s="18">
        <v>2</v>
      </c>
      <c r="B298" s="23">
        <v>955</v>
      </c>
      <c r="C298" s="35" t="s">
        <v>196</v>
      </c>
      <c r="D298" s="25" t="s">
        <v>88</v>
      </c>
      <c r="E298" s="25" t="s">
        <v>89</v>
      </c>
      <c r="F298" s="25" t="s">
        <v>127</v>
      </c>
      <c r="G298" s="25" t="s">
        <v>72</v>
      </c>
      <c r="H298" s="26">
        <f>SUMIFS(H299:H1331,$B299:$B1331,$B298,$D299:$D1331,$D299,$E299:$E1331,$E299,$F299:$F1331,$F299)</f>
        <v>1202455</v>
      </c>
      <c r="I298" s="26">
        <f>SUMIFS(I299:I1331,$B299:$B1331,$B298,$D299:$D1331,$D299,$E299:$E1331,$E299,$F299:$F1331,$F299)</f>
        <v>260880</v>
      </c>
    </row>
    <row r="299" spans="1:9" s="22" customFormat="1" ht="15.75">
      <c r="A299" s="18">
        <v>3</v>
      </c>
      <c r="B299" s="23">
        <v>955</v>
      </c>
      <c r="C299" s="32" t="s">
        <v>46</v>
      </c>
      <c r="D299" s="25" t="s">
        <v>88</v>
      </c>
      <c r="E299" s="25" t="s">
        <v>89</v>
      </c>
      <c r="F299" s="25" t="s">
        <v>127</v>
      </c>
      <c r="G299" s="25" t="s">
        <v>92</v>
      </c>
      <c r="H299" s="31">
        <v>1202455</v>
      </c>
      <c r="I299" s="31">
        <v>260880</v>
      </c>
    </row>
    <row r="300" spans="1:9" s="22" customFormat="1" ht="63">
      <c r="A300" s="18">
        <v>2</v>
      </c>
      <c r="B300" s="23">
        <v>955</v>
      </c>
      <c r="C300" s="32" t="s">
        <v>125</v>
      </c>
      <c r="D300" s="25" t="s">
        <v>88</v>
      </c>
      <c r="E300" s="25" t="s">
        <v>89</v>
      </c>
      <c r="F300" s="25" t="s">
        <v>126</v>
      </c>
      <c r="G300" s="25"/>
      <c r="H300" s="26">
        <f>SUMIFS(H301:H1333,$B301:$B1333,$B300,$D301:$D1333,$D301,$E301:$E1333,$E301,$F301:$F1333,$F301)</f>
        <v>80000</v>
      </c>
      <c r="I300" s="26">
        <f>SUMIFS(I301:I1333,$B301:$B1333,$B300,$D301:$D1333,$D301,$E301:$E1333,$E301,$F301:$F1333,$F301)</f>
        <v>0</v>
      </c>
    </row>
    <row r="301" spans="1:9" s="22" customFormat="1" ht="15.75">
      <c r="A301" s="18">
        <v>3</v>
      </c>
      <c r="B301" s="23">
        <v>955</v>
      </c>
      <c r="C301" s="32" t="s">
        <v>46</v>
      </c>
      <c r="D301" s="25" t="s">
        <v>88</v>
      </c>
      <c r="E301" s="25" t="s">
        <v>89</v>
      </c>
      <c r="F301" s="25" t="s">
        <v>126</v>
      </c>
      <c r="G301" s="25" t="s">
        <v>92</v>
      </c>
      <c r="H301" s="31">
        <v>80000</v>
      </c>
      <c r="I301" s="31">
        <v>0</v>
      </c>
    </row>
    <row r="302" spans="1:9" s="22" customFormat="1" ht="15.75">
      <c r="A302" s="18"/>
      <c r="B302" s="20"/>
      <c r="C302" s="20" t="s">
        <v>69</v>
      </c>
      <c r="D302" s="34"/>
      <c r="E302" s="34"/>
      <c r="F302" s="34" t="s">
        <v>7</v>
      </c>
      <c r="G302" s="34"/>
      <c r="H302" s="21">
        <f>SUMIF($A13:$A302,$A13,H13:H302)</f>
        <v>537854258.26999974</v>
      </c>
      <c r="I302" s="21">
        <f>SUMIF($A13:$A302,$A13,I13:I302)</f>
        <v>91154890.360000029</v>
      </c>
    </row>
    <row r="306" spans="8:8">
      <c r="H306" s="39"/>
    </row>
  </sheetData>
  <autoFilter ref="A5:G302"/>
  <mergeCells count="10">
    <mergeCell ref="H5:H12"/>
    <mergeCell ref="I5:I12"/>
    <mergeCell ref="H1:I1"/>
    <mergeCell ref="B3:I3"/>
    <mergeCell ref="B5:B12"/>
    <mergeCell ref="C5:C12"/>
    <mergeCell ref="D5:D12"/>
    <mergeCell ref="E5:E12"/>
    <mergeCell ref="F5:F12"/>
    <mergeCell ref="G5:G12"/>
  </mergeCells>
  <pageMargins left="0.31496062992125984" right="0.31496062992125984" top="0.31496062992125984" bottom="0.31496062992125984" header="0" footer="0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40625" defaultRowHeight="1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>
      <c r="B3" s="47" t="s">
        <v>105</v>
      </c>
      <c r="C3" s="47" t="s">
        <v>103</v>
      </c>
      <c r="D3" s="50" t="s">
        <v>97</v>
      </c>
      <c r="E3" s="50"/>
      <c r="F3" s="50" t="s">
        <v>98</v>
      </c>
      <c r="G3" s="50"/>
    </row>
    <row r="4" spans="2:7">
      <c r="B4" s="48"/>
      <c r="C4" s="48"/>
      <c r="D4" s="50"/>
      <c r="E4" s="50"/>
      <c r="F4" s="50"/>
      <c r="G4" s="50"/>
    </row>
    <row r="5" spans="2:7" ht="0.75" customHeight="1">
      <c r="B5" s="48"/>
      <c r="C5" s="48"/>
      <c r="D5" s="50"/>
      <c r="E5" s="50"/>
      <c r="F5" s="50"/>
      <c r="G5" s="50"/>
    </row>
    <row r="6" spans="2:7" ht="15" hidden="1" customHeight="1">
      <c r="B6" s="48"/>
      <c r="C6" s="48"/>
      <c r="D6" s="50"/>
      <c r="E6" s="50"/>
      <c r="F6" s="50"/>
      <c r="G6" s="50"/>
    </row>
    <row r="7" spans="2:7">
      <c r="B7" s="48"/>
      <c r="C7" s="48"/>
      <c r="D7" s="50" t="s">
        <v>6</v>
      </c>
      <c r="E7" s="50" t="s">
        <v>96</v>
      </c>
      <c r="F7" s="50" t="s">
        <v>6</v>
      </c>
      <c r="G7" s="50" t="s">
        <v>96</v>
      </c>
    </row>
    <row r="8" spans="2:7">
      <c r="B8" s="48"/>
      <c r="C8" s="48"/>
      <c r="D8" s="50"/>
      <c r="E8" s="50"/>
      <c r="F8" s="50"/>
      <c r="G8" s="50"/>
    </row>
    <row r="9" spans="2:7">
      <c r="B9" s="48"/>
      <c r="C9" s="48"/>
      <c r="D9" s="50"/>
      <c r="E9" s="50"/>
      <c r="F9" s="50"/>
      <c r="G9" s="50"/>
    </row>
    <row r="10" spans="2:7" ht="2.25" customHeight="1">
      <c r="B10" s="49"/>
      <c r="C10" s="49"/>
      <c r="D10" s="50"/>
      <c r="E10" s="50"/>
      <c r="F10" s="50"/>
      <c r="G10" s="50"/>
    </row>
    <row r="11" spans="2:7">
      <c r="B11" s="1">
        <v>0</v>
      </c>
      <c r="C11" s="1" t="s">
        <v>100</v>
      </c>
      <c r="D11" s="4" t="e">
        <f>SUMIF('Приложение №4'!$A$13:$A1068,0,'Приложение №4'!#REF!)</f>
        <v>#REF!</v>
      </c>
      <c r="E11" s="4" t="e">
        <f>SUMIF('Приложение №4'!$A$13:$A1068,0,'Приложение №4'!#REF!)</f>
        <v>#REF!</v>
      </c>
      <c r="F11" s="4" t="e">
        <f>SUMIF('Приложение №4'!$A$13:$A1068,0,'Приложение №4'!#REF!)</f>
        <v>#REF!</v>
      </c>
      <c r="G11" s="4" t="e">
        <f>SUMIF('Приложение №4'!$A$13:$A1068,0,'Приложение №4'!#REF!)</f>
        <v>#REF!</v>
      </c>
    </row>
    <row r="12" spans="2:7">
      <c r="B12" s="2">
        <v>1</v>
      </c>
      <c r="C12" s="2" t="s">
        <v>101</v>
      </c>
      <c r="D12" s="6" t="e">
        <f>SUMIF('Приложение №4'!$A$13:$A1069,1,'Приложение №4'!#REF!)</f>
        <v>#REF!</v>
      </c>
      <c r="E12" s="6" t="e">
        <f>SUMIF('Приложение №4'!$A$13:$A1069,1,'Приложение №4'!#REF!)</f>
        <v>#REF!</v>
      </c>
      <c r="F12" s="6" t="e">
        <f>SUMIF('Приложение №4'!$A$13:$A1069,1,'Приложение №4'!#REF!)</f>
        <v>#REF!</v>
      </c>
      <c r="G12" s="6" t="e">
        <f>SUMIF('Приложение №4'!$A$13:$A1069,1,'Приложение №4'!#REF!)</f>
        <v>#REF!</v>
      </c>
    </row>
    <row r="13" spans="2:7">
      <c r="B13" s="3">
        <v>2</v>
      </c>
      <c r="C13" s="3" t="s">
        <v>104</v>
      </c>
      <c r="D13" s="7" t="e">
        <f>SUMIF('Приложение №4'!$A$13:$A1070,2,'Приложение №4'!#REF!)</f>
        <v>#REF!</v>
      </c>
      <c r="E13" s="7" t="e">
        <f>SUMIF('Приложение №4'!$A$13:$A1070,2,'Приложение №4'!#REF!)</f>
        <v>#REF!</v>
      </c>
      <c r="F13" s="7" t="e">
        <f>SUMIF('Приложение №4'!$A$13:$A1070,2,'Приложение №4'!#REF!)</f>
        <v>#REF!</v>
      </c>
      <c r="G13" s="7" t="e">
        <f>SUMIF('Приложение №4'!$A$13:$A1070,2,'Приложение №4'!#REF!)</f>
        <v>#REF!</v>
      </c>
    </row>
    <row r="14" spans="2:7" s="12" customFormat="1" ht="78" customHeight="1">
      <c r="B14" s="10" t="s">
        <v>106</v>
      </c>
      <c r="C14" s="10" t="s">
        <v>102</v>
      </c>
      <c r="D14" s="11" t="e">
        <f>SUMIF('Приложение №4'!$A$13:$A1071,3,'Приложение №4'!#REF!)</f>
        <v>#REF!</v>
      </c>
      <c r="E14" s="11" t="e">
        <f>SUMIF('Приложение №4'!$A$13:$A1071,3,'Приложение №4'!#REF!)</f>
        <v>#REF!</v>
      </c>
      <c r="F14" s="11" t="e">
        <f>SUMIF('Приложение №4'!$A$13:$A1071,3,'Приложение №4'!#REF!)</f>
        <v>#REF!</v>
      </c>
      <c r="G14" s="11" t="e">
        <f>SUMIF('Приложение №4'!$A$13:$A1071,3,'Приложение №4'!#REF!)</f>
        <v>#REF!</v>
      </c>
    </row>
    <row r="15" spans="2:7">
      <c r="B15" s="8">
        <v>0</v>
      </c>
      <c r="C15" s="8" t="s">
        <v>100</v>
      </c>
      <c r="D15" s="9" t="e">
        <f>D14-D11</f>
        <v>#REF!</v>
      </c>
      <c r="E15" s="9" t="e">
        <f t="shared" ref="E15" si="0">E14-E11</f>
        <v>#REF!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101</v>
      </c>
      <c r="D16" s="9" t="e">
        <f>D14-D12</f>
        <v>#REF!</v>
      </c>
      <c r="E16" s="9" t="e">
        <f t="shared" ref="E16" si="2">E14-E12</f>
        <v>#REF!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104</v>
      </c>
      <c r="D17" s="9" t="e">
        <f>D14-D13</f>
        <v>#REF!</v>
      </c>
      <c r="E17" s="9" t="e">
        <f t="shared" ref="E17" si="4">E14-E13</f>
        <v>#REF!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Мизюкалина Александр</cp:lastModifiedBy>
  <cp:lastPrinted>2017-09-28T05:41:57Z</cp:lastPrinted>
  <dcterms:created xsi:type="dcterms:W3CDTF">2017-09-27T09:31:38Z</dcterms:created>
  <dcterms:modified xsi:type="dcterms:W3CDTF">2022-05-05T08:40:15Z</dcterms:modified>
</cp:coreProperties>
</file>