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№4'!$A$7:$G$291</definedName>
  </definedNames>
  <calcPr calcId="145621"/>
</workbook>
</file>

<file path=xl/calcChain.xml><?xml version="1.0" encoding="utf-8"?>
<calcChain xmlns="http://schemas.openxmlformats.org/spreadsheetml/2006/main">
  <c r="I257" i="1" l="1"/>
  <c r="H257" i="1"/>
  <c r="I241" i="1" l="1"/>
  <c r="H241" i="1"/>
  <c r="I156" i="1"/>
  <c r="H156" i="1"/>
  <c r="I127" i="1" l="1"/>
  <c r="I126" i="1" s="1"/>
  <c r="H127" i="1"/>
  <c r="H126" i="1" s="1"/>
  <c r="I289" i="1" l="1"/>
  <c r="H289" i="1"/>
  <c r="I287" i="1"/>
  <c r="H287" i="1"/>
  <c r="I285" i="1"/>
  <c r="H285" i="1"/>
  <c r="I282" i="1"/>
  <c r="H282" i="1"/>
  <c r="I280" i="1"/>
  <c r="H280" i="1"/>
  <c r="I278" i="1"/>
  <c r="H278" i="1"/>
  <c r="I276" i="1"/>
  <c r="H276" i="1"/>
  <c r="I273" i="1"/>
  <c r="H273" i="1"/>
  <c r="I270" i="1"/>
  <c r="H270" i="1"/>
  <c r="I268" i="1"/>
  <c r="H268" i="1"/>
  <c r="I266" i="1"/>
  <c r="H266" i="1"/>
  <c r="I262" i="1"/>
  <c r="H262" i="1"/>
  <c r="I260" i="1"/>
  <c r="H260" i="1"/>
  <c r="I255" i="1"/>
  <c r="H255" i="1"/>
  <c r="I252" i="1"/>
  <c r="H252" i="1"/>
  <c r="I250" i="1"/>
  <c r="H250" i="1"/>
  <c r="I246" i="1"/>
  <c r="I245" i="1" s="1"/>
  <c r="H246" i="1"/>
  <c r="H245" i="1" s="1"/>
  <c r="I243" i="1"/>
  <c r="H243" i="1"/>
  <c r="I239" i="1"/>
  <c r="H239" i="1"/>
  <c r="I237" i="1"/>
  <c r="H237" i="1"/>
  <c r="I234" i="1"/>
  <c r="H234" i="1"/>
  <c r="I232" i="1"/>
  <c r="H232" i="1"/>
  <c r="I230" i="1"/>
  <c r="H230" i="1"/>
  <c r="I226" i="1"/>
  <c r="I225" i="1" s="1"/>
  <c r="H226" i="1"/>
  <c r="H225" i="1" s="1"/>
  <c r="I223" i="1"/>
  <c r="H223" i="1"/>
  <c r="I221" i="1"/>
  <c r="H221" i="1"/>
  <c r="I219" i="1"/>
  <c r="H219" i="1"/>
  <c r="I217" i="1"/>
  <c r="H217" i="1"/>
  <c r="I215" i="1"/>
  <c r="H215" i="1"/>
  <c r="I212" i="1"/>
  <c r="I211" i="1" s="1"/>
  <c r="H212" i="1"/>
  <c r="H211" i="1" s="1"/>
  <c r="I209" i="1"/>
  <c r="I208" i="1" s="1"/>
  <c r="H209" i="1"/>
  <c r="H208" i="1" s="1"/>
  <c r="I206" i="1"/>
  <c r="H206" i="1"/>
  <c r="I204" i="1"/>
  <c r="H204" i="1"/>
  <c r="I202" i="1"/>
  <c r="H202" i="1"/>
  <c r="I200" i="1"/>
  <c r="H200" i="1"/>
  <c r="I197" i="1"/>
  <c r="H197" i="1"/>
  <c r="I195" i="1"/>
  <c r="H195" i="1"/>
  <c r="I192" i="1"/>
  <c r="H192" i="1"/>
  <c r="I189" i="1"/>
  <c r="I188" i="1" s="1"/>
  <c r="H189" i="1"/>
  <c r="H188" i="1" s="1"/>
  <c r="I186" i="1"/>
  <c r="H186" i="1"/>
  <c r="I184" i="1"/>
  <c r="H184" i="1"/>
  <c r="I182" i="1"/>
  <c r="H182" i="1"/>
  <c r="I179" i="1"/>
  <c r="I178" i="1" s="1"/>
  <c r="H179" i="1"/>
  <c r="H178" i="1" s="1"/>
  <c r="I176" i="1"/>
  <c r="H176" i="1"/>
  <c r="I173" i="1"/>
  <c r="I172" i="1" s="1"/>
  <c r="H173" i="1"/>
  <c r="H172" i="1" s="1"/>
  <c r="I166" i="1"/>
  <c r="H166" i="1"/>
  <c r="I164" i="1"/>
  <c r="H164" i="1"/>
  <c r="I161" i="1"/>
  <c r="H161" i="1"/>
  <c r="I159" i="1"/>
  <c r="H159" i="1"/>
  <c r="I154" i="1"/>
  <c r="H154" i="1"/>
  <c r="I152" i="1"/>
  <c r="H152" i="1"/>
  <c r="I148" i="1"/>
  <c r="H148" i="1"/>
  <c r="I145" i="1"/>
  <c r="H145" i="1"/>
  <c r="I141" i="1"/>
  <c r="H141" i="1"/>
  <c r="I139" i="1"/>
  <c r="H139" i="1"/>
  <c r="I137" i="1"/>
  <c r="H137" i="1"/>
  <c r="I135" i="1"/>
  <c r="H135" i="1"/>
  <c r="I133" i="1"/>
  <c r="H133" i="1"/>
  <c r="I130" i="1"/>
  <c r="I129" i="1" s="1"/>
  <c r="H130" i="1"/>
  <c r="H129" i="1" s="1"/>
  <c r="I124" i="1"/>
  <c r="I123" i="1" s="1"/>
  <c r="H124" i="1"/>
  <c r="H123" i="1" s="1"/>
  <c r="I118" i="1"/>
  <c r="H118" i="1"/>
  <c r="I116" i="1"/>
  <c r="H116" i="1"/>
  <c r="I114" i="1"/>
  <c r="H114" i="1"/>
  <c r="I110" i="1"/>
  <c r="I109" i="1" s="1"/>
  <c r="H110" i="1"/>
  <c r="H109" i="1" s="1"/>
  <c r="I106" i="1"/>
  <c r="H106" i="1"/>
  <c r="I100" i="1"/>
  <c r="H100" i="1"/>
  <c r="I98" i="1"/>
  <c r="H98" i="1"/>
  <c r="I96" i="1"/>
  <c r="H96" i="1"/>
  <c r="I94" i="1"/>
  <c r="H94" i="1"/>
  <c r="I91" i="1"/>
  <c r="H91" i="1"/>
  <c r="I89" i="1"/>
  <c r="H89" i="1"/>
  <c r="I86" i="1"/>
  <c r="I85" i="1" s="1"/>
  <c r="H86" i="1"/>
  <c r="H85" i="1" s="1"/>
  <c r="I83" i="1"/>
  <c r="I82" i="1" s="1"/>
  <c r="H83" i="1"/>
  <c r="H82" i="1" s="1"/>
  <c r="I80" i="1"/>
  <c r="I79" i="1" s="1"/>
  <c r="H80" i="1"/>
  <c r="H79" i="1" s="1"/>
  <c r="I77" i="1"/>
  <c r="I76" i="1" s="1"/>
  <c r="H77" i="1"/>
  <c r="H76" i="1" s="1"/>
  <c r="I70" i="1"/>
  <c r="H70" i="1"/>
  <c r="I68" i="1"/>
  <c r="H68" i="1"/>
  <c r="I66" i="1"/>
  <c r="H66" i="1"/>
  <c r="I60" i="1"/>
  <c r="I59" i="1" s="1"/>
  <c r="H60" i="1"/>
  <c r="H59" i="1" s="1"/>
  <c r="I57" i="1"/>
  <c r="I56" i="1" s="1"/>
  <c r="H57" i="1"/>
  <c r="H56" i="1" s="1"/>
  <c r="I52" i="1"/>
  <c r="H52" i="1"/>
  <c r="I50" i="1"/>
  <c r="H50" i="1"/>
  <c r="I48" i="1"/>
  <c r="H48" i="1"/>
  <c r="I41" i="1"/>
  <c r="I40" i="1" s="1"/>
  <c r="I39" i="1" s="1"/>
  <c r="H41" i="1"/>
  <c r="H40" i="1" s="1"/>
  <c r="H39" i="1" s="1"/>
  <c r="I37" i="1"/>
  <c r="H37" i="1"/>
  <c r="I35" i="1"/>
  <c r="H35" i="1"/>
  <c r="I32" i="1"/>
  <c r="I31" i="1" s="1"/>
  <c r="H32" i="1"/>
  <c r="H31" i="1" s="1"/>
  <c r="I29" i="1"/>
  <c r="I28" i="1" s="1"/>
  <c r="H29" i="1"/>
  <c r="H28" i="1" s="1"/>
  <c r="I26" i="1"/>
  <c r="I25" i="1" s="1"/>
  <c r="H26" i="1"/>
  <c r="H25" i="1" s="1"/>
  <c r="I21" i="1"/>
  <c r="H21" i="1"/>
  <c r="I19" i="1"/>
  <c r="H19" i="1"/>
  <c r="I17" i="1"/>
  <c r="H17" i="1"/>
  <c r="I147" i="1" l="1"/>
  <c r="H147" i="1"/>
  <c r="I105" i="1"/>
  <c r="I103" i="1"/>
  <c r="H105" i="1"/>
  <c r="H103" i="1"/>
  <c r="I199" i="1"/>
  <c r="I191" i="1"/>
  <c r="H88" i="1"/>
  <c r="H191" i="1"/>
  <c r="H199" i="1"/>
  <c r="H151" i="1"/>
  <c r="H65" i="1"/>
  <c r="I88" i="1"/>
  <c r="I151" i="1"/>
  <c r="I259" i="1"/>
  <c r="I93" i="1"/>
  <c r="I229" i="1"/>
  <c r="H229" i="1"/>
  <c r="H16" i="1"/>
  <c r="I113" i="1"/>
  <c r="I275" i="1"/>
  <c r="I284" i="1"/>
  <c r="I16" i="1"/>
  <c r="H113" i="1"/>
  <c r="H158" i="1"/>
  <c r="H265" i="1"/>
  <c r="H275" i="1"/>
  <c r="H93" i="1"/>
  <c r="H181" i="1"/>
  <c r="I47" i="1"/>
  <c r="I46" i="1" s="1"/>
  <c r="I214" i="1"/>
  <c r="H34" i="1"/>
  <c r="H175" i="1"/>
  <c r="H236" i="1"/>
  <c r="H47" i="1"/>
  <c r="H46" i="1" s="1"/>
  <c r="H132" i="1"/>
  <c r="I158" i="1"/>
  <c r="H249" i="1"/>
  <c r="H259" i="1"/>
  <c r="H284" i="1"/>
  <c r="I55" i="1"/>
  <c r="I181" i="1"/>
  <c r="I265" i="1"/>
  <c r="H55" i="1"/>
  <c r="I65" i="1"/>
  <c r="I163" i="1"/>
  <c r="H214" i="1"/>
  <c r="I34" i="1"/>
  <c r="I132" i="1"/>
  <c r="H163" i="1"/>
  <c r="I175" i="1"/>
  <c r="I236" i="1"/>
  <c r="I249" i="1"/>
  <c r="I108" i="1" l="1"/>
  <c r="H102" i="1"/>
  <c r="H64" i="1" s="1"/>
  <c r="I102" i="1"/>
  <c r="I64" i="1" s="1"/>
  <c r="I15" i="1"/>
  <c r="H15" i="1"/>
  <c r="H108" i="1"/>
  <c r="I291" i="1" l="1"/>
  <c r="H291" i="1"/>
  <c r="G14" i="2" l="1"/>
  <c r="F14" i="2"/>
  <c r="F13" i="2" l="1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<sst xmlns="http://schemas.openxmlformats.org/spreadsheetml/2006/main" count="1295" uniqueCount="214">
  <si>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</si>
  <si>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</si>
  <si>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</si>
  <si>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</si>
  <si>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</si>
  <si>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</si>
  <si>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</si>
  <si>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</si>
  <si>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</si>
  <si>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</si>
  <si>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</si>
  <si>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</si>
  <si>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</si>
  <si>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</si>
  <si>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</si>
  <si>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</si>
  <si>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</si>
  <si>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</si>
  <si>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</si>
  <si>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</si>
  <si>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</si>
  <si>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</si>
  <si>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</si>
  <si>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</si>
  <si>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</si>
  <si>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</si>
  <si>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</si>
  <si>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</si>
  <si>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</si>
  <si>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</si>
  <si>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</si>
  <si>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</si>
  <si>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</si>
  <si>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</si>
  <si>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</si>
  <si>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</si>
  <si>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</si>
  <si>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</si>
  <si>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</si>
  <si>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</si>
  <si>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</si>
  <si>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</si>
  <si>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</si>
  <si>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</si>
  <si>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</si>
  <si>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</si>
  <si>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</si>
  <si>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</si>
  <si>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</si>
  <si>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</si>
  <si>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</si>
  <si>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</si>
  <si>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</si>
  <si>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</si>
  <si>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</si>
  <si>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</si>
  <si>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</si>
  <si>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</si>
  <si>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</si>
  <si>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</si>
  <si>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</si>
  <si>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</si>
  <si>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</si>
  <si>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</si>
  <si>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</si>
  <si>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</si>
  <si>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</si>
  <si>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</si>
  <si>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</si>
  <si>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</si>
  <si>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</si>
  <si>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</si>
  <si>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</si>
  <si>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</si>
  <si>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</si>
  <si>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</si>
  <si>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</si>
  <si>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</si>
  <si>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</si>
  <si>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</si>
  <si>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</si>
  <si>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</si>
  <si>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</si>
  <si>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</si>
  <si>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</si>
  <si>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</si>
  <si>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</si>
  <si>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</si>
  <si>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</si>
  <si>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</si>
  <si>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</si>
  <si>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</si>
  <si>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</si>
  <si>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</si>
  <si>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</si>
  <si>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</si>
  <si>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</si>
  <si>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</si>
  <si>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</si>
  <si>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</si>
  <si>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</si>
  <si>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</si>
  <si>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</si>
  <si>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</si>
  <si>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</si>
  <si>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</si>
  <si>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</si>
  <si>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</si>
  <si>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</si>
  <si>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</si>
  <si>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</si>
  <si>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</si>
  <si>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</si>
  <si>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</si>
  <si>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</si>
  <si>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</si>
  <si>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</si>
  <si>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</si>
  <si>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</si>
  <si>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</si>
  <si>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</si>
  <si>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</si>
  <si>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</si>
  <si>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</si>
  <si>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</si>
  <si>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</si>
  <si>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</si>
  <si>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</si>
  <si>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</si>
  <si>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</si>
  <si>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</si>
  <si>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</si>
  <si>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</si>
  <si>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</si>
  <si>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</si>
  <si>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</si>
  <si>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</si>
  <si>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</si>
  <si>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</si>
  <si>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</si>
  <si>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</si>
  <si>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</si>
  <si>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</si>
  <si>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</si>
  <si>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</si>
  <si>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</si>
  <si>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</si>
  <si>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</si>
  <si>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</si>
  <si>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</si>
  <si>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</si>
  <si>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</si>
  <si>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</si>
  <si>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</si>
  <si>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</si>
  <si>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</si>
  <si>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МП "Поддержка местных инициатив в муниципальном районе Кинельский Самарской области на 2021-2025 годы"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</si>
  <si>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</si>
  <si>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</si>
  <si>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</si>
  <si>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</si>
  <si>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 xml:space="preserve">Иные выплаты населению </t>
  </si>
  <si>
    <t>МП " Охрана окружающей среды на территории муниципального района Кинельский Самарской области на 2022 - 2026 годы"</t>
  </si>
  <si>
    <t>09 0 00 00000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</si>
  <si>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</si>
  <si>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</si>
  <si>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</si>
  <si>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</si>
  <si>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t>Приложение 2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</si>
  <si>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2022-2026 годы.</t>
    </r>
  </si>
  <si>
    <t>Контрольно-счётная палата муниципального района Кинельский Самарской области</t>
  </si>
  <si>
    <t>МП «Развитие и поддержка малого и среднего предпринимательства в муниципальном районе Кинельский на 2022-2026 гг.»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</si>
  <si>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</si>
  <si>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</si>
  <si>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</si>
  <si>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2017-2026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</si>
  <si>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2017-2026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</si>
  <si>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</si>
  <si>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</si>
  <si>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</si>
  <si>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</si>
  <si>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"Организация досуга детей, подростков и молодёжи муниципального района Кинельский на 2017-2026 годы"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</si>
  <si>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</si>
  <si>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</si>
  <si>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</si>
  <si>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</si>
  <si>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</si>
  <si>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</si>
  <si>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Другие вопросы в области жилищно-коммунального хозяйства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</si>
  <si>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</si>
  <si>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</si>
  <si>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</si>
  <si>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</si>
  <si>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</si>
  <si>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</si>
  <si>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</si>
  <si>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2018-2026 годы.</t>
  </si>
  <si>
    <t>МП «Повышение безопасности дорожного движения на территории муниципального района Кинельский Самарской  области на 2017-2024 гг.»</t>
  </si>
  <si>
    <t>МП "Профилактика безнадзорности, правонарушений и защита прав несовершеннолетних в муниципальном районе Кинельский" на 2018-2026 гг.</t>
  </si>
  <si>
    <t>МП "Формирование современной комфортной городской среды муниципального района Кинельский Самарской области на 2018 год -2025 годы"</t>
  </si>
  <si>
    <t>МП "Обеспечение жилыми помещениями отдельных категорий граждан в муниципальном районе Кинельский на 2018-2024 годы."</t>
  </si>
  <si>
    <t>МП "Благоустройство территории муниципального района Кинельский Самарской области на 2024 -2026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</si>
  <si>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2024-2026 гг.»</t>
    </r>
  </si>
  <si>
    <t>310</t>
  </si>
  <si>
    <t>Публичные нормативные социальные выплаты гражданам</t>
  </si>
  <si>
    <t>Обеспечение проведения выборов и референдумов</t>
  </si>
  <si>
    <t>86 0 00 00000</t>
  </si>
  <si>
    <t>Непрограммные направления расходов местного бюджета в области проведения выборов и референдумов</t>
  </si>
  <si>
    <t>880</t>
  </si>
  <si>
    <t>Специальные расходы</t>
  </si>
  <si>
    <t>МП "Организация деятельности по опеке и попечительству на территории муниципального района Кинельский Самарской области на 2018-2026 годы".</t>
  </si>
  <si>
    <t>к Решению Собрания представителей муниципального района Кинельский "Об исполнении бюджета муниципального района Кинельский за 2024 год"</t>
  </si>
  <si>
    <t xml:space="preserve">Расходы бюджета муниципального района Кинельский за 2024 год по ведомственной структуре расходов бюджета муниципального района Кинельский </t>
  </si>
  <si>
    <t>Исполнено,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</si>
</sst>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2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8" borderId="0" xfId="0" applyFont="1" applyFill="1" applyAlignment="1" applyProtection="1">
      <alignment wrapText="1"/>
      <protection hidden="1"/>
    </xf>
    <xf numFmtId="0" fontId="8" fillId="8" borderId="0" xfId="0" applyFont="1" applyFill="1" applyAlignment="1" applyProtection="1">
      <alignment wrapText="1"/>
      <protection hidden="1"/>
    </xf>
    <xf numFmtId="0" fontId="7" fillId="8" borderId="0" xfId="0" applyFont="1" applyFill="1" applyProtection="1">
      <protection hidden="1"/>
    </xf>
    <xf numFmtId="0" fontId="8" fillId="8" borderId="0" xfId="0" applyFont="1" applyFill="1" applyProtection="1">
      <protection hidden="1"/>
    </xf>
    <xf numFmtId="0" fontId="9" fillId="8" borderId="0" xfId="0" applyFont="1" applyFill="1" applyAlignment="1" applyProtection="1">
      <alignment horizontal="center" vertical="center" wrapText="1"/>
      <protection hidden="1"/>
    </xf>
    <xf numFmtId="0" fontId="3" fillId="8" borderId="0" xfId="0" applyFont="1" applyFill="1" applyProtection="1">
      <protection hidden="1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4" fontId="3" fillId="8" borderId="1" xfId="0" applyNumberFormat="1" applyFont="1" applyFill="1" applyBorder="1" applyAlignment="1" applyProtection="1">
      <alignment horizontal="right" vertical="top" wrapText="1"/>
      <protection hidden="1"/>
    </xf>
    <xf numFmtId="0" fontId="4" fillId="8" borderId="0" xfId="0" applyFont="1" applyFill="1" applyProtection="1">
      <protection hidden="1"/>
    </xf>
    <xf numFmtId="0" fontId="4" fillId="8" borderId="1" xfId="0" applyFont="1" applyFill="1" applyBorder="1" applyAlignment="1" applyProtection="1">
      <alignment horizontal="center" vertical="top" wrapText="1"/>
      <protection locked="0"/>
    </xf>
    <xf numFmtId="0" fontId="4" fillId="8" borderId="2" xfId="0" applyFont="1" applyFill="1" applyBorder="1" applyAlignment="1" applyProtection="1">
      <alignment vertical="top" wrapText="1"/>
      <protection locked="0"/>
    </xf>
    <xf numFmtId="49" fontId="4" fillId="8" borderId="1" xfId="0" applyNumberFormat="1" applyFont="1" applyFill="1" applyBorder="1" applyAlignment="1" applyProtection="1">
      <alignment horizontal="center" vertical="top" wrapText="1"/>
      <protection locked="0"/>
    </xf>
    <xf numFmtId="4" fontId="4" fillId="8" borderId="1" xfId="0" applyNumberFormat="1" applyFont="1" applyFill="1" applyBorder="1" applyAlignment="1" applyProtection="1">
      <alignment horizontal="right" vertical="top" wrapText="1"/>
      <protection hidden="1"/>
    </xf>
    <xf numFmtId="0" fontId="4" fillId="8" borderId="11" xfId="0" applyFont="1" applyFill="1" applyBorder="1" applyAlignment="1" applyProtection="1">
      <alignment horizontal="center" vertical="top" wrapText="1"/>
      <protection locked="0"/>
    </xf>
    <xf numFmtId="0" fontId="4" fillId="8" borderId="1" xfId="0" applyFont="1" applyFill="1" applyBorder="1" applyAlignment="1">
      <alignment vertical="top" wrapText="1"/>
    </xf>
    <xf numFmtId="49" fontId="4" fillId="8" borderId="12" xfId="0" applyNumberFormat="1" applyFont="1" applyFill="1" applyBorder="1" applyAlignment="1" applyProtection="1">
      <alignment horizontal="center" vertical="top" wrapText="1"/>
      <protection locked="0"/>
    </xf>
    <xf numFmtId="0" fontId="4" fillId="8" borderId="4" xfId="0" applyFont="1" applyFill="1" applyBorder="1" applyAlignment="1" applyProtection="1">
      <alignment vertical="top" wrapText="1"/>
      <protection locked="0"/>
    </xf>
    <xf numFmtId="4" fontId="4" fillId="8" borderId="1" xfId="0" applyNumberFormat="1" applyFont="1" applyFill="1" applyBorder="1" applyAlignment="1" applyProtection="1">
      <alignment horizontal="right"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hidden="1"/>
    </xf>
    <xf numFmtId="49" fontId="3" fillId="8" borderId="1" xfId="0" applyNumberFormat="1" applyFont="1" applyFill="1" applyBorder="1" applyAlignment="1" applyProtection="1">
      <alignment horizontal="center" vertical="top" wrapText="1"/>
      <protection locked="0"/>
    </xf>
    <xf numFmtId="0" fontId="5" fillId="8" borderId="1" xfId="0" applyFont="1" applyFill="1" applyBorder="1" applyAlignment="1" applyProtection="1">
      <alignment vertical="top" wrapText="1"/>
      <protection locked="0"/>
    </xf>
    <xf numFmtId="0" fontId="4" fillId="8" borderId="1" xfId="0" applyFont="1" applyFill="1" applyBorder="1" applyAlignment="1" applyProtection="1">
      <alignment wrapText="1"/>
      <protection locked="0"/>
    </xf>
    <xf numFmtId="164" fontId="4" fillId="8" borderId="0" xfId="0" applyNumberFormat="1" applyFont="1" applyFill="1" applyProtection="1">
      <protection hidden="1"/>
    </xf>
    <xf numFmtId="0" fontId="4" fillId="8" borderId="0" xfId="0" applyFont="1" applyFill="1"/>
    <xf numFmtId="49" fontId="4" fillId="8" borderId="1" xfId="0" applyNumberFormat="1" applyFont="1" applyFill="1" applyBorder="1" applyAlignment="1" applyProtection="1">
      <alignment horizontal="center" vertical="top" wrapText="1"/>
      <protection hidden="1"/>
    </xf>
    <xf numFmtId="164" fontId="8" fillId="8" borderId="0" xfId="0" applyNumberFormat="1" applyFont="1" applyFill="1" applyProtection="1">
      <protection hidden="1"/>
    </xf>
    <xf numFmtId="0" fontId="9" fillId="8" borderId="0" xfId="0" applyFont="1" applyFill="1" applyAlignment="1" applyProtection="1">
      <alignment wrapText="1"/>
      <protection hidden="1"/>
    </xf>
    <xf numFmtId="0" fontId="8" fillId="8" borderId="13" xfId="0" applyFont="1" applyFill="1" applyBorder="1" applyAlignment="1" applyProtection="1">
      <alignment horizontal="right"/>
      <protection hidden="1"/>
    </xf>
    <xf numFmtId="0" fontId="9" fillId="8" borderId="0" xfId="0" applyFont="1" applyFill="1" applyAlignment="1" applyProtection="1">
      <alignment horizontal="center" wrapText="1"/>
      <protection hidden="1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7" fillId="8" borderId="6" xfId="0" applyFont="1" applyFill="1" applyBorder="1" applyAlignment="1" applyProtection="1">
      <alignment horizontal="center" vertical="center" wrapText="1"/>
      <protection locked="0"/>
    </xf>
    <xf numFmtId="0" fontId="7" fillId="8" borderId="9" xfId="0" applyFont="1" applyFill="1" applyBorder="1" applyAlignment="1" applyProtection="1">
      <alignment horizontal="center" vertical="center" wrapText="1"/>
      <protection locked="0"/>
    </xf>
    <xf numFmtId="0" fontId="7" fillId="8" borderId="10" xfId="0" applyFont="1" applyFill="1" applyBorder="1" applyAlignment="1" applyProtection="1">
      <alignment horizontal="center" vertical="center" wrapText="1"/>
      <protection locked="0"/>
    </xf>
    <xf numFmtId="0" fontId="7" fillId="8" borderId="7" xfId="0" applyFont="1" applyFill="1" applyBorder="1" applyAlignment="1" applyProtection="1">
      <alignment horizontal="center" vertical="center" wrapText="1"/>
      <protection locked="0"/>
    </xf>
    <xf numFmtId="0" fontId="7" fillId="8" borderId="8" xfId="0" applyFont="1" applyFill="1" applyBorder="1" applyAlignment="1" applyProtection="1">
      <alignment horizontal="center" vertical="center" wrapText="1"/>
      <protection locked="0"/>
    </xf>
    <xf numFmtId="0" fontId="7" fillId="8" borderId="2" xfId="0" applyFont="1" applyFill="1" applyBorder="1" applyAlignment="1" applyProtection="1">
      <alignment horizontal="center" vertical="center" wrapText="1"/>
      <protection hidden="1"/>
    </xf>
    <xf numFmtId="0" fontId="7" fillId="8" borderId="3" xfId="0" applyFont="1" applyFill="1" applyBorder="1" applyAlignment="1" applyProtection="1">
      <alignment horizontal="center" vertical="center" wrapText="1"/>
      <protection hidden="1"/>
    </xf>
    <xf numFmtId="0" fontId="7" fillId="8" borderId="4" xfId="0" applyFont="1" applyFill="1" applyBorder="1" applyAlignment="1" applyProtection="1">
      <alignment horizontal="center" vertical="center" wrapText="1"/>
      <protection hidden="1"/>
    </xf>
    <xf numFmtId="0" fontId="10" fillId="8" borderId="0" xfId="0" applyFont="1" applyFill="1" applyAlignment="1" applyProtection="1">
      <alignment horizontal="center" vertical="center" wrapText="1"/>
      <protection hidden="1"/>
    </xf>
    <xf numFmtId="0" fontId="7" fillId="8" borderId="1" xfId="0" applyFont="1" applyFill="1" applyBorder="1" applyAlignment="1" applyProtection="1">
      <alignment horizontal="center" vertical="center" wrapText="1"/>
      <protection hidden="1"/>
    </xf>
    <xf numFmtId="0" fontId="9" fillId="8" borderId="0" xfId="0" applyFont="1" applyFill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5"/>
  <sheetViews>
    <sheetView tabSelected="1" topLeftCell="B278" zoomScale="75" zoomScaleNormal="75" workbookViewId="0">
      <selection activeCell="B1" sqref="B1:I291"/>
    </sheetView>
  </sheetViews>
  <sheetFormatPr defaultColWidth="9.140625" defaultRowHeight="15" x14ac:dyDescent="0.25"/>
  <cols>
    <col min="1" max="1" width="5" style="15" hidden="1" customWidth="1"/>
    <col min="2" max="2" width="8.7109375" style="16" customWidth="1"/>
    <col min="3" max="3" width="50" style="16" customWidth="1"/>
    <col min="4" max="4" width="5.42578125" style="16" customWidth="1"/>
    <col min="5" max="5" width="4.42578125" style="16" customWidth="1"/>
    <col min="6" max="6" width="15.5703125" style="16" customWidth="1"/>
    <col min="7" max="7" width="5.140625" style="16" customWidth="1"/>
    <col min="8" max="8" width="18.5703125" style="16" customWidth="1"/>
    <col min="9" max="9" width="19" style="16" customWidth="1"/>
    <col min="10" max="10" width="12.7109375" style="16" customWidth="1"/>
    <col min="11" max="11" width="11.28515625" style="16" customWidth="1"/>
    <col min="12" max="16384" width="9.140625" style="16"/>
  </cols>
  <sheetData>
    <row r="1" spans="1:9" s="14" customFormat="1" ht="34.5" customHeight="1" x14ac:dyDescent="0.3">
      <c r="A1" s="13"/>
      <c r="G1" s="41"/>
      <c r="H1" s="43" t="s">
        <v>168</v>
      </c>
      <c r="I1" s="43"/>
    </row>
    <row r="2" spans="1:9" ht="90.6" customHeight="1" x14ac:dyDescent="0.25">
      <c r="F2" s="55" t="s">
        <v>211</v>
      </c>
      <c r="G2" s="55"/>
      <c r="H2" s="55"/>
      <c r="I2" s="55"/>
    </row>
    <row r="3" spans="1:9" ht="3.6" customHeight="1" x14ac:dyDescent="0.25">
      <c r="F3" s="17"/>
      <c r="G3" s="17"/>
      <c r="H3" s="17"/>
      <c r="I3" s="17"/>
    </row>
    <row r="4" spans="1:9" s="15" customFormat="1" ht="54" customHeight="1" x14ac:dyDescent="0.2">
      <c r="B4" s="53" t="s">
        <v>212</v>
      </c>
      <c r="C4" s="53"/>
      <c r="D4" s="53"/>
      <c r="E4" s="53"/>
      <c r="F4" s="53"/>
      <c r="G4" s="53"/>
      <c r="H4" s="53"/>
      <c r="I4" s="53"/>
    </row>
    <row r="5" spans="1:9" ht="5.45" customHeight="1" x14ac:dyDescent="0.25"/>
    <row r="6" spans="1:9" x14ac:dyDescent="0.25">
      <c r="H6" s="42"/>
      <c r="I6" s="42"/>
    </row>
    <row r="7" spans="1:9" ht="15" customHeight="1" x14ac:dyDescent="0.25">
      <c r="B7" s="50" t="s">
        <v>0</v>
      </c>
      <c r="C7" s="54" t="s">
        <v>1</v>
      </c>
      <c r="D7" s="54" t="s">
        <v>2</v>
      </c>
      <c r="E7" s="54" t="s">
        <v>3</v>
      </c>
      <c r="F7" s="54" t="s">
        <v>4</v>
      </c>
      <c r="G7" s="54" t="s">
        <v>5</v>
      </c>
      <c r="H7" s="44" t="s">
        <v>213</v>
      </c>
      <c r="I7" s="45"/>
    </row>
    <row r="8" spans="1:9" x14ac:dyDescent="0.25">
      <c r="B8" s="51"/>
      <c r="C8" s="54"/>
      <c r="D8" s="54"/>
      <c r="E8" s="54"/>
      <c r="F8" s="54"/>
      <c r="G8" s="54"/>
      <c r="H8" s="46"/>
      <c r="I8" s="47"/>
    </row>
    <row r="9" spans="1:9" x14ac:dyDescent="0.25">
      <c r="B9" s="51"/>
      <c r="C9" s="54"/>
      <c r="D9" s="54"/>
      <c r="E9" s="54"/>
      <c r="F9" s="54"/>
      <c r="G9" s="54"/>
      <c r="H9" s="46"/>
      <c r="I9" s="47"/>
    </row>
    <row r="10" spans="1:9" x14ac:dyDescent="0.25">
      <c r="B10" s="51"/>
      <c r="C10" s="54"/>
      <c r="D10" s="54"/>
      <c r="E10" s="54"/>
      <c r="F10" s="54"/>
      <c r="G10" s="54"/>
      <c r="H10" s="48"/>
      <c r="I10" s="49"/>
    </row>
    <row r="11" spans="1:9" ht="15" customHeight="1" x14ac:dyDescent="0.25">
      <c r="B11" s="51"/>
      <c r="C11" s="54"/>
      <c r="D11" s="54"/>
      <c r="E11" s="54"/>
      <c r="F11" s="54"/>
      <c r="G11" s="54"/>
      <c r="H11" s="50" t="s">
        <v>6</v>
      </c>
      <c r="I11" s="50" t="s">
        <v>194</v>
      </c>
    </row>
    <row r="12" spans="1:9" x14ac:dyDescent="0.25">
      <c r="B12" s="51"/>
      <c r="C12" s="54"/>
      <c r="D12" s="54"/>
      <c r="E12" s="54"/>
      <c r="F12" s="54"/>
      <c r="G12" s="54"/>
      <c r="H12" s="51"/>
      <c r="I12" s="51"/>
    </row>
    <row r="13" spans="1:9" x14ac:dyDescent="0.25">
      <c r="B13" s="51"/>
      <c r="C13" s="54"/>
      <c r="D13" s="54"/>
      <c r="E13" s="54"/>
      <c r="F13" s="54"/>
      <c r="G13" s="54"/>
      <c r="H13" s="51"/>
      <c r="I13" s="51"/>
    </row>
    <row r="14" spans="1:9" ht="40.9" customHeight="1" x14ac:dyDescent="0.25">
      <c r="B14" s="52"/>
      <c r="C14" s="54"/>
      <c r="D14" s="54"/>
      <c r="E14" s="54"/>
      <c r="F14" s="54"/>
      <c r="G14" s="54"/>
      <c r="H14" s="52"/>
      <c r="I14" s="52"/>
    </row>
    <row r="15" spans="1:9" s="22" customFormat="1" ht="47.25" x14ac:dyDescent="0.25">
      <c r="A15" s="18">
        <v>0</v>
      </c>
      <c r="B15" s="19">
        <v>920</v>
      </c>
      <c r="C15" s="20" t="s">
        <v>144</v>
      </c>
      <c r="D15" s="19"/>
      <c r="E15" s="19"/>
      <c r="F15" s="19" t="s">
        <v>7</v>
      </c>
      <c r="G15" s="19"/>
      <c r="H15" s="21">
        <f>SUMIFS(H16:H1045,$B16:$B1045,$B16)/3</f>
        <v>66252951.860000007</v>
      </c>
      <c r="I15" s="21">
        <f>SUMIFS(I16:I1045,$B16:$B1045,$B16)/3</f>
        <v>839000</v>
      </c>
    </row>
    <row r="16" spans="1:9" s="22" customFormat="1" ht="47.25" x14ac:dyDescent="0.25">
      <c r="A16" s="18">
        <v>1</v>
      </c>
      <c r="B16" s="23">
        <v>920</v>
      </c>
      <c r="C16" s="24" t="s">
        <v>8</v>
      </c>
      <c r="D16" s="25" t="s">
        <v>70</v>
      </c>
      <c r="E16" s="25" t="s">
        <v>71</v>
      </c>
      <c r="F16" s="25" t="s">
        <v>7</v>
      </c>
      <c r="G16" s="25" t="s">
        <v>99</v>
      </c>
      <c r="H16" s="26">
        <f>SUMIFS(H17:H1040,$B17:$B1040,$B17,$D17:$D1040,$D17,$E17:$E1040,$E17)/2</f>
        <v>15263181.43</v>
      </c>
      <c r="I16" s="26">
        <f>SUMIFS(I17:I1040,$B17:$B1040,$B17,$D17:$D1040,$D17,$E17:$E1040,$E17)/2</f>
        <v>0</v>
      </c>
    </row>
    <row r="17" spans="1:9" s="22" customFormat="1" ht="63" x14ac:dyDescent="0.25">
      <c r="A17" s="18">
        <v>2</v>
      </c>
      <c r="B17" s="27">
        <v>920</v>
      </c>
      <c r="C17" s="28" t="s">
        <v>195</v>
      </c>
      <c r="D17" s="29" t="s">
        <v>70</v>
      </c>
      <c r="E17" s="25" t="s">
        <v>71</v>
      </c>
      <c r="F17" s="25" t="s">
        <v>15</v>
      </c>
      <c r="G17" s="25" t="s">
        <v>72</v>
      </c>
      <c r="H17" s="26">
        <f>SUMIFS(H18:H1040,$B18:$B1040,$B17,$D18:$D1040,$D18,$E18:$E1040,$E18,$F18:$F1040,$F18)</f>
        <v>18000</v>
      </c>
      <c r="I17" s="26">
        <f>SUMIFS(I18:I1040,$B18:$B1040,$B17,$D18:$D1040,$D18,$E18:$E1040,$E18,$F18:$F1040,$F18)</f>
        <v>0</v>
      </c>
    </row>
    <row r="18" spans="1:9" s="22" customFormat="1" ht="47.25" x14ac:dyDescent="0.25">
      <c r="A18" s="18">
        <v>3</v>
      </c>
      <c r="B18" s="23">
        <v>920</v>
      </c>
      <c r="C18" s="30" t="s">
        <v>12</v>
      </c>
      <c r="D18" s="25" t="s">
        <v>70</v>
      </c>
      <c r="E18" s="25" t="s">
        <v>71</v>
      </c>
      <c r="F18" s="25" t="s">
        <v>15</v>
      </c>
      <c r="G18" s="25" t="s">
        <v>74</v>
      </c>
      <c r="H18" s="31">
        <v>18000</v>
      </c>
      <c r="I18" s="31">
        <v>0</v>
      </c>
    </row>
    <row r="19" spans="1:9" s="22" customFormat="1" ht="63" x14ac:dyDescent="0.25">
      <c r="A19" s="18">
        <v>2</v>
      </c>
      <c r="B19" s="27">
        <v>920</v>
      </c>
      <c r="C19" s="28" t="s">
        <v>165</v>
      </c>
      <c r="D19" s="29" t="s">
        <v>70</v>
      </c>
      <c r="E19" s="25" t="s">
        <v>71</v>
      </c>
      <c r="F19" s="25" t="s">
        <v>42</v>
      </c>
      <c r="G19" s="25" t="s">
        <v>72</v>
      </c>
      <c r="H19" s="26">
        <f>SUMIFS(H20:H1042,$B20:$B1042,$B19,$D20:$D1042,$D20,$E20:$E1042,$E20,$F20:$F1042,$F20)</f>
        <v>16435</v>
      </c>
      <c r="I19" s="26">
        <f>SUMIFS(I20:I1042,$B20:$B1042,$B19,$D20:$D1042,$D20,$E20:$E1042,$E20,$F20:$F1042,$F20)</f>
        <v>0</v>
      </c>
    </row>
    <row r="20" spans="1:9" s="22" customFormat="1" ht="47.25" x14ac:dyDescent="0.25">
      <c r="A20" s="18">
        <v>3</v>
      </c>
      <c r="B20" s="23">
        <v>920</v>
      </c>
      <c r="C20" s="30" t="s">
        <v>12</v>
      </c>
      <c r="D20" s="25" t="s">
        <v>70</v>
      </c>
      <c r="E20" s="25" t="s">
        <v>71</v>
      </c>
      <c r="F20" s="25" t="s">
        <v>42</v>
      </c>
      <c r="G20" s="25" t="s">
        <v>74</v>
      </c>
      <c r="H20" s="31">
        <v>16435</v>
      </c>
      <c r="I20" s="31">
        <v>0</v>
      </c>
    </row>
    <row r="21" spans="1:9" s="22" customFormat="1" ht="78.75" x14ac:dyDescent="0.25">
      <c r="A21" s="18">
        <v>2</v>
      </c>
      <c r="B21" s="23">
        <v>920</v>
      </c>
      <c r="C21" s="32" t="s">
        <v>9</v>
      </c>
      <c r="D21" s="25" t="s">
        <v>70</v>
      </c>
      <c r="E21" s="25" t="s">
        <v>71</v>
      </c>
      <c r="F21" s="25" t="s">
        <v>109</v>
      </c>
      <c r="G21" s="25" t="s">
        <v>72</v>
      </c>
      <c r="H21" s="26">
        <f>SUMIFS(H22:H1044,$B22:$B1044,$B21,$D22:$D1044,$D22,$E22:$E1044,$E22,$F22:$F1044,$F22)</f>
        <v>15228746.43</v>
      </c>
      <c r="I21" s="26">
        <f>SUMIFS(I22:I1044,$B22:$B1044,$B21,$D22:$D1044,$D22,$E22:$E1044,$E22,$F22:$F1044,$F22)</f>
        <v>0</v>
      </c>
    </row>
    <row r="22" spans="1:9" s="22" customFormat="1" ht="38.450000000000003" customHeight="1" x14ac:dyDescent="0.25">
      <c r="A22" s="18">
        <v>3</v>
      </c>
      <c r="B22" s="23">
        <v>920</v>
      </c>
      <c r="C22" s="32" t="s">
        <v>11</v>
      </c>
      <c r="D22" s="25" t="s">
        <v>70</v>
      </c>
      <c r="E22" s="25" t="s">
        <v>71</v>
      </c>
      <c r="F22" s="25" t="s">
        <v>109</v>
      </c>
      <c r="G22" s="25" t="s">
        <v>73</v>
      </c>
      <c r="H22" s="31">
        <v>14451046.43</v>
      </c>
      <c r="I22" s="31">
        <v>0</v>
      </c>
    </row>
    <row r="23" spans="1:9" s="22" customFormat="1" ht="47.25" x14ac:dyDescent="0.25">
      <c r="A23" s="18">
        <v>3</v>
      </c>
      <c r="B23" s="23">
        <v>920</v>
      </c>
      <c r="C23" s="32" t="s">
        <v>12</v>
      </c>
      <c r="D23" s="25" t="s">
        <v>70</v>
      </c>
      <c r="E23" s="25" t="s">
        <v>71</v>
      </c>
      <c r="F23" s="25" t="s">
        <v>109</v>
      </c>
      <c r="G23" s="25" t="s">
        <v>74</v>
      </c>
      <c r="H23" s="31">
        <v>777700</v>
      </c>
      <c r="I23" s="31">
        <v>0</v>
      </c>
    </row>
    <row r="24" spans="1:9" s="22" customFormat="1" ht="15.75" x14ac:dyDescent="0.25">
      <c r="A24" s="18">
        <v>3</v>
      </c>
      <c r="B24" s="23">
        <v>920</v>
      </c>
      <c r="C24" s="32" t="s">
        <v>13</v>
      </c>
      <c r="D24" s="25" t="s">
        <v>70</v>
      </c>
      <c r="E24" s="25" t="s">
        <v>71</v>
      </c>
      <c r="F24" s="25" t="s">
        <v>109</v>
      </c>
      <c r="G24" s="25" t="s">
        <v>75</v>
      </c>
      <c r="H24" s="31">
        <v>0</v>
      </c>
      <c r="I24" s="31">
        <v>0</v>
      </c>
    </row>
    <row r="25" spans="1:9" s="22" customFormat="1" ht="15" customHeight="1" x14ac:dyDescent="0.25">
      <c r="A25" s="18">
        <v>1</v>
      </c>
      <c r="B25" s="23">
        <v>920</v>
      </c>
      <c r="C25" s="32" t="s">
        <v>14</v>
      </c>
      <c r="D25" s="25" t="s">
        <v>70</v>
      </c>
      <c r="E25" s="25" t="s">
        <v>76</v>
      </c>
      <c r="F25" s="25"/>
      <c r="G25" s="25"/>
      <c r="H25" s="26">
        <f>SUMIFS(H26:H1049,$B26:$B1049,$B26,$D26:$D1049,$D26,$E26:$E1049,$E26)/2</f>
        <v>0</v>
      </c>
      <c r="I25" s="26">
        <f>SUMIFS(I26:I1049,$B26:$B1049,$B26,$D26:$D1049,$D26,$E26:$E1049,$E26)/2</f>
        <v>0</v>
      </c>
    </row>
    <row r="26" spans="1:9" s="22" customFormat="1" ht="39" customHeight="1" x14ac:dyDescent="0.25">
      <c r="A26" s="18">
        <v>2</v>
      </c>
      <c r="B26" s="23">
        <v>920</v>
      </c>
      <c r="C26" s="32" t="s">
        <v>35</v>
      </c>
      <c r="D26" s="25" t="s">
        <v>70</v>
      </c>
      <c r="E26" s="25" t="s">
        <v>76</v>
      </c>
      <c r="F26" s="25" t="s">
        <v>111</v>
      </c>
      <c r="G26" s="25" t="s">
        <v>72</v>
      </c>
      <c r="H26" s="26">
        <f>SUMIFS(H27:H1049,$B27:$B1049,$B26,$D27:$D1049,$D27,$E27:$E1049,$E27,$F27:$F1049,$F27)</f>
        <v>0</v>
      </c>
      <c r="I26" s="26">
        <f>SUMIFS(I27:I1049,$B27:$B1049,$B26,$D27:$D1049,$D27,$E27:$E1049,$E27,$F27:$F1049,$F27)</f>
        <v>0</v>
      </c>
    </row>
    <row r="27" spans="1:9" s="22" customFormat="1" ht="15.75" x14ac:dyDescent="0.25">
      <c r="A27" s="18">
        <v>3</v>
      </c>
      <c r="B27" s="23">
        <v>920</v>
      </c>
      <c r="C27" s="32" t="s">
        <v>130</v>
      </c>
      <c r="D27" s="25" t="s">
        <v>70</v>
      </c>
      <c r="E27" s="25" t="s">
        <v>76</v>
      </c>
      <c r="F27" s="25" t="s">
        <v>111</v>
      </c>
      <c r="G27" s="25" t="s">
        <v>129</v>
      </c>
      <c r="H27" s="31">
        <v>0</v>
      </c>
      <c r="I27" s="31">
        <v>0</v>
      </c>
    </row>
    <row r="28" spans="1:9" s="22" customFormat="1" ht="30" customHeight="1" x14ac:dyDescent="0.25">
      <c r="A28" s="18">
        <v>1</v>
      </c>
      <c r="B28" s="23">
        <v>920</v>
      </c>
      <c r="C28" s="32" t="s">
        <v>153</v>
      </c>
      <c r="D28" s="25" t="s">
        <v>76</v>
      </c>
      <c r="E28" s="25" t="s">
        <v>70</v>
      </c>
      <c r="F28" s="25"/>
      <c r="G28" s="25"/>
      <c r="H28" s="26">
        <f>SUMIFS(H29:H1052,$B29:$B1052,$B29,$D29:$D1052,$D29,$E29:$E1052,$E29)/2</f>
        <v>0</v>
      </c>
      <c r="I28" s="26">
        <f>SUMIFS(I29:I1052,$B29:$B1052,$B29,$D29:$D1052,$D29,$E29:$E1052,$E29)/2</f>
        <v>0</v>
      </c>
    </row>
    <row r="29" spans="1:9" s="22" customFormat="1" ht="63" x14ac:dyDescent="0.25">
      <c r="A29" s="18">
        <v>2</v>
      </c>
      <c r="B29" s="23">
        <v>920</v>
      </c>
      <c r="C29" s="32" t="s">
        <v>151</v>
      </c>
      <c r="D29" s="25" t="s">
        <v>76</v>
      </c>
      <c r="E29" s="25" t="s">
        <v>70</v>
      </c>
      <c r="F29" s="25" t="s">
        <v>150</v>
      </c>
      <c r="G29" s="25" t="s">
        <v>72</v>
      </c>
      <c r="H29" s="26">
        <f>SUMIFS(H30:H1052,$B30:$B1052,$B29,$D30:$D1052,$D30,$E30:$E1052,$E30,$F30:$F1052,$F30)</f>
        <v>0</v>
      </c>
      <c r="I29" s="26">
        <f>SUMIFS(I30:I1052,$B30:$B1052,$B29,$D30:$D1052,$D30,$E30:$E1052,$E30,$F30:$F1052,$F30)</f>
        <v>0</v>
      </c>
    </row>
    <row r="30" spans="1:9" s="22" customFormat="1" ht="21.6" customHeight="1" x14ac:dyDescent="0.25">
      <c r="A30" s="18">
        <v>3</v>
      </c>
      <c r="B30" s="23">
        <v>920</v>
      </c>
      <c r="C30" s="32" t="s">
        <v>154</v>
      </c>
      <c r="D30" s="25" t="s">
        <v>76</v>
      </c>
      <c r="E30" s="25" t="s">
        <v>70</v>
      </c>
      <c r="F30" s="25" t="s">
        <v>150</v>
      </c>
      <c r="G30" s="25" t="s">
        <v>152</v>
      </c>
      <c r="H30" s="31">
        <v>0</v>
      </c>
      <c r="I30" s="31">
        <v>0</v>
      </c>
    </row>
    <row r="31" spans="1:9" s="22" customFormat="1" ht="52.9" customHeight="1" x14ac:dyDescent="0.25">
      <c r="A31" s="18">
        <v>1</v>
      </c>
      <c r="B31" s="23">
        <v>920</v>
      </c>
      <c r="C31" s="32" t="s">
        <v>16</v>
      </c>
      <c r="D31" s="25" t="s">
        <v>77</v>
      </c>
      <c r="E31" s="25" t="s">
        <v>70</v>
      </c>
      <c r="F31" s="25" t="s">
        <v>7</v>
      </c>
      <c r="G31" s="25" t="s">
        <v>72</v>
      </c>
      <c r="H31" s="26">
        <f>SUMIFS(H32:H1055,$B32:$B1055,$B32,$D32:$D1055,$D32,$E32:$E1055,$E32)/2</f>
        <v>8900000</v>
      </c>
      <c r="I31" s="26">
        <f>SUMIFS(I32:I1055,$B32:$B1055,$B32,$D32:$D1055,$D32,$E32:$E1055,$E32)/2</f>
        <v>839000</v>
      </c>
    </row>
    <row r="32" spans="1:9" s="22" customFormat="1" ht="31.5" x14ac:dyDescent="0.25">
      <c r="A32" s="18">
        <v>2</v>
      </c>
      <c r="B32" s="23">
        <v>920</v>
      </c>
      <c r="C32" s="32" t="s">
        <v>17</v>
      </c>
      <c r="D32" s="25" t="s">
        <v>77</v>
      </c>
      <c r="E32" s="25" t="s">
        <v>70</v>
      </c>
      <c r="F32" s="25" t="s">
        <v>110</v>
      </c>
      <c r="G32" s="25" t="s">
        <v>72</v>
      </c>
      <c r="H32" s="26">
        <f>SUMIFS(H33:H1055,$B33:$B1055,$B32,$D33:$D1055,$D33,$E33:$E1055,$E33,$F33:$F1055,$F33)</f>
        <v>8900000</v>
      </c>
      <c r="I32" s="26">
        <f>SUMIFS(I33:I1055,$B33:$B1055,$B32,$D33:$D1055,$D33,$E33:$E1055,$E33,$F33:$F1055,$F33)</f>
        <v>839000</v>
      </c>
    </row>
    <row r="33" spans="1:9" s="22" customFormat="1" ht="15.75" x14ac:dyDescent="0.25">
      <c r="A33" s="18">
        <v>3</v>
      </c>
      <c r="B33" s="23">
        <v>920</v>
      </c>
      <c r="C33" s="32" t="s">
        <v>18</v>
      </c>
      <c r="D33" s="25" t="s">
        <v>77</v>
      </c>
      <c r="E33" s="25" t="s">
        <v>70</v>
      </c>
      <c r="F33" s="25" t="s">
        <v>110</v>
      </c>
      <c r="G33" s="25" t="s">
        <v>78</v>
      </c>
      <c r="H33" s="31">
        <v>8900000</v>
      </c>
      <c r="I33" s="31">
        <v>839000</v>
      </c>
    </row>
    <row r="34" spans="1:9" s="22" customFormat="1" ht="31.5" x14ac:dyDescent="0.25">
      <c r="A34" s="18">
        <v>1</v>
      </c>
      <c r="B34" s="23">
        <v>920</v>
      </c>
      <c r="C34" s="33" t="s">
        <v>134</v>
      </c>
      <c r="D34" s="25" t="s">
        <v>77</v>
      </c>
      <c r="E34" s="25" t="s">
        <v>79</v>
      </c>
      <c r="F34" s="25"/>
      <c r="G34" s="25"/>
      <c r="H34" s="26">
        <f>SUMIFS(H35:H1058,$B35:$B1058,$B35,$D35:$D1058,$D35,$E35:$E1058,$E35)/2</f>
        <v>42089770.43</v>
      </c>
      <c r="I34" s="26">
        <f>SUMIFS(I35:I1058,$B35:$B1058,$B35,$D35:$D1058,$D35,$E35:$E1058,$E35)/2</f>
        <v>0</v>
      </c>
    </row>
    <row r="35" spans="1:9" s="22" customFormat="1" ht="47.25" x14ac:dyDescent="0.25">
      <c r="A35" s="18">
        <v>2</v>
      </c>
      <c r="B35" s="23">
        <v>920</v>
      </c>
      <c r="C35" s="32" t="s">
        <v>156</v>
      </c>
      <c r="D35" s="25" t="s">
        <v>77</v>
      </c>
      <c r="E35" s="25" t="s">
        <v>79</v>
      </c>
      <c r="F35" s="25" t="s">
        <v>155</v>
      </c>
      <c r="G35" s="25" t="s">
        <v>72</v>
      </c>
      <c r="H35" s="26">
        <f>SUMIFS(H36:H1058,$B36:$B1058,$B35,$D36:$D1058,$D36,$E36:$E1058,$E36,$F36:$F1058,$F36)</f>
        <v>0</v>
      </c>
      <c r="I35" s="26">
        <f>SUMIFS(I36:I1058,$B36:$B1058,$B35,$D36:$D1058,$D36,$E36:$E1058,$E36,$F36:$F1058,$F36)</f>
        <v>0</v>
      </c>
    </row>
    <row r="36" spans="1:9" s="22" customFormat="1" ht="15.75" x14ac:dyDescent="0.25">
      <c r="A36" s="18">
        <v>3</v>
      </c>
      <c r="B36" s="23">
        <v>920</v>
      </c>
      <c r="C36" s="32" t="s">
        <v>19</v>
      </c>
      <c r="D36" s="25" t="s">
        <v>77</v>
      </c>
      <c r="E36" s="25" t="s">
        <v>79</v>
      </c>
      <c r="F36" s="25" t="s">
        <v>155</v>
      </c>
      <c r="G36" s="25" t="s">
        <v>80</v>
      </c>
      <c r="H36" s="31">
        <v>0</v>
      </c>
      <c r="I36" s="31">
        <v>0</v>
      </c>
    </row>
    <row r="37" spans="1:9" s="22" customFormat="1" ht="31.5" x14ac:dyDescent="0.25">
      <c r="A37" s="18">
        <v>2</v>
      </c>
      <c r="B37" s="23">
        <v>920</v>
      </c>
      <c r="C37" s="32" t="s">
        <v>17</v>
      </c>
      <c r="D37" s="25" t="s">
        <v>77</v>
      </c>
      <c r="E37" s="25" t="s">
        <v>79</v>
      </c>
      <c r="F37" s="25" t="s">
        <v>110</v>
      </c>
      <c r="G37" s="25"/>
      <c r="H37" s="26">
        <f>SUMIFS(H38:H1060,$B38:$B1060,$B37,$D38:$D1060,$D38,$E38:$E1060,$E38,$F38:$F1060,$F38)</f>
        <v>42089770.43</v>
      </c>
      <c r="I37" s="26">
        <f>SUMIFS(I38:I1060,$B38:$B1060,$B37,$D38:$D1060,$D38,$E38:$E1060,$E38,$F38:$F1060,$F38)</f>
        <v>0</v>
      </c>
    </row>
    <row r="38" spans="1:9" s="22" customFormat="1" ht="15.75" x14ac:dyDescent="0.25">
      <c r="A38" s="18">
        <v>3</v>
      </c>
      <c r="B38" s="23">
        <v>920</v>
      </c>
      <c r="C38" s="32" t="s">
        <v>19</v>
      </c>
      <c r="D38" s="25" t="s">
        <v>77</v>
      </c>
      <c r="E38" s="25" t="s">
        <v>79</v>
      </c>
      <c r="F38" s="25" t="s">
        <v>110</v>
      </c>
      <c r="G38" s="25" t="s">
        <v>80</v>
      </c>
      <c r="H38" s="31">
        <v>42089770.43</v>
      </c>
      <c r="I38" s="31">
        <v>0</v>
      </c>
    </row>
    <row r="39" spans="1:9" s="22" customFormat="1" ht="31.5" x14ac:dyDescent="0.25">
      <c r="A39" s="18">
        <v>0</v>
      </c>
      <c r="B39" s="19">
        <v>933</v>
      </c>
      <c r="C39" s="20" t="s">
        <v>143</v>
      </c>
      <c r="D39" s="34" t="s">
        <v>72</v>
      </c>
      <c r="E39" s="34" t="s">
        <v>72</v>
      </c>
      <c r="F39" s="34" t="s">
        <v>7</v>
      </c>
      <c r="G39" s="34" t="s">
        <v>72</v>
      </c>
      <c r="H39" s="21">
        <f>SUMIFS(H40:H1069,$B40:$B1069,$B40)/3</f>
        <v>814659.08</v>
      </c>
      <c r="I39" s="21">
        <f>SUMIFS(I40:I1069,$B40:$B1069,$B40)/3</f>
        <v>0</v>
      </c>
    </row>
    <row r="40" spans="1:9" s="22" customFormat="1" ht="70.900000000000006" customHeight="1" x14ac:dyDescent="0.25">
      <c r="A40" s="18">
        <v>1</v>
      </c>
      <c r="B40" s="23">
        <v>933</v>
      </c>
      <c r="C40" s="32" t="s">
        <v>20</v>
      </c>
      <c r="D40" s="25" t="s">
        <v>70</v>
      </c>
      <c r="E40" s="25" t="s">
        <v>79</v>
      </c>
      <c r="F40" s="25" t="s">
        <v>7</v>
      </c>
      <c r="G40" s="25" t="s">
        <v>72</v>
      </c>
      <c r="H40" s="26">
        <f>SUMIFS(H41:H1064,$B41:$B1064,$B41,$D41:$D1064,$D41,$E41:$E1064,$E41)/2</f>
        <v>814659.08</v>
      </c>
      <c r="I40" s="26">
        <f>SUMIFS(I41:I1064,$B41:$B1064,$B41,$D41:$D1064,$D41,$E41:$E1064,$E41)/2</f>
        <v>0</v>
      </c>
    </row>
    <row r="41" spans="1:9" s="22" customFormat="1" ht="78.75" x14ac:dyDescent="0.25">
      <c r="A41" s="18">
        <v>2</v>
      </c>
      <c r="B41" s="23">
        <v>933</v>
      </c>
      <c r="C41" s="32" t="s">
        <v>9</v>
      </c>
      <c r="D41" s="25" t="s">
        <v>70</v>
      </c>
      <c r="E41" s="25" t="s">
        <v>79</v>
      </c>
      <c r="F41" s="25" t="s">
        <v>109</v>
      </c>
      <c r="G41" s="25" t="s">
        <v>72</v>
      </c>
      <c r="H41" s="26">
        <f>SUMIFS(H42:H1064,$B42:$B1064,$B41,$D42:$D1064,$D42,$E42:$E1064,$E42,$F42:$F1064,$F42)</f>
        <v>814659.08</v>
      </c>
      <c r="I41" s="26">
        <f>SUMIFS(I42:I1064,$B42:$B1064,$B41,$D42:$D1064,$D42,$E42:$E1064,$E42,$F42:$F1064,$F42)</f>
        <v>0</v>
      </c>
    </row>
    <row r="42" spans="1:9" s="22" customFormat="1" ht="35.450000000000003" customHeight="1" x14ac:dyDescent="0.25">
      <c r="A42" s="18">
        <v>3</v>
      </c>
      <c r="B42" s="23">
        <v>933</v>
      </c>
      <c r="C42" s="32" t="s">
        <v>11</v>
      </c>
      <c r="D42" s="25" t="s">
        <v>70</v>
      </c>
      <c r="E42" s="25" t="s">
        <v>79</v>
      </c>
      <c r="F42" s="25" t="s">
        <v>109</v>
      </c>
      <c r="G42" s="25" t="s">
        <v>73</v>
      </c>
      <c r="H42" s="31">
        <v>692899.08</v>
      </c>
      <c r="I42" s="31">
        <v>0</v>
      </c>
    </row>
    <row r="43" spans="1:9" s="22" customFormat="1" ht="47.25" x14ac:dyDescent="0.25">
      <c r="A43" s="18">
        <v>3</v>
      </c>
      <c r="B43" s="23">
        <v>933</v>
      </c>
      <c r="C43" s="32" t="s">
        <v>12</v>
      </c>
      <c r="D43" s="25" t="s">
        <v>70</v>
      </c>
      <c r="E43" s="25" t="s">
        <v>79</v>
      </c>
      <c r="F43" s="25" t="s">
        <v>109</v>
      </c>
      <c r="G43" s="25" t="s">
        <v>74</v>
      </c>
      <c r="H43" s="31">
        <v>121760</v>
      </c>
      <c r="I43" s="31">
        <v>0</v>
      </c>
    </row>
    <row r="44" spans="1:9" s="22" customFormat="1" ht="35.450000000000003" customHeight="1" x14ac:dyDescent="0.25">
      <c r="A44" s="18">
        <v>3</v>
      </c>
      <c r="B44" s="23">
        <v>933</v>
      </c>
      <c r="C44" s="32" t="s">
        <v>21</v>
      </c>
      <c r="D44" s="25" t="s">
        <v>70</v>
      </c>
      <c r="E44" s="25" t="s">
        <v>79</v>
      </c>
      <c r="F44" s="25" t="s">
        <v>109</v>
      </c>
      <c r="G44" s="25" t="s">
        <v>81</v>
      </c>
      <c r="H44" s="31">
        <v>0</v>
      </c>
      <c r="I44" s="31">
        <v>0</v>
      </c>
    </row>
    <row r="45" spans="1:9" s="22" customFormat="1" ht="15.75" x14ac:dyDescent="0.25">
      <c r="A45" s="18">
        <v>3</v>
      </c>
      <c r="B45" s="23">
        <v>933</v>
      </c>
      <c r="C45" s="32" t="s">
        <v>13</v>
      </c>
      <c r="D45" s="25" t="s">
        <v>70</v>
      </c>
      <c r="E45" s="25" t="s">
        <v>79</v>
      </c>
      <c r="F45" s="25" t="s">
        <v>109</v>
      </c>
      <c r="G45" s="25" t="s">
        <v>75</v>
      </c>
      <c r="H45" s="31">
        <v>0</v>
      </c>
      <c r="I45" s="31">
        <v>0</v>
      </c>
    </row>
    <row r="46" spans="1:9" s="22" customFormat="1" ht="31.5" x14ac:dyDescent="0.25">
      <c r="A46" s="18">
        <v>0</v>
      </c>
      <c r="B46" s="19">
        <v>934</v>
      </c>
      <c r="C46" s="20" t="s">
        <v>170</v>
      </c>
      <c r="D46" s="34" t="s">
        <v>72</v>
      </c>
      <c r="E46" s="34" t="s">
        <v>72</v>
      </c>
      <c r="F46" s="34" t="s">
        <v>7</v>
      </c>
      <c r="G46" s="34" t="s">
        <v>72</v>
      </c>
      <c r="H46" s="21">
        <f>SUMIFS(H47:H1076,$B47:$B1076,$B47)/3</f>
        <v>3158352.4599999995</v>
      </c>
      <c r="I46" s="21">
        <f>SUMIFS(I47:I1076,$B47:$B1076,$B47)/3</f>
        <v>0</v>
      </c>
    </row>
    <row r="47" spans="1:9" s="22" customFormat="1" ht="47.25" x14ac:dyDescent="0.25">
      <c r="A47" s="18">
        <v>1</v>
      </c>
      <c r="B47" s="23">
        <v>934</v>
      </c>
      <c r="C47" s="32" t="s">
        <v>8</v>
      </c>
      <c r="D47" s="25" t="s">
        <v>70</v>
      </c>
      <c r="E47" s="25" t="s">
        <v>71</v>
      </c>
      <c r="F47" s="25" t="s">
        <v>7</v>
      </c>
      <c r="G47" s="25" t="s">
        <v>72</v>
      </c>
      <c r="H47" s="26">
        <f>SUMIFS(H48:H1071,$B48:$B1071,$B48,$D48:$D1071,$D48,$E48:$E1071,$E48)/2</f>
        <v>3158352.46</v>
      </c>
      <c r="I47" s="26">
        <f>SUMIFS(I48:I1071,$B48:$B1071,$B48,$D48:$D1071,$D48,$E48:$E1071,$E48)/2</f>
        <v>0</v>
      </c>
    </row>
    <row r="48" spans="1:9" s="22" customFormat="1" ht="63" x14ac:dyDescent="0.25">
      <c r="A48" s="18">
        <v>2</v>
      </c>
      <c r="B48" s="23">
        <v>934</v>
      </c>
      <c r="C48" s="28" t="s">
        <v>195</v>
      </c>
      <c r="D48" s="25" t="s">
        <v>70</v>
      </c>
      <c r="E48" s="25" t="s">
        <v>71</v>
      </c>
      <c r="F48" s="25" t="s">
        <v>15</v>
      </c>
      <c r="G48" s="25" t="s">
        <v>72</v>
      </c>
      <c r="H48" s="26">
        <f>SUMIFS(H49:H1071,$B49:$B1071,$B48,$D49:$D1071,$D49,$E49:$E1071,$E49,$F49:$F1071,$F49)</f>
        <v>0</v>
      </c>
      <c r="I48" s="26">
        <f>SUMIFS(I49:I1071,$B49:$B1071,$B48,$D49:$D1071,$D49,$E49:$E1071,$E49,$F49:$F1071,$F49)</f>
        <v>0</v>
      </c>
    </row>
    <row r="49" spans="1:9" s="22" customFormat="1" ht="51.6" customHeight="1" x14ac:dyDescent="0.25">
      <c r="A49" s="18">
        <v>3</v>
      </c>
      <c r="B49" s="23">
        <v>934</v>
      </c>
      <c r="C49" s="32" t="s">
        <v>12</v>
      </c>
      <c r="D49" s="25" t="s">
        <v>70</v>
      </c>
      <c r="E49" s="25" t="s">
        <v>71</v>
      </c>
      <c r="F49" s="25" t="s">
        <v>15</v>
      </c>
      <c r="G49" s="25" t="s">
        <v>74</v>
      </c>
      <c r="H49" s="31">
        <v>0</v>
      </c>
      <c r="I49" s="31">
        <v>0</v>
      </c>
    </row>
    <row r="50" spans="1:9" s="22" customFormat="1" ht="63" x14ac:dyDescent="0.25">
      <c r="A50" s="18">
        <v>2</v>
      </c>
      <c r="B50" s="23">
        <v>934</v>
      </c>
      <c r="C50" s="28" t="s">
        <v>165</v>
      </c>
      <c r="D50" s="25" t="s">
        <v>70</v>
      </c>
      <c r="E50" s="25" t="s">
        <v>71</v>
      </c>
      <c r="F50" s="25" t="s">
        <v>42</v>
      </c>
      <c r="G50" s="25" t="s">
        <v>72</v>
      </c>
      <c r="H50" s="26">
        <f>SUMIFS(H51:H1073,$B51:$B1073,$B50,$D51:$D1073,$D51,$E51:$E1073,$E51,$F51:$F1073,$F51)</f>
        <v>3440</v>
      </c>
      <c r="I50" s="26">
        <f>SUMIFS(I51:I1073,$B51:$B1073,$B50,$D51:$D1073,$D51,$E51:$E1073,$E51,$F51:$F1073,$F51)</f>
        <v>0</v>
      </c>
    </row>
    <row r="51" spans="1:9" s="22" customFormat="1" ht="51.6" customHeight="1" x14ac:dyDescent="0.25">
      <c r="A51" s="18">
        <v>3</v>
      </c>
      <c r="B51" s="23">
        <v>934</v>
      </c>
      <c r="C51" s="32" t="s">
        <v>12</v>
      </c>
      <c r="D51" s="25" t="s">
        <v>70</v>
      </c>
      <c r="E51" s="25" t="s">
        <v>71</v>
      </c>
      <c r="F51" s="25" t="s">
        <v>42</v>
      </c>
      <c r="G51" s="25" t="s">
        <v>74</v>
      </c>
      <c r="H51" s="31">
        <v>3440</v>
      </c>
      <c r="I51" s="31">
        <v>0</v>
      </c>
    </row>
    <row r="52" spans="1:9" s="22" customFormat="1" ht="78.75" x14ac:dyDescent="0.25">
      <c r="A52" s="18">
        <v>2</v>
      </c>
      <c r="B52" s="23">
        <v>934</v>
      </c>
      <c r="C52" s="32" t="s">
        <v>9</v>
      </c>
      <c r="D52" s="25" t="s">
        <v>70</v>
      </c>
      <c r="E52" s="25" t="s">
        <v>71</v>
      </c>
      <c r="F52" s="25" t="s">
        <v>109</v>
      </c>
      <c r="G52" s="25" t="s">
        <v>72</v>
      </c>
      <c r="H52" s="26">
        <f>SUMIFS(H53:H1075,$B53:$B1075,$B52,$D53:$D1075,$D53,$E53:$E1075,$E53,$F53:$F1075,$F53)</f>
        <v>3154912.46</v>
      </c>
      <c r="I52" s="26">
        <f>SUMIFS(I53:I1075,$B53:$B1075,$B52,$D53:$D1075,$D53,$E53:$E1075,$E53,$F53:$F1075,$F53)</f>
        <v>0</v>
      </c>
    </row>
    <row r="53" spans="1:9" s="22" customFormat="1" ht="31.5" x14ac:dyDescent="0.25">
      <c r="A53" s="18">
        <v>3</v>
      </c>
      <c r="B53" s="23">
        <v>934</v>
      </c>
      <c r="C53" s="32" t="s">
        <v>11</v>
      </c>
      <c r="D53" s="25" t="s">
        <v>70</v>
      </c>
      <c r="E53" s="25" t="s">
        <v>71</v>
      </c>
      <c r="F53" s="25" t="s">
        <v>109</v>
      </c>
      <c r="G53" s="25" t="s">
        <v>73</v>
      </c>
      <c r="H53" s="31">
        <v>3086112.46</v>
      </c>
      <c r="I53" s="31">
        <v>0</v>
      </c>
    </row>
    <row r="54" spans="1:9" s="22" customFormat="1" ht="47.25" x14ac:dyDescent="0.25">
      <c r="A54" s="18">
        <v>3</v>
      </c>
      <c r="B54" s="23">
        <v>934</v>
      </c>
      <c r="C54" s="32" t="s">
        <v>12</v>
      </c>
      <c r="D54" s="25" t="s">
        <v>70</v>
      </c>
      <c r="E54" s="25" t="s">
        <v>71</v>
      </c>
      <c r="F54" s="25" t="s">
        <v>109</v>
      </c>
      <c r="G54" s="25" t="s">
        <v>74</v>
      </c>
      <c r="H54" s="31">
        <v>68800</v>
      </c>
      <c r="I54" s="31">
        <v>0</v>
      </c>
    </row>
    <row r="55" spans="1:9" s="22" customFormat="1" ht="78" customHeight="1" x14ac:dyDescent="0.25">
      <c r="A55" s="18">
        <v>0</v>
      </c>
      <c r="B55" s="19">
        <v>943</v>
      </c>
      <c r="C55" s="20" t="s">
        <v>142</v>
      </c>
      <c r="D55" s="34"/>
      <c r="E55" s="34"/>
      <c r="F55" s="34"/>
      <c r="G55" s="34"/>
      <c r="H55" s="21">
        <f>SUMIFS(H56:H1118,$B56:$B1118,$B56)/3</f>
        <v>8754539.7300000004</v>
      </c>
      <c r="I55" s="21">
        <f>SUMIFS(I56:I1118,$B56:$B1118,$B56)/3</f>
        <v>8754539.7300000004</v>
      </c>
    </row>
    <row r="56" spans="1:9" s="22" customFormat="1" ht="15.75" x14ac:dyDescent="0.25">
      <c r="A56" s="18">
        <v>1</v>
      </c>
      <c r="B56" s="23">
        <v>943</v>
      </c>
      <c r="C56" s="32" t="s">
        <v>133</v>
      </c>
      <c r="D56" s="25" t="s">
        <v>85</v>
      </c>
      <c r="E56" s="25" t="s">
        <v>87</v>
      </c>
      <c r="F56" s="25" t="s">
        <v>7</v>
      </c>
      <c r="G56" s="25" t="s">
        <v>72</v>
      </c>
      <c r="H56" s="26">
        <f>SUMIFS(H57:H1113,$B57:$B1113,$B57,$D57:$D1113,$D57,$E57:$E1113,$E57)/2</f>
        <v>5844510.4800000004</v>
      </c>
      <c r="I56" s="26">
        <f>SUMIFS(I57:I1113,$B57:$B1113,$B57,$D57:$D1113,$D57,$E57:$E1113,$E57)/2</f>
        <v>5844510.4800000004</v>
      </c>
    </row>
    <row r="57" spans="1:9" s="22" customFormat="1" ht="63" x14ac:dyDescent="0.25">
      <c r="A57" s="18">
        <v>2</v>
      </c>
      <c r="B57" s="23">
        <v>943</v>
      </c>
      <c r="C57" s="32" t="s">
        <v>210</v>
      </c>
      <c r="D57" s="25" t="s">
        <v>85</v>
      </c>
      <c r="E57" s="25" t="s">
        <v>87</v>
      </c>
      <c r="F57" s="25" t="s">
        <v>10</v>
      </c>
      <c r="G57" s="25"/>
      <c r="H57" s="26">
        <f>SUMIFS(H58:H1113,$B58:$B1113,$B57,$D58:$D1113,$D58,$E58:$E1113,$E58,$F58:$F1113,$F58)</f>
        <v>5844510.4800000004</v>
      </c>
      <c r="I57" s="26">
        <f>SUMIFS(I58:I1113,$B58:$B1113,$B57,$D58:$D1113,$D58,$E58:$E1113,$E58,$F58:$F1113,$F58)</f>
        <v>5844510.4800000004</v>
      </c>
    </row>
    <row r="58" spans="1:9" s="22" customFormat="1" ht="33.6" customHeight="1" x14ac:dyDescent="0.25">
      <c r="A58" s="18">
        <v>3</v>
      </c>
      <c r="B58" s="23">
        <v>943</v>
      </c>
      <c r="C58" s="32" t="s">
        <v>21</v>
      </c>
      <c r="D58" s="25" t="s">
        <v>85</v>
      </c>
      <c r="E58" s="25" t="s">
        <v>87</v>
      </c>
      <c r="F58" s="25" t="s">
        <v>10</v>
      </c>
      <c r="G58" s="25" t="s">
        <v>81</v>
      </c>
      <c r="H58" s="31">
        <v>5844510.4800000004</v>
      </c>
      <c r="I58" s="31">
        <v>5844510.4800000004</v>
      </c>
    </row>
    <row r="59" spans="1:9" s="22" customFormat="1" ht="31.5" x14ac:dyDescent="0.25">
      <c r="A59" s="18">
        <v>1</v>
      </c>
      <c r="B59" s="23">
        <v>943</v>
      </c>
      <c r="C59" s="32" t="s">
        <v>27</v>
      </c>
      <c r="D59" s="25" t="s">
        <v>85</v>
      </c>
      <c r="E59" s="25" t="s">
        <v>71</v>
      </c>
      <c r="F59" s="25"/>
      <c r="G59" s="25"/>
      <c r="H59" s="26">
        <f>SUMIFS(H60:H1116,$B60:$B1116,$B60,$D60:$D1116,$D60,$E60:$E1116,$E60)/2</f>
        <v>2910029.2499999995</v>
      </c>
      <c r="I59" s="26">
        <f>SUMIFS(I60:I1116,$B60:$B1116,$B60,$D60:$D1116,$D60,$E60:$E1116,$E60)/2</f>
        <v>2910029.2499999995</v>
      </c>
    </row>
    <row r="60" spans="1:9" s="22" customFormat="1" ht="63" x14ac:dyDescent="0.25">
      <c r="A60" s="18">
        <v>2</v>
      </c>
      <c r="B60" s="23">
        <v>943</v>
      </c>
      <c r="C60" s="32" t="s">
        <v>210</v>
      </c>
      <c r="D60" s="25" t="s">
        <v>85</v>
      </c>
      <c r="E60" s="25" t="s">
        <v>71</v>
      </c>
      <c r="F60" s="25" t="s">
        <v>10</v>
      </c>
      <c r="G60" s="25"/>
      <c r="H60" s="26">
        <f>SUMIFS(H61:H1116,$B61:$B1116,$B60,$D61:$D1116,$D61,$E61:$E1116,$E61,$F61:$F1116,$F61)</f>
        <v>2910029.25</v>
      </c>
      <c r="I60" s="26">
        <f>SUMIFS(I61:I1116,$B61:$B1116,$B60,$D61:$D1116,$D61,$E61:$E1116,$E61,$F61:$F1116,$F61)</f>
        <v>2910029.25</v>
      </c>
    </row>
    <row r="61" spans="1:9" s="22" customFormat="1" ht="31.5" x14ac:dyDescent="0.25">
      <c r="A61" s="18">
        <v>3</v>
      </c>
      <c r="B61" s="23">
        <v>943</v>
      </c>
      <c r="C61" s="32" t="s">
        <v>23</v>
      </c>
      <c r="D61" s="25" t="s">
        <v>85</v>
      </c>
      <c r="E61" s="25" t="s">
        <v>71</v>
      </c>
      <c r="F61" s="25" t="s">
        <v>10</v>
      </c>
      <c r="G61" s="25" t="s">
        <v>83</v>
      </c>
      <c r="H61" s="31">
        <v>2647920.7799999998</v>
      </c>
      <c r="I61" s="31">
        <v>2647920.7799999998</v>
      </c>
    </row>
    <row r="62" spans="1:9" s="22" customFormat="1" ht="47.25" x14ac:dyDescent="0.25">
      <c r="A62" s="18">
        <v>3</v>
      </c>
      <c r="B62" s="23">
        <v>943</v>
      </c>
      <c r="C62" s="32" t="s">
        <v>12</v>
      </c>
      <c r="D62" s="25" t="s">
        <v>85</v>
      </c>
      <c r="E62" s="25" t="s">
        <v>71</v>
      </c>
      <c r="F62" s="25" t="s">
        <v>10</v>
      </c>
      <c r="G62" s="25" t="s">
        <v>74</v>
      </c>
      <c r="H62" s="31">
        <v>262108.47</v>
      </c>
      <c r="I62" s="31">
        <v>262108.47</v>
      </c>
    </row>
    <row r="63" spans="1:9" s="22" customFormat="1" ht="15.75" x14ac:dyDescent="0.25">
      <c r="A63" s="18">
        <v>3</v>
      </c>
      <c r="B63" s="23">
        <v>943</v>
      </c>
      <c r="C63" s="32" t="s">
        <v>13</v>
      </c>
      <c r="D63" s="25" t="s">
        <v>85</v>
      </c>
      <c r="E63" s="25" t="s">
        <v>71</v>
      </c>
      <c r="F63" s="25" t="s">
        <v>10</v>
      </c>
      <c r="G63" s="25" t="s">
        <v>75</v>
      </c>
      <c r="H63" s="31">
        <v>0</v>
      </c>
      <c r="I63" s="31">
        <v>0</v>
      </c>
    </row>
    <row r="64" spans="1:9" s="22" customFormat="1" ht="47.25" x14ac:dyDescent="0.25">
      <c r="A64" s="18">
        <v>0</v>
      </c>
      <c r="B64" s="19">
        <v>950</v>
      </c>
      <c r="C64" s="20" t="s">
        <v>141</v>
      </c>
      <c r="D64" s="34"/>
      <c r="E64" s="34"/>
      <c r="F64" s="34"/>
      <c r="G64" s="34"/>
      <c r="H64" s="21">
        <f>SUMIFS(H65:H1127,$B65:$B1127,$B65)/3</f>
        <v>94806160.61999999</v>
      </c>
      <c r="I64" s="21">
        <f>SUMIFS(I65:I1127,$B65:$B1127,$B65)/3</f>
        <v>46413740.770000003</v>
      </c>
    </row>
    <row r="65" spans="1:9" s="22" customFormat="1" ht="63" x14ac:dyDescent="0.25">
      <c r="A65" s="18">
        <v>1</v>
      </c>
      <c r="B65" s="23">
        <v>950</v>
      </c>
      <c r="C65" s="32" t="s">
        <v>34</v>
      </c>
      <c r="D65" s="25" t="s">
        <v>70</v>
      </c>
      <c r="E65" s="25" t="s">
        <v>87</v>
      </c>
      <c r="F65" s="25" t="s">
        <v>7</v>
      </c>
      <c r="G65" s="25" t="s">
        <v>72</v>
      </c>
      <c r="H65" s="26">
        <f>SUMIFS(H66:H1122,$B66:$B1122,$B66,$D66:$D1122,$D66,$E66:$E1122,$E66)/2</f>
        <v>8363648.6900000013</v>
      </c>
      <c r="I65" s="26">
        <f>SUMIFS(I66:I1122,$B66:$B1122,$B66,$D66:$D1122,$D66,$E66:$E1122,$E66)/2</f>
        <v>0</v>
      </c>
    </row>
    <row r="66" spans="1:9" s="22" customFormat="1" ht="63" x14ac:dyDescent="0.25">
      <c r="A66" s="18">
        <v>2</v>
      </c>
      <c r="B66" s="23">
        <v>950</v>
      </c>
      <c r="C66" s="28" t="s">
        <v>195</v>
      </c>
      <c r="D66" s="25" t="s">
        <v>70</v>
      </c>
      <c r="E66" s="25" t="s">
        <v>87</v>
      </c>
      <c r="F66" s="25" t="s">
        <v>15</v>
      </c>
      <c r="G66" s="25" t="s">
        <v>72</v>
      </c>
      <c r="H66" s="26">
        <f>SUMIFS(H67:H1122,$B67:$B1122,$B66,$D67:$D1122,$D67,$E67:$E1122,$E67,$F67:$F1122,$F67)</f>
        <v>230900</v>
      </c>
      <c r="I66" s="26">
        <f>SUMIFS(I67:I1122,$B67:$B1122,$B66,$D67:$D1122,$D67,$E67:$E1122,$E67,$F67:$F1122,$F67)</f>
        <v>0</v>
      </c>
    </row>
    <row r="67" spans="1:9" s="22" customFormat="1" ht="47.25" x14ac:dyDescent="0.25">
      <c r="A67" s="18">
        <v>3</v>
      </c>
      <c r="B67" s="23">
        <v>950</v>
      </c>
      <c r="C67" s="32" t="s">
        <v>12</v>
      </c>
      <c r="D67" s="25" t="s">
        <v>70</v>
      </c>
      <c r="E67" s="25" t="s">
        <v>87</v>
      </c>
      <c r="F67" s="25" t="s">
        <v>15</v>
      </c>
      <c r="G67" s="25" t="s">
        <v>74</v>
      </c>
      <c r="H67" s="31">
        <v>230900</v>
      </c>
      <c r="I67" s="31">
        <v>0</v>
      </c>
    </row>
    <row r="68" spans="1:9" s="22" customFormat="1" ht="63" x14ac:dyDescent="0.25">
      <c r="A68" s="18">
        <v>2</v>
      </c>
      <c r="B68" s="23">
        <v>950</v>
      </c>
      <c r="C68" s="28" t="s">
        <v>165</v>
      </c>
      <c r="D68" s="25" t="s">
        <v>70</v>
      </c>
      <c r="E68" s="25" t="s">
        <v>87</v>
      </c>
      <c r="F68" s="25" t="s">
        <v>42</v>
      </c>
      <c r="G68" s="25" t="s">
        <v>72</v>
      </c>
      <c r="H68" s="26">
        <f>SUMIFS(H69:H1124,$B69:$B1124,$B68,$D69:$D1124,$D69,$E69:$E1124,$E69,$F69:$F1124,$F69)</f>
        <v>18565</v>
      </c>
      <c r="I68" s="26">
        <f>SUMIFS(I69:I1124,$B69:$B1124,$B68,$D69:$D1124,$D69,$E69:$E1124,$E69,$F69:$F1124,$F69)</f>
        <v>0</v>
      </c>
    </row>
    <row r="69" spans="1:9" s="22" customFormat="1" ht="47.25" x14ac:dyDescent="0.25">
      <c r="A69" s="18">
        <v>3</v>
      </c>
      <c r="B69" s="23">
        <v>950</v>
      </c>
      <c r="C69" s="32" t="s">
        <v>12</v>
      </c>
      <c r="D69" s="25" t="s">
        <v>70</v>
      </c>
      <c r="E69" s="25" t="s">
        <v>87</v>
      </c>
      <c r="F69" s="25" t="s">
        <v>42</v>
      </c>
      <c r="G69" s="25" t="s">
        <v>74</v>
      </c>
      <c r="H69" s="31">
        <v>18565</v>
      </c>
      <c r="I69" s="31">
        <v>0</v>
      </c>
    </row>
    <row r="70" spans="1:9" s="22" customFormat="1" ht="78.75" x14ac:dyDescent="0.25">
      <c r="A70" s="18">
        <v>2</v>
      </c>
      <c r="B70" s="23">
        <v>950</v>
      </c>
      <c r="C70" s="32" t="s">
        <v>9</v>
      </c>
      <c r="D70" s="25" t="s">
        <v>70</v>
      </c>
      <c r="E70" s="25" t="s">
        <v>87</v>
      </c>
      <c r="F70" s="25" t="s">
        <v>109</v>
      </c>
      <c r="G70" s="25" t="s">
        <v>72</v>
      </c>
      <c r="H70" s="26">
        <f>SUMIFS(H71:H1126,$B71:$B1126,$B70,$D71:$D1126,$D71,$E71:$E1126,$E71,$F71:$F1126,$F71)</f>
        <v>8114183.6900000004</v>
      </c>
      <c r="I70" s="26">
        <f>SUMIFS(I71:I1126,$B71:$B1126,$B70,$D71:$D1126,$D71,$E71:$E1126,$E71,$F71:$F1126,$F71)</f>
        <v>0</v>
      </c>
    </row>
    <row r="71" spans="1:9" s="22" customFormat="1" ht="31.5" x14ac:dyDescent="0.25">
      <c r="A71" s="18">
        <v>3</v>
      </c>
      <c r="B71" s="23">
        <v>950</v>
      </c>
      <c r="C71" s="32" t="s">
        <v>11</v>
      </c>
      <c r="D71" s="25" t="s">
        <v>70</v>
      </c>
      <c r="E71" s="25" t="s">
        <v>87</v>
      </c>
      <c r="F71" s="25" t="s">
        <v>109</v>
      </c>
      <c r="G71" s="25" t="s">
        <v>73</v>
      </c>
      <c r="H71" s="31">
        <v>7750492.1900000004</v>
      </c>
      <c r="I71" s="31">
        <v>0</v>
      </c>
    </row>
    <row r="72" spans="1:9" s="22" customFormat="1" ht="47.25" x14ac:dyDescent="0.25">
      <c r="A72" s="18">
        <v>3</v>
      </c>
      <c r="B72" s="23">
        <v>950</v>
      </c>
      <c r="C72" s="32" t="s">
        <v>12</v>
      </c>
      <c r="D72" s="25" t="s">
        <v>70</v>
      </c>
      <c r="E72" s="25" t="s">
        <v>87</v>
      </c>
      <c r="F72" s="25" t="s">
        <v>109</v>
      </c>
      <c r="G72" s="25" t="s">
        <v>74</v>
      </c>
      <c r="H72" s="31">
        <v>363691.5</v>
      </c>
      <c r="I72" s="31">
        <v>0</v>
      </c>
    </row>
    <row r="73" spans="1:9" s="22" customFormat="1" ht="39" customHeight="1" x14ac:dyDescent="0.25">
      <c r="A73" s="18">
        <v>3</v>
      </c>
      <c r="B73" s="23">
        <v>950</v>
      </c>
      <c r="C73" s="32" t="s">
        <v>21</v>
      </c>
      <c r="D73" s="25" t="s">
        <v>70</v>
      </c>
      <c r="E73" s="25" t="s">
        <v>87</v>
      </c>
      <c r="F73" s="25" t="s">
        <v>109</v>
      </c>
      <c r="G73" s="25" t="s">
        <v>81</v>
      </c>
      <c r="H73" s="31">
        <v>0</v>
      </c>
      <c r="I73" s="31">
        <v>0</v>
      </c>
    </row>
    <row r="74" spans="1:9" s="22" customFormat="1" ht="15.75" x14ac:dyDescent="0.25">
      <c r="A74" s="18">
        <v>3</v>
      </c>
      <c r="B74" s="23">
        <v>950</v>
      </c>
      <c r="C74" s="32" t="s">
        <v>130</v>
      </c>
      <c r="D74" s="25" t="s">
        <v>70</v>
      </c>
      <c r="E74" s="25" t="s">
        <v>87</v>
      </c>
      <c r="F74" s="25" t="s">
        <v>109</v>
      </c>
      <c r="G74" s="25" t="s">
        <v>129</v>
      </c>
      <c r="H74" s="31">
        <v>0</v>
      </c>
      <c r="I74" s="31">
        <v>0</v>
      </c>
    </row>
    <row r="75" spans="1:9" s="22" customFormat="1" ht="21" customHeight="1" x14ac:dyDescent="0.25">
      <c r="A75" s="18">
        <v>3</v>
      </c>
      <c r="B75" s="23">
        <v>950</v>
      </c>
      <c r="C75" s="32" t="s">
        <v>13</v>
      </c>
      <c r="D75" s="25" t="s">
        <v>70</v>
      </c>
      <c r="E75" s="25" t="s">
        <v>87</v>
      </c>
      <c r="F75" s="25" t="s">
        <v>109</v>
      </c>
      <c r="G75" s="25" t="s">
        <v>75</v>
      </c>
      <c r="H75" s="31">
        <v>0</v>
      </c>
      <c r="I75" s="31">
        <v>0</v>
      </c>
    </row>
    <row r="76" spans="1:9" s="22" customFormat="1" ht="15" customHeight="1" x14ac:dyDescent="0.25">
      <c r="A76" s="18">
        <v>1</v>
      </c>
      <c r="B76" s="23">
        <v>950</v>
      </c>
      <c r="C76" s="32" t="s">
        <v>14</v>
      </c>
      <c r="D76" s="25" t="s">
        <v>70</v>
      </c>
      <c r="E76" s="25" t="s">
        <v>76</v>
      </c>
      <c r="F76" s="25"/>
      <c r="G76" s="25"/>
      <c r="H76" s="26">
        <f>SUMIFS(H77:H1133,$B77:$B1133,$B77,$D77:$D1133,$D77,$E77:$E1133,$E77)/2</f>
        <v>0</v>
      </c>
      <c r="I76" s="26">
        <f>SUMIFS(I77:I1133,$B77:$B1133,$B77,$D77:$D1133,$D77,$E77:$E1133,$E77)/2</f>
        <v>0</v>
      </c>
    </row>
    <row r="77" spans="1:9" s="22" customFormat="1" ht="78.75" x14ac:dyDescent="0.25">
      <c r="A77" s="18">
        <v>2</v>
      </c>
      <c r="B77" s="23">
        <v>950</v>
      </c>
      <c r="C77" s="32" t="s">
        <v>173</v>
      </c>
      <c r="D77" s="25" t="s">
        <v>70</v>
      </c>
      <c r="E77" s="25" t="s">
        <v>76</v>
      </c>
      <c r="F77" s="25" t="s">
        <v>50</v>
      </c>
      <c r="G77" s="25" t="s">
        <v>72</v>
      </c>
      <c r="H77" s="26">
        <f>SUMIFS(H78:H1133,$B78:$B1133,$B77,$D78:$D1133,$D78,$E78:$E1133,$E78,$F78:$F1133,$F78)</f>
        <v>0</v>
      </c>
      <c r="I77" s="26">
        <f>SUMIFS(I78:I1133,$B78:$B1133,$B77,$D78:$D1133,$D78,$E78:$E1133,$E78,$F78:$F1133,$F78)</f>
        <v>0</v>
      </c>
    </row>
    <row r="78" spans="1:9" s="22" customFormat="1" ht="47.25" x14ac:dyDescent="0.25">
      <c r="A78" s="18">
        <v>3</v>
      </c>
      <c r="B78" s="23">
        <v>950</v>
      </c>
      <c r="C78" s="32" t="s">
        <v>12</v>
      </c>
      <c r="D78" s="25" t="s">
        <v>70</v>
      </c>
      <c r="E78" s="25" t="s">
        <v>76</v>
      </c>
      <c r="F78" s="25" t="s">
        <v>50</v>
      </c>
      <c r="G78" s="25" t="s">
        <v>74</v>
      </c>
      <c r="H78" s="31">
        <v>0</v>
      </c>
      <c r="I78" s="31">
        <v>0</v>
      </c>
    </row>
    <row r="79" spans="1:9" s="22" customFormat="1" ht="49.9" customHeight="1" x14ac:dyDescent="0.25">
      <c r="A79" s="18">
        <v>1</v>
      </c>
      <c r="B79" s="23">
        <v>950</v>
      </c>
      <c r="C79" s="32" t="s">
        <v>52</v>
      </c>
      <c r="D79" s="25" t="s">
        <v>79</v>
      </c>
      <c r="E79" s="25" t="s">
        <v>90</v>
      </c>
      <c r="F79" s="25"/>
      <c r="G79" s="25"/>
      <c r="H79" s="26">
        <f>SUMIFS(H80:H1136,$B80:$B1136,$B80,$D80:$D1136,$D80,$E80:$E1136,$E80)/2</f>
        <v>1300987.8400000001</v>
      </c>
      <c r="I79" s="26">
        <f>SUMIFS(I80:I1136,$B80:$B1136,$B80,$D80:$D1136,$D80,$E80:$E1136,$E80)/2</f>
        <v>0</v>
      </c>
    </row>
    <row r="80" spans="1:9" s="22" customFormat="1" ht="78.75" x14ac:dyDescent="0.25">
      <c r="A80" s="18">
        <v>2</v>
      </c>
      <c r="B80" s="23">
        <v>950</v>
      </c>
      <c r="C80" s="32" t="s">
        <v>173</v>
      </c>
      <c r="D80" s="25" t="s">
        <v>79</v>
      </c>
      <c r="E80" s="25" t="s">
        <v>90</v>
      </c>
      <c r="F80" s="25" t="s">
        <v>50</v>
      </c>
      <c r="G80" s="25" t="s">
        <v>72</v>
      </c>
      <c r="H80" s="26">
        <f>SUMIFS(H81:H1136,$B81:$B1136,$B80,$D81:$D1136,$D81,$E81:$E1136,$E81,$F81:$F1136,$F81)</f>
        <v>1300987.8400000001</v>
      </c>
      <c r="I80" s="26">
        <f>SUMIFS(I81:I1136,$B81:$B1136,$B80,$D81:$D1136,$D81,$E81:$E1136,$E81,$F81:$F1136,$F81)</f>
        <v>0</v>
      </c>
    </row>
    <row r="81" spans="1:9" s="22" customFormat="1" ht="47.25" x14ac:dyDescent="0.25">
      <c r="A81" s="18">
        <v>3</v>
      </c>
      <c r="B81" s="23">
        <v>950</v>
      </c>
      <c r="C81" s="32" t="s">
        <v>12</v>
      </c>
      <c r="D81" s="25" t="s">
        <v>79</v>
      </c>
      <c r="E81" s="25" t="s">
        <v>90</v>
      </c>
      <c r="F81" s="25" t="s">
        <v>50</v>
      </c>
      <c r="G81" s="25" t="s">
        <v>74</v>
      </c>
      <c r="H81" s="31">
        <v>1300987.8400000001</v>
      </c>
      <c r="I81" s="31">
        <v>0</v>
      </c>
    </row>
    <row r="82" spans="1:9" s="22" customFormat="1" ht="15" customHeight="1" x14ac:dyDescent="0.25">
      <c r="A82" s="18">
        <v>1</v>
      </c>
      <c r="B82" s="23">
        <v>950</v>
      </c>
      <c r="C82" s="33" t="s">
        <v>54</v>
      </c>
      <c r="D82" s="25" t="s">
        <v>87</v>
      </c>
      <c r="E82" s="25" t="s">
        <v>93</v>
      </c>
      <c r="F82" s="25"/>
      <c r="G82" s="25"/>
      <c r="H82" s="26">
        <f>SUMIFS(H83:H1136,$B83:$B1136,$B83,$D83:$D1136,$D83,$E83:$E1136,$E83)/2</f>
        <v>0</v>
      </c>
      <c r="I82" s="26">
        <f>SUMIFS(I83:I1136,$B83:$B1136,$B83,$D83:$D1136,$D83,$E83:$E1136,$E83)/2</f>
        <v>0</v>
      </c>
    </row>
    <row r="83" spans="1:9" s="22" customFormat="1" ht="78.75" x14ac:dyDescent="0.25">
      <c r="A83" s="18">
        <v>2</v>
      </c>
      <c r="B83" s="23">
        <v>950</v>
      </c>
      <c r="C83" s="32" t="s">
        <v>173</v>
      </c>
      <c r="D83" s="25" t="s">
        <v>87</v>
      </c>
      <c r="E83" s="25" t="s">
        <v>93</v>
      </c>
      <c r="F83" s="25" t="s">
        <v>50</v>
      </c>
      <c r="G83" s="25" t="s">
        <v>72</v>
      </c>
      <c r="H83" s="26">
        <f>SUMIFS(H84:H1136,$B84:$B1136,$B83,$D84:$D1136,$D84,$E84:$E1136,$E84,$F84:$F1136,$F84)</f>
        <v>0</v>
      </c>
      <c r="I83" s="26">
        <f>SUMIFS(I84:I1136,$B84:$B1136,$B83,$D84:$D1136,$D84,$E84:$E1136,$E84,$F84:$F1136,$F84)</f>
        <v>0</v>
      </c>
    </row>
    <row r="84" spans="1:9" s="22" customFormat="1" ht="47.25" x14ac:dyDescent="0.25">
      <c r="A84" s="18">
        <v>3</v>
      </c>
      <c r="B84" s="23">
        <v>950</v>
      </c>
      <c r="C84" s="32" t="s">
        <v>12</v>
      </c>
      <c r="D84" s="25" t="s">
        <v>87</v>
      </c>
      <c r="E84" s="25" t="s">
        <v>93</v>
      </c>
      <c r="F84" s="25" t="s">
        <v>50</v>
      </c>
      <c r="G84" s="25" t="s">
        <v>74</v>
      </c>
      <c r="H84" s="31">
        <v>0</v>
      </c>
      <c r="I84" s="31">
        <v>0</v>
      </c>
    </row>
    <row r="85" spans="1:9" s="22" customFormat="1" ht="31.5" x14ac:dyDescent="0.25">
      <c r="A85" s="18">
        <v>1</v>
      </c>
      <c r="B85" s="23">
        <v>950</v>
      </c>
      <c r="C85" s="32" t="s">
        <v>37</v>
      </c>
      <c r="D85" s="25" t="s">
        <v>87</v>
      </c>
      <c r="E85" s="25" t="s">
        <v>88</v>
      </c>
      <c r="F85" s="25"/>
      <c r="G85" s="25"/>
      <c r="H85" s="26">
        <f>SUMIFS(H86:H1139,$B86:$B1139,$B86,$D86:$D1139,$D86,$E86:$E1139,$E86)/2</f>
        <v>1904014.38</v>
      </c>
      <c r="I85" s="26">
        <f>SUMIFS(I86:I1139,$B86:$B1139,$B86,$D86:$D1139,$D86,$E86:$E1139,$E86)/2</f>
        <v>1612561.87</v>
      </c>
    </row>
    <row r="86" spans="1:9" s="22" customFormat="1" ht="78.75" x14ac:dyDescent="0.25">
      <c r="A86" s="18">
        <v>2</v>
      </c>
      <c r="B86" s="23">
        <v>950</v>
      </c>
      <c r="C86" s="32" t="s">
        <v>173</v>
      </c>
      <c r="D86" s="25" t="s">
        <v>87</v>
      </c>
      <c r="E86" s="25" t="s">
        <v>88</v>
      </c>
      <c r="F86" s="25" t="s">
        <v>50</v>
      </c>
      <c r="G86" s="25"/>
      <c r="H86" s="26">
        <f>SUMIFS(H87:H1139,$B87:$B1139,$B86,$D87:$D1139,$D87,$E87:$E1139,$E87,$F87:$F1139,$F87)</f>
        <v>1904014.38</v>
      </c>
      <c r="I86" s="26">
        <f>SUMIFS(I87:I1139,$B87:$B1139,$B86,$D87:$D1139,$D87,$E87:$E1139,$E87,$F87:$F1139,$F87)</f>
        <v>1612561.87</v>
      </c>
    </row>
    <row r="87" spans="1:9" s="22" customFormat="1" ht="47.25" x14ac:dyDescent="0.25">
      <c r="A87" s="18">
        <v>3</v>
      </c>
      <c r="B87" s="23">
        <v>950</v>
      </c>
      <c r="C87" s="32" t="s">
        <v>12</v>
      </c>
      <c r="D87" s="25" t="s">
        <v>87</v>
      </c>
      <c r="E87" s="25" t="s">
        <v>88</v>
      </c>
      <c r="F87" s="25" t="s">
        <v>50</v>
      </c>
      <c r="G87" s="25" t="s">
        <v>74</v>
      </c>
      <c r="H87" s="31">
        <v>1904014.38</v>
      </c>
      <c r="I87" s="31">
        <v>1612561.87</v>
      </c>
    </row>
    <row r="88" spans="1:9" s="22" customFormat="1" ht="15.75" x14ac:dyDescent="0.25">
      <c r="A88" s="18">
        <v>1</v>
      </c>
      <c r="B88" s="23">
        <v>950</v>
      </c>
      <c r="C88" s="32" t="s">
        <v>59</v>
      </c>
      <c r="D88" s="25" t="s">
        <v>93</v>
      </c>
      <c r="E88" s="25" t="s">
        <v>70</v>
      </c>
      <c r="F88" s="25"/>
      <c r="G88" s="25"/>
      <c r="H88" s="26">
        <f>SUMIFS(H89:H1142,$B89:$B1142,$B89,$D89:$D1142,$D89,$E89:$E1142,$E89)/2</f>
        <v>544888.93999999994</v>
      </c>
      <c r="I88" s="26">
        <f>SUMIFS(I89:I1142,$B89:$B1142,$B89,$D89:$D1142,$D89,$E89:$E1142,$E89)/2</f>
        <v>0</v>
      </c>
    </row>
    <row r="89" spans="1:9" s="22" customFormat="1" ht="78.75" x14ac:dyDescent="0.25">
      <c r="A89" s="18">
        <v>2</v>
      </c>
      <c r="B89" s="23">
        <v>950</v>
      </c>
      <c r="C89" s="32" t="s">
        <v>173</v>
      </c>
      <c r="D89" s="25" t="s">
        <v>93</v>
      </c>
      <c r="E89" s="25" t="s">
        <v>70</v>
      </c>
      <c r="F89" s="25" t="s">
        <v>50</v>
      </c>
      <c r="G89" s="25"/>
      <c r="H89" s="26">
        <f>SUMIFS(H90:H1142,$B90:$B1142,$B89,$D90:$D1142,$D90,$E90:$E1142,$E90,$F90:$F1142,$F90)</f>
        <v>544888.93999999994</v>
      </c>
      <c r="I89" s="26">
        <f>SUMIFS(I90:I1142,$B90:$B1142,$B89,$D90:$D1142,$D90,$E90:$E1142,$E90,$F90:$F1142,$F90)</f>
        <v>0</v>
      </c>
    </row>
    <row r="90" spans="1:9" s="22" customFormat="1" ht="47.25" x14ac:dyDescent="0.25">
      <c r="A90" s="18">
        <v>3</v>
      </c>
      <c r="B90" s="23">
        <v>950</v>
      </c>
      <c r="C90" s="32" t="s">
        <v>12</v>
      </c>
      <c r="D90" s="25" t="s">
        <v>93</v>
      </c>
      <c r="E90" s="25" t="s">
        <v>70</v>
      </c>
      <c r="F90" s="25" t="s">
        <v>50</v>
      </c>
      <c r="G90" s="25" t="s">
        <v>74</v>
      </c>
      <c r="H90" s="31">
        <v>544888.93999999994</v>
      </c>
      <c r="I90" s="31">
        <v>0</v>
      </c>
    </row>
    <row r="91" spans="1:9" s="22" customFormat="1" ht="63" x14ac:dyDescent="0.25">
      <c r="A91" s="18">
        <v>2</v>
      </c>
      <c r="B91" s="23">
        <v>950</v>
      </c>
      <c r="C91" s="32" t="s">
        <v>160</v>
      </c>
      <c r="D91" s="25" t="s">
        <v>93</v>
      </c>
      <c r="E91" s="25" t="s">
        <v>70</v>
      </c>
      <c r="F91" s="25" t="s">
        <v>159</v>
      </c>
      <c r="G91" s="25"/>
      <c r="H91" s="26">
        <f>SUMIFS(H92:H1144,$B92:$B1144,$B91,$D92:$D1144,$D92,$E92:$E1144,$E92,$F92:$F1144,$F92)</f>
        <v>0</v>
      </c>
      <c r="I91" s="26">
        <f>SUMIFS(I92:I1144,$B92:$B1144,$B91,$D92:$D1144,$D92,$E92:$E1144,$E92,$F92:$F1144,$F92)</f>
        <v>0</v>
      </c>
    </row>
    <row r="92" spans="1:9" s="22" customFormat="1" ht="47.25" x14ac:dyDescent="0.25">
      <c r="A92" s="18">
        <v>3</v>
      </c>
      <c r="B92" s="23">
        <v>950</v>
      </c>
      <c r="C92" s="32" t="s">
        <v>12</v>
      </c>
      <c r="D92" s="25" t="s">
        <v>93</v>
      </c>
      <c r="E92" s="25" t="s">
        <v>70</v>
      </c>
      <c r="F92" s="25" t="s">
        <v>159</v>
      </c>
      <c r="G92" s="25" t="s">
        <v>74</v>
      </c>
      <c r="H92" s="31">
        <v>0</v>
      </c>
      <c r="I92" s="31">
        <v>0</v>
      </c>
    </row>
    <row r="93" spans="1:9" s="22" customFormat="1" ht="15.75" x14ac:dyDescent="0.25">
      <c r="A93" s="18">
        <v>1</v>
      </c>
      <c r="B93" s="23">
        <v>950</v>
      </c>
      <c r="C93" s="32" t="s">
        <v>38</v>
      </c>
      <c r="D93" s="25" t="s">
        <v>82</v>
      </c>
      <c r="E93" s="25" t="s">
        <v>89</v>
      </c>
      <c r="F93" s="25"/>
      <c r="G93" s="25"/>
      <c r="H93" s="26">
        <f>SUMIFS(H94:H1152,$B94:$B1152,$B94,$D94:$D1152,$D94,$E94:$E1152,$E94)/2</f>
        <v>38739362.899999999</v>
      </c>
      <c r="I93" s="26">
        <f>SUMIFS(I94:I1152,$B94:$B1152,$B94,$D94:$D1152,$D94,$E94:$E1152,$E94)/2</f>
        <v>877761.3</v>
      </c>
    </row>
    <row r="94" spans="1:9" s="22" customFormat="1" ht="54.6" customHeight="1" x14ac:dyDescent="0.25">
      <c r="A94" s="18">
        <v>2</v>
      </c>
      <c r="B94" s="23">
        <v>950</v>
      </c>
      <c r="C94" s="32" t="s">
        <v>192</v>
      </c>
      <c r="D94" s="25" t="s">
        <v>82</v>
      </c>
      <c r="E94" s="25" t="s">
        <v>89</v>
      </c>
      <c r="F94" s="25" t="s">
        <v>127</v>
      </c>
      <c r="G94" s="25"/>
      <c r="H94" s="26">
        <f>SUMIFS(H95:H1152,$B95:$B1152,$B94,$D95:$D1152,$D95,$E95:$E1152,$E95,$F95:$F1152,$F95)</f>
        <v>280000</v>
      </c>
      <c r="I94" s="26">
        <f>SUMIFS(I95:I1152,$B95:$B1152,$B94,$D95:$D1152,$D95,$E95:$E1152,$E95,$F95:$F1152,$F95)</f>
        <v>0</v>
      </c>
    </row>
    <row r="95" spans="1:9" s="22" customFormat="1" ht="47.25" x14ac:dyDescent="0.25">
      <c r="A95" s="18">
        <v>3</v>
      </c>
      <c r="B95" s="23">
        <v>950</v>
      </c>
      <c r="C95" s="32" t="s">
        <v>12</v>
      </c>
      <c r="D95" s="25" t="s">
        <v>82</v>
      </c>
      <c r="E95" s="25" t="s">
        <v>89</v>
      </c>
      <c r="F95" s="25" t="s">
        <v>127</v>
      </c>
      <c r="G95" s="25" t="s">
        <v>74</v>
      </c>
      <c r="H95" s="31">
        <v>280000</v>
      </c>
      <c r="I95" s="31">
        <v>0</v>
      </c>
    </row>
    <row r="96" spans="1:9" s="22" customFormat="1" ht="63" x14ac:dyDescent="0.25">
      <c r="A96" s="18">
        <v>2</v>
      </c>
      <c r="B96" s="23">
        <v>950</v>
      </c>
      <c r="C96" s="35" t="s">
        <v>169</v>
      </c>
      <c r="D96" s="25" t="s">
        <v>82</v>
      </c>
      <c r="E96" s="25" t="s">
        <v>89</v>
      </c>
      <c r="F96" s="25" t="s">
        <v>39</v>
      </c>
      <c r="G96" s="25"/>
      <c r="H96" s="26">
        <f>SUMIFS(H97:H1154,$B97:$B1154,$B96,$D97:$D1154,$D97,$E97:$E1154,$E97,$F97:$F1154,$F97)</f>
        <v>3544870</v>
      </c>
      <c r="I96" s="26">
        <f>SUMIFS(I97:I1154,$B97:$B1154,$B96,$D97:$D1154,$D97,$E97:$E1154,$E97,$F97:$F1154,$F97)</f>
        <v>877761.3</v>
      </c>
    </row>
    <row r="97" spans="1:9" s="22" customFormat="1" ht="47.25" x14ac:dyDescent="0.25">
      <c r="A97" s="18">
        <v>3</v>
      </c>
      <c r="B97" s="23">
        <v>950</v>
      </c>
      <c r="C97" s="32" t="s">
        <v>12</v>
      </c>
      <c r="D97" s="25" t="s">
        <v>82</v>
      </c>
      <c r="E97" s="25" t="s">
        <v>89</v>
      </c>
      <c r="F97" s="25" t="s">
        <v>39</v>
      </c>
      <c r="G97" s="25" t="s">
        <v>74</v>
      </c>
      <c r="H97" s="31">
        <v>3544870</v>
      </c>
      <c r="I97" s="31">
        <v>877761.3</v>
      </c>
    </row>
    <row r="98" spans="1:9" s="22" customFormat="1" ht="78.75" x14ac:dyDescent="0.25">
      <c r="A98" s="18">
        <v>2</v>
      </c>
      <c r="B98" s="23">
        <v>950</v>
      </c>
      <c r="C98" s="32" t="s">
        <v>173</v>
      </c>
      <c r="D98" s="25" t="s">
        <v>82</v>
      </c>
      <c r="E98" s="25" t="s">
        <v>89</v>
      </c>
      <c r="F98" s="25" t="s">
        <v>50</v>
      </c>
      <c r="G98" s="25"/>
      <c r="H98" s="26">
        <f>SUMIFS(H99:H1156,$B99:$B1156,$B98,$D99:$D1156,$D99,$E99:$E1156,$E99,$F99:$F1156,$F99)</f>
        <v>30513549.960000001</v>
      </c>
      <c r="I98" s="26">
        <f>SUMIFS(I99:I1156,$B99:$B1156,$B98,$D99:$D1156,$D99,$E99:$E1156,$E99,$F99:$F1156,$F99)</f>
        <v>0</v>
      </c>
    </row>
    <row r="99" spans="1:9" s="22" customFormat="1" ht="47.25" x14ac:dyDescent="0.25">
      <c r="A99" s="18">
        <v>3</v>
      </c>
      <c r="B99" s="23">
        <v>950</v>
      </c>
      <c r="C99" s="32" t="s">
        <v>12</v>
      </c>
      <c r="D99" s="25" t="s">
        <v>82</v>
      </c>
      <c r="E99" s="25" t="s">
        <v>89</v>
      </c>
      <c r="F99" s="25" t="s">
        <v>50</v>
      </c>
      <c r="G99" s="25" t="s">
        <v>74</v>
      </c>
      <c r="H99" s="31">
        <v>30513549.960000001</v>
      </c>
      <c r="I99" s="31">
        <v>0</v>
      </c>
    </row>
    <row r="100" spans="1:9" s="22" customFormat="1" ht="47.25" x14ac:dyDescent="0.25">
      <c r="A100" s="18">
        <v>2</v>
      </c>
      <c r="B100" s="23">
        <v>950</v>
      </c>
      <c r="C100" s="32" t="s">
        <v>156</v>
      </c>
      <c r="D100" s="25" t="s">
        <v>82</v>
      </c>
      <c r="E100" s="25" t="s">
        <v>89</v>
      </c>
      <c r="F100" s="25" t="s">
        <v>155</v>
      </c>
      <c r="G100" s="25"/>
      <c r="H100" s="26">
        <f>SUMIFS(H101:H1158,$B101:$B1158,$B100,$D101:$D1158,$D101,$E101:$E1158,$E101,$F101:$F1158,$F101)</f>
        <v>4400942.9400000004</v>
      </c>
      <c r="I100" s="26">
        <f>SUMIFS(I101:I1158,$B101:$B1158,$B100,$D101:$D1158,$D101,$E101:$E1158,$E101,$F101:$F1158,$F101)</f>
        <v>0</v>
      </c>
    </row>
    <row r="101" spans="1:9" s="22" customFormat="1" ht="47.25" x14ac:dyDescent="0.25">
      <c r="A101" s="18">
        <v>3</v>
      </c>
      <c r="B101" s="23">
        <v>950</v>
      </c>
      <c r="C101" s="32" t="s">
        <v>12</v>
      </c>
      <c r="D101" s="25" t="s">
        <v>82</v>
      </c>
      <c r="E101" s="25" t="s">
        <v>89</v>
      </c>
      <c r="F101" s="25" t="s">
        <v>155</v>
      </c>
      <c r="G101" s="25" t="s">
        <v>74</v>
      </c>
      <c r="H101" s="31">
        <v>4400942.9400000004</v>
      </c>
      <c r="I101" s="31">
        <v>0</v>
      </c>
    </row>
    <row r="102" spans="1:9" s="22" customFormat="1" ht="15.75" x14ac:dyDescent="0.25">
      <c r="A102" s="18">
        <v>1</v>
      </c>
      <c r="B102" s="23">
        <v>950</v>
      </c>
      <c r="C102" s="32" t="s">
        <v>133</v>
      </c>
      <c r="D102" s="25" t="s">
        <v>85</v>
      </c>
      <c r="E102" s="25" t="s">
        <v>87</v>
      </c>
      <c r="F102" s="25"/>
      <c r="G102" s="25"/>
      <c r="H102" s="26">
        <f>SUMIFS(H103:H1158,$B103:$B1158,$B103,$D103:$D1158,$D103,$E103:$E1158,$E103)/2</f>
        <v>43923417.600000001</v>
      </c>
      <c r="I102" s="26">
        <f>SUMIFS(I103:I1158,$B103:$B1158,$B103,$D103:$D1158,$D103,$E103:$E1158,$E103)/2</f>
        <v>43923417.600000001</v>
      </c>
    </row>
    <row r="103" spans="1:9" s="22" customFormat="1" ht="85.15" customHeight="1" x14ac:dyDescent="0.25">
      <c r="A103" s="18">
        <v>2</v>
      </c>
      <c r="B103" s="23">
        <v>950</v>
      </c>
      <c r="C103" s="32" t="s">
        <v>196</v>
      </c>
      <c r="D103" s="25" t="s">
        <v>85</v>
      </c>
      <c r="E103" s="25" t="s">
        <v>87</v>
      </c>
      <c r="F103" s="25" t="s">
        <v>122</v>
      </c>
      <c r="G103" s="25"/>
      <c r="H103" s="26">
        <f>SUMIFS(H104:H1158,$B104:$B1158,$B103,$D104:$D1158,$D104,$E104:$E1158,$E104,$F104:$F1158,$F104)</f>
        <v>43923417.600000001</v>
      </c>
      <c r="I103" s="26">
        <f>SUMIFS(I104:I1158,$B104:$B1158,$B103,$D104:$D1158,$D104,$E104:$E1158,$E104,$F104:$F1158,$F104)</f>
        <v>43923417.600000001</v>
      </c>
    </row>
    <row r="104" spans="1:9" s="22" customFormat="1" ht="15.75" x14ac:dyDescent="0.25">
      <c r="A104" s="18">
        <v>3</v>
      </c>
      <c r="B104" s="23">
        <v>950</v>
      </c>
      <c r="C104" s="32" t="s">
        <v>120</v>
      </c>
      <c r="D104" s="25" t="s">
        <v>85</v>
      </c>
      <c r="E104" s="25" t="s">
        <v>87</v>
      </c>
      <c r="F104" s="25" t="s">
        <v>122</v>
      </c>
      <c r="G104" s="25" t="s">
        <v>121</v>
      </c>
      <c r="H104" s="31">
        <v>43923417.600000001</v>
      </c>
      <c r="I104" s="31">
        <v>43923417.600000001</v>
      </c>
    </row>
    <row r="105" spans="1:9" s="22" customFormat="1" ht="31.5" x14ac:dyDescent="0.25">
      <c r="A105" s="18">
        <v>1</v>
      </c>
      <c r="B105" s="23">
        <v>950</v>
      </c>
      <c r="C105" s="32" t="s">
        <v>27</v>
      </c>
      <c r="D105" s="25" t="s">
        <v>85</v>
      </c>
      <c r="E105" s="25" t="s">
        <v>71</v>
      </c>
      <c r="F105" s="25"/>
      <c r="G105" s="25"/>
      <c r="H105" s="26">
        <f>SUMIFS(H106:H1161,$B106:$B1161,$B106,$D106:$D1161,$D106,$E106:$E1161,$E106)/2</f>
        <v>29840.27</v>
      </c>
      <c r="I105" s="26">
        <f>SUMIFS(I106:I1161,$B106:$B1161,$B106,$D106:$D1161,$D106,$E106:$E1161,$E106)/2</f>
        <v>0</v>
      </c>
    </row>
    <row r="106" spans="1:9" s="22" customFormat="1" ht="66.599999999999994" customHeight="1" x14ac:dyDescent="0.25">
      <c r="A106" s="18">
        <v>2</v>
      </c>
      <c r="B106" s="23">
        <v>950</v>
      </c>
      <c r="C106" s="32" t="s">
        <v>164</v>
      </c>
      <c r="D106" s="25" t="s">
        <v>85</v>
      </c>
      <c r="E106" s="25" t="s">
        <v>71</v>
      </c>
      <c r="F106" s="25" t="s">
        <v>28</v>
      </c>
      <c r="G106" s="25"/>
      <c r="H106" s="26">
        <f>SUMIFS(H107:H1161,$B107:$B1161,$B106,$D107:$D1161,$D107,$E107:$E1161,$E107,$F107:$F1161,$F107)</f>
        <v>29840.27</v>
      </c>
      <c r="I106" s="26">
        <f>SUMIFS(I107:I1161,$B107:$B1161,$B106,$D107:$D1161,$D107,$E107:$E1161,$E107,$F107:$F1161,$F107)</f>
        <v>0</v>
      </c>
    </row>
    <row r="107" spans="1:9" s="22" customFormat="1" ht="47.25" x14ac:dyDescent="0.25">
      <c r="A107" s="18">
        <v>3</v>
      </c>
      <c r="B107" s="23">
        <v>950</v>
      </c>
      <c r="C107" s="32" t="s">
        <v>12</v>
      </c>
      <c r="D107" s="25" t="s">
        <v>85</v>
      </c>
      <c r="E107" s="25" t="s">
        <v>71</v>
      </c>
      <c r="F107" s="25" t="s">
        <v>28</v>
      </c>
      <c r="G107" s="25" t="s">
        <v>74</v>
      </c>
      <c r="H107" s="31">
        <v>29840.27</v>
      </c>
      <c r="I107" s="31">
        <v>0</v>
      </c>
    </row>
    <row r="108" spans="1:9" s="22" customFormat="1" ht="31.5" x14ac:dyDescent="0.25">
      <c r="A108" s="18">
        <v>0</v>
      </c>
      <c r="B108" s="19">
        <v>955</v>
      </c>
      <c r="C108" s="20" t="s">
        <v>40</v>
      </c>
      <c r="D108" s="34" t="s">
        <v>72</v>
      </c>
      <c r="E108" s="34" t="s">
        <v>72</v>
      </c>
      <c r="F108" s="34" t="s">
        <v>7</v>
      </c>
      <c r="G108" s="34" t="s">
        <v>72</v>
      </c>
      <c r="H108" s="21">
        <f>SUMIFS(H109:H1170,$B109:$B1170,$B109)/3</f>
        <v>595666082.87000024</v>
      </c>
      <c r="I108" s="21">
        <f>SUMIFS(I109:I1170,$B109:$B1170,$B109)/3</f>
        <v>177298267.11000004</v>
      </c>
    </row>
    <row r="109" spans="1:9" s="22" customFormat="1" ht="47.25" x14ac:dyDescent="0.25">
      <c r="A109" s="18">
        <v>1</v>
      </c>
      <c r="B109" s="23">
        <v>955</v>
      </c>
      <c r="C109" s="32" t="s">
        <v>41</v>
      </c>
      <c r="D109" s="25" t="s">
        <v>70</v>
      </c>
      <c r="E109" s="25" t="s">
        <v>89</v>
      </c>
      <c r="F109" s="25" t="s">
        <v>7</v>
      </c>
      <c r="G109" s="25" t="s">
        <v>72</v>
      </c>
      <c r="H109" s="26">
        <f>SUMIFS(H110:H1165,$B110:$B1165,$B110,$D110:$D1165,$D110,$E110:$E1165,$E110)/2</f>
        <v>3391662.37</v>
      </c>
      <c r="I109" s="26">
        <f>SUMIFS(I110:I1165,$B110:$B1165,$B110,$D110:$D1165,$D110,$E110:$E1165,$E110)/2</f>
        <v>0</v>
      </c>
    </row>
    <row r="110" spans="1:9" s="22" customFormat="1" ht="78.75" x14ac:dyDescent="0.25">
      <c r="A110" s="18">
        <v>2</v>
      </c>
      <c r="B110" s="23">
        <v>955</v>
      </c>
      <c r="C110" s="32" t="s">
        <v>9</v>
      </c>
      <c r="D110" s="25" t="s">
        <v>70</v>
      </c>
      <c r="E110" s="25" t="s">
        <v>89</v>
      </c>
      <c r="F110" s="25" t="s">
        <v>109</v>
      </c>
      <c r="G110" s="25" t="s">
        <v>72</v>
      </c>
      <c r="H110" s="26">
        <f>SUMIFS(H111:H1165,$B111:$B1165,$B110,$D111:$D1165,$D111,$E111:$E1165,$E111,$F111:$F1165,$F111)</f>
        <v>3391662.37</v>
      </c>
      <c r="I110" s="26">
        <f>SUMIFS(I111:I1165,$B111:$B1165,$B110,$D111:$D1165,$D111,$E111:$E1165,$E111,$F111:$F1165,$F111)</f>
        <v>0</v>
      </c>
    </row>
    <row r="111" spans="1:9" s="22" customFormat="1" ht="31.5" x14ac:dyDescent="0.25">
      <c r="A111" s="18">
        <v>3</v>
      </c>
      <c r="B111" s="23">
        <v>955</v>
      </c>
      <c r="C111" s="32" t="s">
        <v>11</v>
      </c>
      <c r="D111" s="25" t="s">
        <v>70</v>
      </c>
      <c r="E111" s="25" t="s">
        <v>89</v>
      </c>
      <c r="F111" s="25" t="s">
        <v>109</v>
      </c>
      <c r="G111" s="25" t="s">
        <v>73</v>
      </c>
      <c r="H111" s="31">
        <v>3391662.37</v>
      </c>
      <c r="I111" s="31">
        <v>0</v>
      </c>
    </row>
    <row r="112" spans="1:9" s="22" customFormat="1" ht="47.25" x14ac:dyDescent="0.25">
      <c r="A112" s="18">
        <v>3</v>
      </c>
      <c r="B112" s="23">
        <v>955</v>
      </c>
      <c r="C112" s="24" t="s">
        <v>12</v>
      </c>
      <c r="D112" s="25" t="s">
        <v>70</v>
      </c>
      <c r="E112" s="25" t="s">
        <v>89</v>
      </c>
      <c r="F112" s="25" t="s">
        <v>109</v>
      </c>
      <c r="G112" s="25" t="s">
        <v>74</v>
      </c>
      <c r="H112" s="31">
        <v>0</v>
      </c>
      <c r="I112" s="31">
        <v>0</v>
      </c>
    </row>
    <row r="113" spans="1:9" s="22" customFormat="1" ht="63" x14ac:dyDescent="0.25">
      <c r="A113" s="18">
        <v>1</v>
      </c>
      <c r="B113" s="23">
        <v>955</v>
      </c>
      <c r="C113" s="32" t="s">
        <v>34</v>
      </c>
      <c r="D113" s="25" t="s">
        <v>70</v>
      </c>
      <c r="E113" s="25" t="s">
        <v>87</v>
      </c>
      <c r="F113" s="25" t="s">
        <v>7</v>
      </c>
      <c r="G113" s="25" t="s">
        <v>72</v>
      </c>
      <c r="H113" s="26">
        <f>SUMIFS(H114:H1169,$B114:$B1169,$B114,$D114:$D1169,$D114,$E114:$E1169,$E114)/2</f>
        <v>33166952.269999996</v>
      </c>
      <c r="I113" s="26">
        <f>SUMIFS(I114:I1169,$B114:$B1169,$B114,$D114:$D1169,$D114,$E114:$E1169,$E114)/2</f>
        <v>2307390.5900000003</v>
      </c>
    </row>
    <row r="114" spans="1:9" s="22" customFormat="1" ht="63" x14ac:dyDescent="0.25">
      <c r="A114" s="18">
        <v>2</v>
      </c>
      <c r="B114" s="23">
        <v>955</v>
      </c>
      <c r="C114" s="28" t="s">
        <v>195</v>
      </c>
      <c r="D114" s="25" t="s">
        <v>70</v>
      </c>
      <c r="E114" s="25" t="s">
        <v>87</v>
      </c>
      <c r="F114" s="25" t="s">
        <v>15</v>
      </c>
      <c r="G114" s="25" t="s">
        <v>72</v>
      </c>
      <c r="H114" s="26">
        <f>SUMIFS(H115:H1169,$B115:$B1169,$B114,$D115:$D1169,$D115,$E115:$E1169,$E115,$F115:$F1169,$F115)</f>
        <v>442741.36</v>
      </c>
      <c r="I114" s="26">
        <f>SUMIFS(I115:I1169,$B115:$B1169,$B114,$D115:$D1169,$D115,$E115:$E1169,$E115,$F115:$F1169,$F115)</f>
        <v>0</v>
      </c>
    </row>
    <row r="115" spans="1:9" s="22" customFormat="1" ht="47.25" x14ac:dyDescent="0.25">
      <c r="A115" s="18">
        <v>3</v>
      </c>
      <c r="B115" s="23">
        <v>955</v>
      </c>
      <c r="C115" s="24" t="s">
        <v>12</v>
      </c>
      <c r="D115" s="25" t="s">
        <v>70</v>
      </c>
      <c r="E115" s="25" t="s">
        <v>87</v>
      </c>
      <c r="F115" s="25" t="s">
        <v>15</v>
      </c>
      <c r="G115" s="25" t="s">
        <v>74</v>
      </c>
      <c r="H115" s="31">
        <v>442741.36</v>
      </c>
      <c r="I115" s="31">
        <v>0</v>
      </c>
    </row>
    <row r="116" spans="1:9" s="22" customFormat="1" ht="63" x14ac:dyDescent="0.25">
      <c r="A116" s="18">
        <v>2</v>
      </c>
      <c r="B116" s="27">
        <v>955</v>
      </c>
      <c r="C116" s="28" t="s">
        <v>165</v>
      </c>
      <c r="D116" s="29" t="s">
        <v>70</v>
      </c>
      <c r="E116" s="25" t="s">
        <v>87</v>
      </c>
      <c r="F116" s="25" t="s">
        <v>42</v>
      </c>
      <c r="G116" s="25" t="s">
        <v>72</v>
      </c>
      <c r="H116" s="26">
        <f>SUMIFS(H117:H1171,$B117:$B1171,$B116,$D117:$D1171,$D117,$E117:$E1171,$E117,$F117:$F1171,$F117)</f>
        <v>104700</v>
      </c>
      <c r="I116" s="26">
        <f>SUMIFS(I117:I1171,$B117:$B1171,$B116,$D117:$D1171,$D117,$E117:$E1171,$E117,$F117:$F1171,$F117)</f>
        <v>0</v>
      </c>
    </row>
    <row r="117" spans="1:9" s="22" customFormat="1" ht="47.25" x14ac:dyDescent="0.25">
      <c r="A117" s="18">
        <v>3</v>
      </c>
      <c r="B117" s="23">
        <v>955</v>
      </c>
      <c r="C117" s="30" t="s">
        <v>12</v>
      </c>
      <c r="D117" s="25" t="s">
        <v>70</v>
      </c>
      <c r="E117" s="25" t="s">
        <v>87</v>
      </c>
      <c r="F117" s="25" t="s">
        <v>42</v>
      </c>
      <c r="G117" s="25" t="s">
        <v>74</v>
      </c>
      <c r="H117" s="31">
        <v>104700</v>
      </c>
      <c r="I117" s="31">
        <v>0</v>
      </c>
    </row>
    <row r="118" spans="1:9" s="22" customFormat="1" ht="78.75" x14ac:dyDescent="0.25">
      <c r="A118" s="18">
        <v>2</v>
      </c>
      <c r="B118" s="23">
        <v>955</v>
      </c>
      <c r="C118" s="32" t="s">
        <v>9</v>
      </c>
      <c r="D118" s="25" t="s">
        <v>70</v>
      </c>
      <c r="E118" s="25" t="s">
        <v>87</v>
      </c>
      <c r="F118" s="25" t="s">
        <v>109</v>
      </c>
      <c r="G118" s="25" t="s">
        <v>72</v>
      </c>
      <c r="H118" s="26">
        <f>SUMIFS(H119:H1173,$B119:$B1173,$B118,$D119:$D1173,$D119,$E119:$E1173,$E119,$F119:$F1173,$F119)</f>
        <v>32619510.909999996</v>
      </c>
      <c r="I118" s="26">
        <f>SUMIFS(I119:I1173,$B119:$B1173,$B118,$D119:$D1173,$D119,$E119:$E1173,$E119,$F119:$F1173,$F119)</f>
        <v>2307390.59</v>
      </c>
    </row>
    <row r="119" spans="1:9" s="22" customFormat="1" ht="31.5" x14ac:dyDescent="0.25">
      <c r="A119" s="18">
        <v>3</v>
      </c>
      <c r="B119" s="23">
        <v>955</v>
      </c>
      <c r="C119" s="32" t="s">
        <v>11</v>
      </c>
      <c r="D119" s="25" t="s">
        <v>70</v>
      </c>
      <c r="E119" s="25" t="s">
        <v>87</v>
      </c>
      <c r="F119" s="25" t="s">
        <v>109</v>
      </c>
      <c r="G119" s="25" t="s">
        <v>73</v>
      </c>
      <c r="H119" s="31">
        <v>30320334</v>
      </c>
      <c r="I119" s="31">
        <v>2082229.98</v>
      </c>
    </row>
    <row r="120" spans="1:9" s="22" customFormat="1" ht="47.25" x14ac:dyDescent="0.25">
      <c r="A120" s="18">
        <v>3</v>
      </c>
      <c r="B120" s="23">
        <v>955</v>
      </c>
      <c r="C120" s="32" t="s">
        <v>12</v>
      </c>
      <c r="D120" s="25" t="s">
        <v>70</v>
      </c>
      <c r="E120" s="25" t="s">
        <v>87</v>
      </c>
      <c r="F120" s="25" t="s">
        <v>109</v>
      </c>
      <c r="G120" s="25" t="s">
        <v>74</v>
      </c>
      <c r="H120" s="31">
        <v>2161190.5099999998</v>
      </c>
      <c r="I120" s="31">
        <v>225160.61</v>
      </c>
    </row>
    <row r="121" spans="1:9" s="22" customFormat="1" ht="37.9" customHeight="1" x14ac:dyDescent="0.25">
      <c r="A121" s="18">
        <v>3</v>
      </c>
      <c r="B121" s="23">
        <v>955</v>
      </c>
      <c r="C121" s="32" t="s">
        <v>21</v>
      </c>
      <c r="D121" s="25" t="s">
        <v>70</v>
      </c>
      <c r="E121" s="25" t="s">
        <v>87</v>
      </c>
      <c r="F121" s="25" t="s">
        <v>109</v>
      </c>
      <c r="G121" s="25" t="s">
        <v>81</v>
      </c>
      <c r="H121" s="31">
        <v>0</v>
      </c>
      <c r="I121" s="31">
        <v>0</v>
      </c>
    </row>
    <row r="122" spans="1:9" s="22" customFormat="1" ht="15.75" x14ac:dyDescent="0.25">
      <c r="A122" s="18">
        <v>3</v>
      </c>
      <c r="B122" s="23">
        <v>955</v>
      </c>
      <c r="C122" s="32" t="s">
        <v>13</v>
      </c>
      <c r="D122" s="25" t="s">
        <v>70</v>
      </c>
      <c r="E122" s="25" t="s">
        <v>87</v>
      </c>
      <c r="F122" s="25" t="s">
        <v>109</v>
      </c>
      <c r="G122" s="25" t="s">
        <v>75</v>
      </c>
      <c r="H122" s="31">
        <v>137986.4</v>
      </c>
      <c r="I122" s="31">
        <v>0</v>
      </c>
    </row>
    <row r="123" spans="1:9" s="22" customFormat="1" ht="15.75" x14ac:dyDescent="0.25">
      <c r="A123" s="18">
        <v>1</v>
      </c>
      <c r="B123" s="23">
        <v>955</v>
      </c>
      <c r="C123" s="32" t="s">
        <v>137</v>
      </c>
      <c r="D123" s="25" t="s">
        <v>70</v>
      </c>
      <c r="E123" s="25" t="s">
        <v>93</v>
      </c>
      <c r="F123" s="25" t="s">
        <v>7</v>
      </c>
      <c r="G123" s="25" t="s">
        <v>72</v>
      </c>
      <c r="H123" s="26">
        <f>SUMIFS(H124:H1179,$B124:$B1179,$B124,$D124:$D1179,$D124,$E124:$E1179,$E124)/2</f>
        <v>10044</v>
      </c>
      <c r="I123" s="26">
        <f>SUMIFS(I124:I1179,$B124:$B1179,$B124,$D124:$D1179,$D124,$E124:$E1179,$E124)/2</f>
        <v>10044</v>
      </c>
    </row>
    <row r="124" spans="1:9" s="22" customFormat="1" ht="31.5" x14ac:dyDescent="0.25">
      <c r="A124" s="18">
        <v>2</v>
      </c>
      <c r="B124" s="23">
        <v>955</v>
      </c>
      <c r="C124" s="28" t="s">
        <v>138</v>
      </c>
      <c r="D124" s="25" t="s">
        <v>70</v>
      </c>
      <c r="E124" s="25" t="s">
        <v>93</v>
      </c>
      <c r="F124" s="25" t="s">
        <v>139</v>
      </c>
      <c r="G124" s="25" t="s">
        <v>72</v>
      </c>
      <c r="H124" s="26">
        <f>SUMIFS(H125:H1179,$B125:$B1179,$B124,$D125:$D1179,$D125,$E125:$E1179,$E125,$F125:$F1179,$F125)</f>
        <v>10044</v>
      </c>
      <c r="I124" s="26">
        <f>SUMIFS(I125:I1179,$B125:$B1179,$B124,$D125:$D1179,$D125,$E125:$E1179,$E125,$F125:$F1179,$F125)</f>
        <v>10044</v>
      </c>
    </row>
    <row r="125" spans="1:9" s="22" customFormat="1" ht="47.25" x14ac:dyDescent="0.25">
      <c r="A125" s="18">
        <v>3</v>
      </c>
      <c r="B125" s="23">
        <v>955</v>
      </c>
      <c r="C125" s="32" t="s">
        <v>12</v>
      </c>
      <c r="D125" s="25" t="s">
        <v>70</v>
      </c>
      <c r="E125" s="25" t="s">
        <v>93</v>
      </c>
      <c r="F125" s="25" t="s">
        <v>139</v>
      </c>
      <c r="G125" s="25" t="s">
        <v>74</v>
      </c>
      <c r="H125" s="31">
        <v>10044</v>
      </c>
      <c r="I125" s="31">
        <v>10044</v>
      </c>
    </row>
    <row r="126" spans="1:9" s="22" customFormat="1" ht="31.5" x14ac:dyDescent="0.25">
      <c r="A126" s="18">
        <v>1</v>
      </c>
      <c r="B126" s="23">
        <v>955</v>
      </c>
      <c r="C126" s="32" t="s">
        <v>205</v>
      </c>
      <c r="D126" s="25" t="s">
        <v>70</v>
      </c>
      <c r="E126" s="25" t="s">
        <v>82</v>
      </c>
      <c r="F126" s="25" t="s">
        <v>7</v>
      </c>
      <c r="G126" s="25" t="s">
        <v>72</v>
      </c>
      <c r="H126" s="26">
        <f>SUMIFS(H127:H1182,$B127:$B1182,$B127,$D127:$D1182,$D127,$E127:$E1182,$E127)/2</f>
        <v>0</v>
      </c>
      <c r="I126" s="26">
        <f>SUMIFS(I127:I1182,$B127:$B1182,$B127,$D127:$D1182,$D127,$E127:$E1182,$E127)/2</f>
        <v>0</v>
      </c>
    </row>
    <row r="127" spans="1:9" s="22" customFormat="1" ht="47.25" x14ac:dyDescent="0.25">
      <c r="A127" s="18">
        <v>2</v>
      </c>
      <c r="B127" s="23">
        <v>955</v>
      </c>
      <c r="C127" s="28" t="s">
        <v>207</v>
      </c>
      <c r="D127" s="25" t="s">
        <v>70</v>
      </c>
      <c r="E127" s="25" t="s">
        <v>82</v>
      </c>
      <c r="F127" s="25" t="s">
        <v>206</v>
      </c>
      <c r="G127" s="25" t="s">
        <v>72</v>
      </c>
      <c r="H127" s="26">
        <f>SUMIFS(H128:H1182,$B128:$B1182,$B127,$D128:$D1182,$D128,$E128:$E1182,$E128,$F128:$F1182,$F128)</f>
        <v>0</v>
      </c>
      <c r="I127" s="26">
        <f>SUMIFS(I128:I1182,$B128:$B1182,$B127,$D128:$D1182,$D128,$E128:$E1182,$E128,$F128:$F1182,$F128)</f>
        <v>0</v>
      </c>
    </row>
    <row r="128" spans="1:9" s="22" customFormat="1" ht="15.75" x14ac:dyDescent="0.25">
      <c r="A128" s="18">
        <v>3</v>
      </c>
      <c r="B128" s="23">
        <v>955</v>
      </c>
      <c r="C128" s="24" t="s">
        <v>209</v>
      </c>
      <c r="D128" s="25" t="s">
        <v>70</v>
      </c>
      <c r="E128" s="25" t="s">
        <v>82</v>
      </c>
      <c r="F128" s="25" t="s">
        <v>206</v>
      </c>
      <c r="G128" s="25" t="s">
        <v>208</v>
      </c>
      <c r="H128" s="31">
        <v>0</v>
      </c>
      <c r="I128" s="31">
        <v>0</v>
      </c>
    </row>
    <row r="129" spans="1:11" s="22" customFormat="1" ht="15.75" x14ac:dyDescent="0.25">
      <c r="A129" s="18">
        <v>1</v>
      </c>
      <c r="B129" s="23">
        <v>955</v>
      </c>
      <c r="C129" s="32" t="s">
        <v>43</v>
      </c>
      <c r="D129" s="25" t="s">
        <v>70</v>
      </c>
      <c r="E129" s="25" t="s">
        <v>86</v>
      </c>
      <c r="F129" s="25" t="s">
        <v>7</v>
      </c>
      <c r="G129" s="25" t="s">
        <v>72</v>
      </c>
      <c r="H129" s="26">
        <f>SUMIFS(H130:H1182,$B130:$B1182,$B130,$D130:$D1182,$D130,$E130:$E1182,$E130)/2</f>
        <v>0</v>
      </c>
      <c r="I129" s="26">
        <f>SUMIFS(I130:I1182,$B130:$B1182,$B130,$D130:$D1182,$D130,$E130:$E1182,$E130)/2</f>
        <v>0</v>
      </c>
    </row>
    <row r="130" spans="1:11" s="22" customFormat="1" ht="39" customHeight="1" x14ac:dyDescent="0.25">
      <c r="A130" s="18">
        <v>2</v>
      </c>
      <c r="B130" s="23">
        <v>955</v>
      </c>
      <c r="C130" s="32" t="s">
        <v>35</v>
      </c>
      <c r="D130" s="25" t="s">
        <v>70</v>
      </c>
      <c r="E130" s="25" t="s">
        <v>86</v>
      </c>
      <c r="F130" s="25" t="s">
        <v>111</v>
      </c>
      <c r="G130" s="25" t="s">
        <v>72</v>
      </c>
      <c r="H130" s="26">
        <f>SUMIFS(H131:H1182,$B131:$B1182,$B130,$D131:$D1182,$D131,$E131:$E1182,$E131,$F131:$F1182,$F131)</f>
        <v>0</v>
      </c>
      <c r="I130" s="26">
        <f>SUMIFS(I131:I1182,$B131:$B1182,$B130,$D131:$D1182,$D131,$E131:$E1182,$E131,$F131:$F1182,$F131)</f>
        <v>0</v>
      </c>
    </row>
    <row r="131" spans="1:11" s="22" customFormat="1" ht="15.75" x14ac:dyDescent="0.25">
      <c r="A131" s="18">
        <v>3</v>
      </c>
      <c r="B131" s="23">
        <v>955</v>
      </c>
      <c r="C131" s="32" t="s">
        <v>44</v>
      </c>
      <c r="D131" s="25" t="s">
        <v>70</v>
      </c>
      <c r="E131" s="25" t="s">
        <v>86</v>
      </c>
      <c r="F131" s="25" t="s">
        <v>111</v>
      </c>
      <c r="G131" s="25" t="s">
        <v>91</v>
      </c>
      <c r="H131" s="31">
        <v>0</v>
      </c>
      <c r="I131" s="31">
        <v>0</v>
      </c>
    </row>
    <row r="132" spans="1:11" s="22" customFormat="1" ht="15.75" x14ac:dyDescent="0.25">
      <c r="A132" s="18">
        <v>1</v>
      </c>
      <c r="B132" s="23">
        <v>955</v>
      </c>
      <c r="C132" s="32" t="s">
        <v>14</v>
      </c>
      <c r="D132" s="25" t="s">
        <v>70</v>
      </c>
      <c r="E132" s="25" t="s">
        <v>76</v>
      </c>
      <c r="F132" s="25"/>
      <c r="G132" s="25"/>
      <c r="H132" s="26">
        <f>SUMIFS(H133:H1185,$B133:$B1185,$B133,$D133:$D1185,$D133,$E133:$E1185,$E133)/2</f>
        <v>27484399.23</v>
      </c>
      <c r="I132" s="26">
        <f>SUMIFS(I133:I1185,$B133:$B1185,$B133,$D133:$D1185,$D133,$E133:$E1185,$E133)/2</f>
        <v>656793</v>
      </c>
    </row>
    <row r="133" spans="1:11" s="22" customFormat="1" ht="47.25" x14ac:dyDescent="0.25">
      <c r="A133" s="18">
        <v>2</v>
      </c>
      <c r="B133" s="23">
        <v>955</v>
      </c>
      <c r="C133" s="32" t="s">
        <v>185</v>
      </c>
      <c r="D133" s="25" t="s">
        <v>70</v>
      </c>
      <c r="E133" s="25" t="s">
        <v>76</v>
      </c>
      <c r="F133" s="25" t="s">
        <v>184</v>
      </c>
      <c r="G133" s="25"/>
      <c r="H133" s="26">
        <f>SUMIFS(H134:H1185,$B134:$B1185,$B133,$D134:$D1185,$D134,$E134:$E1185,$E134,$F134:$F1185,$F134)</f>
        <v>649108.27</v>
      </c>
      <c r="I133" s="26">
        <f>SUMIFS(I134:I1185,$B134:$B1185,$B133,$D134:$D1185,$D134,$E134:$E1185,$E134,$F134:$F1185,$F134)</f>
        <v>0</v>
      </c>
    </row>
    <row r="134" spans="1:11" s="22" customFormat="1" ht="15.75" x14ac:dyDescent="0.25">
      <c r="A134" s="18">
        <v>3</v>
      </c>
      <c r="B134" s="23">
        <v>955</v>
      </c>
      <c r="C134" s="32" t="s">
        <v>46</v>
      </c>
      <c r="D134" s="25" t="s">
        <v>70</v>
      </c>
      <c r="E134" s="25" t="s">
        <v>76</v>
      </c>
      <c r="F134" s="25" t="s">
        <v>184</v>
      </c>
      <c r="G134" s="25" t="s">
        <v>92</v>
      </c>
      <c r="H134" s="31">
        <v>649108.27</v>
      </c>
      <c r="I134" s="31">
        <v>0</v>
      </c>
    </row>
    <row r="135" spans="1:11" s="22" customFormat="1" ht="63" x14ac:dyDescent="0.25">
      <c r="A135" s="18">
        <v>2</v>
      </c>
      <c r="B135" s="23">
        <v>955</v>
      </c>
      <c r="C135" s="36" t="s">
        <v>175</v>
      </c>
      <c r="D135" s="25" t="s">
        <v>70</v>
      </c>
      <c r="E135" s="25" t="s">
        <v>76</v>
      </c>
      <c r="F135" s="25" t="s">
        <v>47</v>
      </c>
      <c r="G135" s="25"/>
      <c r="H135" s="26">
        <f>SUMIFS(H136:H1187,$B136:$B1187,$B135,$D136:$D1187,$D136,$E136:$E1187,$E136,$F136:$F1187,$F136)</f>
        <v>9186325.1600000001</v>
      </c>
      <c r="I135" s="26">
        <f>SUMIFS(I136:I1187,$B136:$B1187,$B135,$D136:$D1187,$D136,$E136:$E1187,$E136,$F136:$F1187,$F136)</f>
        <v>0</v>
      </c>
    </row>
    <row r="136" spans="1:11" s="22" customFormat="1" ht="15.75" x14ac:dyDescent="0.25">
      <c r="A136" s="18">
        <v>3</v>
      </c>
      <c r="B136" s="23">
        <v>955</v>
      </c>
      <c r="C136" s="32" t="s">
        <v>46</v>
      </c>
      <c r="D136" s="25" t="s">
        <v>70</v>
      </c>
      <c r="E136" s="25" t="s">
        <v>76</v>
      </c>
      <c r="F136" s="25" t="s">
        <v>47</v>
      </c>
      <c r="G136" s="25" t="s">
        <v>92</v>
      </c>
      <c r="H136" s="31">
        <v>9186325.1600000001</v>
      </c>
      <c r="I136" s="31">
        <v>0</v>
      </c>
      <c r="K136" s="37"/>
    </row>
    <row r="137" spans="1:11" s="22" customFormat="1" ht="78.75" x14ac:dyDescent="0.25">
      <c r="A137" s="18">
        <v>2</v>
      </c>
      <c r="B137" s="23">
        <v>955</v>
      </c>
      <c r="C137" s="32" t="s">
        <v>176</v>
      </c>
      <c r="D137" s="25" t="s">
        <v>70</v>
      </c>
      <c r="E137" s="25" t="s">
        <v>76</v>
      </c>
      <c r="F137" s="25" t="s">
        <v>48</v>
      </c>
      <c r="G137" s="25"/>
      <c r="H137" s="26">
        <f>SUMIFS(H138:H1189,$B138:$B1189,$B137,$D138:$D1189,$D138,$E138:$E1189,$E138,$F138:$F1189,$F138)</f>
        <v>3747327.53</v>
      </c>
      <c r="I137" s="26">
        <f>SUMIFS(I138:I1189,$B138:$B1189,$B137,$D138:$D1189,$D138,$E138:$E1189,$E138,$F138:$F1189,$F138)</f>
        <v>0</v>
      </c>
    </row>
    <row r="138" spans="1:11" s="22" customFormat="1" ht="15.75" x14ac:dyDescent="0.25">
      <c r="A138" s="18">
        <v>3</v>
      </c>
      <c r="B138" s="23">
        <v>955</v>
      </c>
      <c r="C138" s="32" t="s">
        <v>46</v>
      </c>
      <c r="D138" s="25" t="s">
        <v>70</v>
      </c>
      <c r="E138" s="25" t="s">
        <v>76</v>
      </c>
      <c r="F138" s="25" t="s">
        <v>48</v>
      </c>
      <c r="G138" s="25" t="s">
        <v>92</v>
      </c>
      <c r="H138" s="31">
        <v>3747327.53</v>
      </c>
      <c r="I138" s="31">
        <v>0</v>
      </c>
    </row>
    <row r="139" spans="1:11" s="22" customFormat="1" ht="78.75" x14ac:dyDescent="0.25">
      <c r="A139" s="18">
        <v>2</v>
      </c>
      <c r="B139" s="23">
        <v>955</v>
      </c>
      <c r="C139" s="32" t="s">
        <v>173</v>
      </c>
      <c r="D139" s="25" t="s">
        <v>70</v>
      </c>
      <c r="E139" s="25" t="s">
        <v>76</v>
      </c>
      <c r="F139" s="25" t="s">
        <v>50</v>
      </c>
      <c r="G139" s="25" t="s">
        <v>72</v>
      </c>
      <c r="H139" s="26">
        <f>SUMIFS(H140:H1193,$B140:$B1193,$B139,$D140:$D1193,$D140,$E140:$E1193,$E140,$F140:$F1193,$F140)</f>
        <v>0</v>
      </c>
      <c r="I139" s="26">
        <f>SUMIFS(I140:I1193,$B140:$B1193,$B139,$D140:$D1193,$D140,$E140:$E1193,$E140,$F140:$F1193,$F140)</f>
        <v>0</v>
      </c>
    </row>
    <row r="140" spans="1:11" s="22" customFormat="1" ht="15.75" x14ac:dyDescent="0.25">
      <c r="A140" s="18">
        <v>3</v>
      </c>
      <c r="B140" s="23">
        <v>955</v>
      </c>
      <c r="C140" s="32" t="s">
        <v>46</v>
      </c>
      <c r="D140" s="25" t="s">
        <v>70</v>
      </c>
      <c r="E140" s="25" t="s">
        <v>76</v>
      </c>
      <c r="F140" s="25" t="s">
        <v>50</v>
      </c>
      <c r="G140" s="25" t="s">
        <v>92</v>
      </c>
      <c r="H140" s="31">
        <v>0</v>
      </c>
      <c r="I140" s="31">
        <v>0</v>
      </c>
    </row>
    <row r="141" spans="1:11" s="22" customFormat="1" ht="47.25" x14ac:dyDescent="0.25">
      <c r="A141" s="18">
        <v>2</v>
      </c>
      <c r="B141" s="23">
        <v>955</v>
      </c>
      <c r="C141" s="32" t="s">
        <v>146</v>
      </c>
      <c r="D141" s="25" t="s">
        <v>70</v>
      </c>
      <c r="E141" s="25" t="s">
        <v>76</v>
      </c>
      <c r="F141" s="25" t="s">
        <v>145</v>
      </c>
      <c r="G141" s="25"/>
      <c r="H141" s="26">
        <f>SUMIFS(H142:H1195,$B142:$B1195,$B141,$D142:$D1195,$D142,$E142:$E1195,$E142,$F142:$F1195,$F142)</f>
        <v>10972959.92</v>
      </c>
      <c r="I141" s="26">
        <f>SUMIFS(I142:I1195,$B142:$B1195,$B141,$D142:$D1195,$D142,$E142:$E1195,$E142,$F142:$F1195,$F142)</f>
        <v>656793</v>
      </c>
    </row>
    <row r="142" spans="1:11" s="22" customFormat="1" ht="31.5" x14ac:dyDescent="0.25">
      <c r="A142" s="18">
        <v>3</v>
      </c>
      <c r="B142" s="23">
        <v>955</v>
      </c>
      <c r="C142" s="32" t="s">
        <v>23</v>
      </c>
      <c r="D142" s="25" t="s">
        <v>70</v>
      </c>
      <c r="E142" s="25" t="s">
        <v>76</v>
      </c>
      <c r="F142" s="25" t="s">
        <v>145</v>
      </c>
      <c r="G142" s="25" t="s">
        <v>83</v>
      </c>
      <c r="H142" s="31">
        <v>10347375.27</v>
      </c>
      <c r="I142" s="31">
        <v>656793</v>
      </c>
    </row>
    <row r="143" spans="1:11" s="22" customFormat="1" ht="47.25" x14ac:dyDescent="0.25">
      <c r="A143" s="18">
        <v>3</v>
      </c>
      <c r="B143" s="23">
        <v>955</v>
      </c>
      <c r="C143" s="32" t="s">
        <v>12</v>
      </c>
      <c r="D143" s="25" t="s">
        <v>70</v>
      </c>
      <c r="E143" s="25" t="s">
        <v>76</v>
      </c>
      <c r="F143" s="25" t="s">
        <v>145</v>
      </c>
      <c r="G143" s="25" t="s">
        <v>74</v>
      </c>
      <c r="H143" s="31">
        <v>623800</v>
      </c>
      <c r="I143" s="31">
        <v>0</v>
      </c>
    </row>
    <row r="144" spans="1:11" s="22" customFormat="1" ht="31.5" x14ac:dyDescent="0.25">
      <c r="A144" s="18">
        <v>3</v>
      </c>
      <c r="B144" s="23">
        <v>955</v>
      </c>
      <c r="C144" s="32" t="s">
        <v>21</v>
      </c>
      <c r="D144" s="25" t="s">
        <v>70</v>
      </c>
      <c r="E144" s="25" t="s">
        <v>76</v>
      </c>
      <c r="F144" s="25" t="s">
        <v>145</v>
      </c>
      <c r="G144" s="25" t="s">
        <v>81</v>
      </c>
      <c r="H144" s="31">
        <v>1784.65</v>
      </c>
      <c r="I144" s="31">
        <v>0</v>
      </c>
    </row>
    <row r="145" spans="1:9" s="22" customFormat="1" ht="39" customHeight="1" x14ac:dyDescent="0.25">
      <c r="A145" s="18">
        <v>2</v>
      </c>
      <c r="B145" s="23">
        <v>955</v>
      </c>
      <c r="C145" s="32" t="s">
        <v>35</v>
      </c>
      <c r="D145" s="25" t="s">
        <v>70</v>
      </c>
      <c r="E145" s="25" t="s">
        <v>76</v>
      </c>
      <c r="F145" s="25" t="s">
        <v>111</v>
      </c>
      <c r="G145" s="25"/>
      <c r="H145" s="26">
        <f>SUMIFS(H146:H1198,$B146:$B1198,$B145,$D146:$D1198,$D146,$E146:$E1198,$E146,$F146:$F1198,$F146)</f>
        <v>2928678.35</v>
      </c>
      <c r="I145" s="26">
        <f>SUMIFS(I146:I1198,$B146:$B1198,$B145,$D146:$D1198,$D146,$E146:$E1198,$E146,$F146:$F1198,$F146)</f>
        <v>0</v>
      </c>
    </row>
    <row r="146" spans="1:9" s="22" customFormat="1" ht="15.75" x14ac:dyDescent="0.25">
      <c r="A146" s="18">
        <v>3</v>
      </c>
      <c r="B146" s="23">
        <v>955</v>
      </c>
      <c r="C146" s="32" t="s">
        <v>130</v>
      </c>
      <c r="D146" s="25" t="s">
        <v>70</v>
      </c>
      <c r="E146" s="25" t="s">
        <v>76</v>
      </c>
      <c r="F146" s="25" t="s">
        <v>111</v>
      </c>
      <c r="G146" s="25" t="s">
        <v>129</v>
      </c>
      <c r="H146" s="31">
        <v>2928678.35</v>
      </c>
      <c r="I146" s="31">
        <v>0</v>
      </c>
    </row>
    <row r="147" spans="1:9" s="22" customFormat="1" ht="15.75" x14ac:dyDescent="0.25">
      <c r="A147" s="18">
        <v>1</v>
      </c>
      <c r="B147" s="23">
        <v>955</v>
      </c>
      <c r="C147" s="32" t="s">
        <v>51</v>
      </c>
      <c r="D147" s="25" t="s">
        <v>89</v>
      </c>
      <c r="E147" s="25" t="s">
        <v>87</v>
      </c>
      <c r="F147" s="25" t="s">
        <v>7</v>
      </c>
      <c r="G147" s="25" t="s">
        <v>72</v>
      </c>
      <c r="H147" s="26">
        <f>SUMIFS(H148:H1201,$B148:$B1201,$B148,$D148:$D1201,$D148,$E148:$E1201,$E148)/2</f>
        <v>248718.4</v>
      </c>
      <c r="I147" s="26">
        <f>SUMIFS(I148:I1201,$B148:$B1201,$B148,$D148:$D1201,$D148,$E148:$E1201,$E148)/2</f>
        <v>0</v>
      </c>
    </row>
    <row r="148" spans="1:9" s="22" customFormat="1" ht="54" customHeight="1" x14ac:dyDescent="0.25">
      <c r="A148" s="18">
        <v>2</v>
      </c>
      <c r="B148" s="23">
        <v>955</v>
      </c>
      <c r="C148" s="32" t="s">
        <v>166</v>
      </c>
      <c r="D148" s="25" t="s">
        <v>89</v>
      </c>
      <c r="E148" s="25" t="s">
        <v>87</v>
      </c>
      <c r="F148" s="25" t="s">
        <v>107</v>
      </c>
      <c r="G148" s="25" t="s">
        <v>72</v>
      </c>
      <c r="H148" s="26">
        <f>SUMIFS(H149:H1201,$B149:$B1201,$B148,$D149:$D1201,$D149,$E149:$E1201,$E149,$F149:$F1201,$F149)</f>
        <v>248718.4</v>
      </c>
      <c r="I148" s="26">
        <f>SUMIFS(I149:I1201,$B149:$B1201,$B148,$D149:$D1201,$D149,$E149:$E1201,$E149,$F149:$F1201,$F149)</f>
        <v>0</v>
      </c>
    </row>
    <row r="149" spans="1:9" s="22" customFormat="1" ht="47.25" x14ac:dyDescent="0.25">
      <c r="A149" s="18">
        <v>3</v>
      </c>
      <c r="B149" s="23">
        <v>955</v>
      </c>
      <c r="C149" s="32" t="s">
        <v>12</v>
      </c>
      <c r="D149" s="25" t="s">
        <v>89</v>
      </c>
      <c r="E149" s="25" t="s">
        <v>87</v>
      </c>
      <c r="F149" s="25" t="s">
        <v>107</v>
      </c>
      <c r="G149" s="25" t="s">
        <v>74</v>
      </c>
      <c r="H149" s="31">
        <v>248718.4</v>
      </c>
      <c r="I149" s="31">
        <v>0</v>
      </c>
    </row>
    <row r="150" spans="1:9" s="22" customFormat="1" ht="15.75" x14ac:dyDescent="0.25">
      <c r="A150" s="18">
        <v>3</v>
      </c>
      <c r="B150" s="23">
        <v>955</v>
      </c>
      <c r="C150" s="32" t="s">
        <v>46</v>
      </c>
      <c r="D150" s="25" t="s">
        <v>89</v>
      </c>
      <c r="E150" s="25" t="s">
        <v>87</v>
      </c>
      <c r="F150" s="25" t="s">
        <v>107</v>
      </c>
      <c r="G150" s="25" t="s">
        <v>92</v>
      </c>
      <c r="H150" s="31">
        <v>0</v>
      </c>
      <c r="I150" s="31">
        <v>0</v>
      </c>
    </row>
    <row r="151" spans="1:9" s="22" customFormat="1" ht="47.25" x14ac:dyDescent="0.25">
      <c r="A151" s="18">
        <v>1</v>
      </c>
      <c r="B151" s="23">
        <v>955</v>
      </c>
      <c r="C151" s="32" t="s">
        <v>52</v>
      </c>
      <c r="D151" s="25" t="s">
        <v>79</v>
      </c>
      <c r="E151" s="25" t="s">
        <v>90</v>
      </c>
      <c r="F151" s="25" t="s">
        <v>7</v>
      </c>
      <c r="G151" s="25" t="s">
        <v>72</v>
      </c>
      <c r="H151" s="26">
        <f>SUMIFS(H152:H1205,$B152:$B1205,$B152,$D152:$D1205,$D152,$E152:$E1205,$E152)/2</f>
        <v>2143112.4499999997</v>
      </c>
      <c r="I151" s="26">
        <f>SUMIFS(I152:I1205,$B152:$B1205,$B152,$D152:$D1205,$D152,$E152:$E1205,$E152)/2</f>
        <v>0</v>
      </c>
    </row>
    <row r="152" spans="1:9" s="22" customFormat="1" ht="47.25" x14ac:dyDescent="0.25">
      <c r="A152" s="18">
        <v>2</v>
      </c>
      <c r="B152" s="23">
        <v>955</v>
      </c>
      <c r="C152" s="32" t="s">
        <v>185</v>
      </c>
      <c r="D152" s="25" t="s">
        <v>79</v>
      </c>
      <c r="E152" s="25" t="s">
        <v>90</v>
      </c>
      <c r="F152" s="25" t="s">
        <v>184</v>
      </c>
      <c r="G152" s="25"/>
      <c r="H152" s="26">
        <f>SUMIFS(H153:H1205,$B153:$B1205,$B152,$D153:$D1205,$D153,$E153:$E1205,$E153,$F153:$F1205,$F153)</f>
        <v>2110540.85</v>
      </c>
      <c r="I152" s="26">
        <f>SUMIFS(I153:I1205,$B153:$B1205,$B152,$D153:$D1205,$D153,$E153:$E1205,$E153,$F153:$F1205,$F153)</f>
        <v>0</v>
      </c>
    </row>
    <row r="153" spans="1:9" s="22" customFormat="1" ht="15.75" x14ac:dyDescent="0.25">
      <c r="A153" s="18">
        <v>3</v>
      </c>
      <c r="B153" s="23">
        <v>955</v>
      </c>
      <c r="C153" s="32" t="s">
        <v>46</v>
      </c>
      <c r="D153" s="25" t="s">
        <v>79</v>
      </c>
      <c r="E153" s="25" t="s">
        <v>90</v>
      </c>
      <c r="F153" s="25" t="s">
        <v>184</v>
      </c>
      <c r="G153" s="25" t="s">
        <v>92</v>
      </c>
      <c r="H153" s="31">
        <v>2110540.85</v>
      </c>
      <c r="I153" s="31">
        <v>0</v>
      </c>
    </row>
    <row r="154" spans="1:9" s="22" customFormat="1" ht="78.75" x14ac:dyDescent="0.25">
      <c r="A154" s="18">
        <v>2</v>
      </c>
      <c r="B154" s="23">
        <v>955</v>
      </c>
      <c r="C154" s="32" t="s">
        <v>167</v>
      </c>
      <c r="D154" s="25" t="s">
        <v>79</v>
      </c>
      <c r="E154" s="25" t="s">
        <v>90</v>
      </c>
      <c r="F154" s="25" t="s">
        <v>108</v>
      </c>
      <c r="G154" s="25" t="s">
        <v>72</v>
      </c>
      <c r="H154" s="26">
        <f>SUMIFS(H155:H1207,$B155:$B1207,$B154,$D155:$D1207,$D155,$E155:$E1207,$E155,$F155:$F1207,$F155)</f>
        <v>32571.599999999999</v>
      </c>
      <c r="I154" s="26">
        <f>SUMIFS(I155:I1207,$B155:$B1207,$B154,$D155:$D1207,$D155,$E155:$E1207,$E155,$F155:$F1207,$F155)</f>
        <v>0</v>
      </c>
    </row>
    <row r="155" spans="1:9" s="22" customFormat="1" ht="47.25" x14ac:dyDescent="0.25">
      <c r="A155" s="18">
        <v>3</v>
      </c>
      <c r="B155" s="23">
        <v>955</v>
      </c>
      <c r="C155" s="32" t="s">
        <v>12</v>
      </c>
      <c r="D155" s="25" t="s">
        <v>79</v>
      </c>
      <c r="E155" s="25" t="s">
        <v>90</v>
      </c>
      <c r="F155" s="25" t="s">
        <v>108</v>
      </c>
      <c r="G155" s="25" t="s">
        <v>74</v>
      </c>
      <c r="H155" s="31">
        <v>32571.599999999999</v>
      </c>
      <c r="I155" s="31">
        <v>0</v>
      </c>
    </row>
    <row r="156" spans="1:9" s="22" customFormat="1" ht="37.15" customHeight="1" x14ac:dyDescent="0.25">
      <c r="A156" s="18">
        <v>2</v>
      </c>
      <c r="B156" s="23">
        <v>955</v>
      </c>
      <c r="C156" s="32" t="s">
        <v>35</v>
      </c>
      <c r="D156" s="25" t="s">
        <v>79</v>
      </c>
      <c r="E156" s="25" t="s">
        <v>90</v>
      </c>
      <c r="F156" s="25" t="s">
        <v>111</v>
      </c>
      <c r="G156" s="25"/>
      <c r="H156" s="26">
        <f>SUMIFS(H157:H1210,$B157:$B1210,$B156,$D157:$D1210,$D157,$E157:$E1210,$E157,$F157:$F1210,$F157)</f>
        <v>0</v>
      </c>
      <c r="I156" s="26">
        <f>SUMIFS(I157:I1210,$B157:$B1210,$B156,$D157:$D1210,$D157,$E157:$E1210,$E157,$F157:$F1210,$F157)</f>
        <v>0</v>
      </c>
    </row>
    <row r="157" spans="1:9" s="22" customFormat="1" ht="15.75" x14ac:dyDescent="0.25">
      <c r="A157" s="18">
        <v>3</v>
      </c>
      <c r="B157" s="23">
        <v>955</v>
      </c>
      <c r="C157" s="32" t="s">
        <v>161</v>
      </c>
      <c r="D157" s="25" t="s">
        <v>79</v>
      </c>
      <c r="E157" s="25" t="s">
        <v>90</v>
      </c>
      <c r="F157" s="25" t="s">
        <v>111</v>
      </c>
      <c r="G157" s="25" t="s">
        <v>128</v>
      </c>
      <c r="H157" s="31">
        <v>0</v>
      </c>
      <c r="I157" s="31">
        <v>0</v>
      </c>
    </row>
    <row r="158" spans="1:9" s="22" customFormat="1" ht="47.25" x14ac:dyDescent="0.25">
      <c r="A158" s="18">
        <v>1</v>
      </c>
      <c r="B158" s="23">
        <v>955</v>
      </c>
      <c r="C158" s="32" t="s">
        <v>36</v>
      </c>
      <c r="D158" s="25" t="s">
        <v>79</v>
      </c>
      <c r="E158" s="25" t="s">
        <v>77</v>
      </c>
      <c r="F158" s="25"/>
      <c r="G158" s="25"/>
      <c r="H158" s="26">
        <f>SUMIFS(H159:H1210,$B159:$B1210,$B159,$D159:$D1210,$D159,$E159:$E1210,$E159)/2</f>
        <v>1250616.52</v>
      </c>
      <c r="I158" s="26">
        <f>SUMIFS(I159:I1210,$B159:$B1210,$B159,$D159:$D1210,$D159,$E159:$E1210,$E159)/2</f>
        <v>0</v>
      </c>
    </row>
    <row r="159" spans="1:9" s="22" customFormat="1" ht="63" x14ac:dyDescent="0.25">
      <c r="A159" s="18">
        <v>2</v>
      </c>
      <c r="B159" s="23">
        <v>955</v>
      </c>
      <c r="C159" s="32" t="s">
        <v>172</v>
      </c>
      <c r="D159" s="25" t="s">
        <v>79</v>
      </c>
      <c r="E159" s="25" t="s">
        <v>77</v>
      </c>
      <c r="F159" s="25" t="s">
        <v>53</v>
      </c>
      <c r="G159" s="25"/>
      <c r="H159" s="26">
        <f>SUMIFS(H160:H1210,$B160:$B1210,$B159,$D160:$D1210,$D160,$E160:$E1210,$E160,$F160:$F1210,$F160)</f>
        <v>648679.87</v>
      </c>
      <c r="I159" s="26">
        <f>SUMIFS(I160:I1210,$B160:$B1210,$B159,$D160:$D1210,$D160,$E160:$E1210,$E160,$F160:$F1210,$F160)</f>
        <v>0</v>
      </c>
    </row>
    <row r="160" spans="1:9" s="22" customFormat="1" ht="15.75" x14ac:dyDescent="0.25">
      <c r="A160" s="18">
        <v>3</v>
      </c>
      <c r="B160" s="23">
        <v>955</v>
      </c>
      <c r="C160" s="32" t="s">
        <v>46</v>
      </c>
      <c r="D160" s="25" t="s">
        <v>79</v>
      </c>
      <c r="E160" s="25" t="s">
        <v>77</v>
      </c>
      <c r="F160" s="25" t="s">
        <v>53</v>
      </c>
      <c r="G160" s="25" t="s">
        <v>92</v>
      </c>
      <c r="H160" s="31">
        <v>648679.87</v>
      </c>
      <c r="I160" s="31">
        <v>0</v>
      </c>
    </row>
    <row r="161" spans="1:11" s="22" customFormat="1" ht="63" x14ac:dyDescent="0.25">
      <c r="A161" s="18">
        <v>2</v>
      </c>
      <c r="B161" s="23">
        <v>955</v>
      </c>
      <c r="C161" s="32" t="s">
        <v>158</v>
      </c>
      <c r="D161" s="25" t="s">
        <v>79</v>
      </c>
      <c r="E161" s="25" t="s">
        <v>77</v>
      </c>
      <c r="F161" s="25" t="s">
        <v>157</v>
      </c>
      <c r="G161" s="25"/>
      <c r="H161" s="26">
        <f>SUMIFS(H162:H1212,$B162:$B1212,$B161,$D162:$D1212,$D162,$E162:$E1212,$E162,$F162:$F1212,$F162)</f>
        <v>601936.65</v>
      </c>
      <c r="I161" s="26">
        <f>SUMIFS(I162:I1212,$B162:$B1212,$B161,$D162:$D1212,$D162,$E162:$E1212,$E162,$F162:$F1212,$F162)</f>
        <v>0</v>
      </c>
    </row>
    <row r="162" spans="1:11" s="22" customFormat="1" ht="78.75" x14ac:dyDescent="0.25">
      <c r="A162" s="18">
        <v>3</v>
      </c>
      <c r="B162" s="23">
        <v>955</v>
      </c>
      <c r="C162" s="32" t="s">
        <v>149</v>
      </c>
      <c r="D162" s="25" t="s">
        <v>79</v>
      </c>
      <c r="E162" s="25" t="s">
        <v>77</v>
      </c>
      <c r="F162" s="25" t="s">
        <v>157</v>
      </c>
      <c r="G162" s="25" t="s">
        <v>95</v>
      </c>
      <c r="H162" s="31">
        <v>601936.65</v>
      </c>
      <c r="I162" s="31">
        <v>0</v>
      </c>
    </row>
    <row r="163" spans="1:11" s="22" customFormat="1" ht="15.75" x14ac:dyDescent="0.25">
      <c r="A163" s="18">
        <v>1</v>
      </c>
      <c r="B163" s="23">
        <v>955</v>
      </c>
      <c r="C163" s="32" t="s">
        <v>54</v>
      </c>
      <c r="D163" s="25" t="s">
        <v>87</v>
      </c>
      <c r="E163" s="25" t="s">
        <v>93</v>
      </c>
      <c r="F163" s="25"/>
      <c r="G163" s="25"/>
      <c r="H163" s="26">
        <f>SUMIFS(H164:H1215,$B164:$B1215,$B164,$D164:$D1215,$D164,$E164:$E1215,$E164)/2</f>
        <v>46963473.909999996</v>
      </c>
      <c r="I163" s="26">
        <f>SUMIFS(I164:I1215,$B164:$B1215,$B164,$D164:$D1215,$D164,$E164:$E1215,$E164)/2</f>
        <v>43832872</v>
      </c>
    </row>
    <row r="164" spans="1:11" s="22" customFormat="1" ht="63" x14ac:dyDescent="0.25">
      <c r="A164" s="18">
        <v>2</v>
      </c>
      <c r="B164" s="23">
        <v>955</v>
      </c>
      <c r="C164" s="28" t="s">
        <v>195</v>
      </c>
      <c r="D164" s="25" t="s">
        <v>87</v>
      </c>
      <c r="E164" s="25" t="s">
        <v>93</v>
      </c>
      <c r="F164" s="25" t="s">
        <v>15</v>
      </c>
      <c r="G164" s="25" t="s">
        <v>72</v>
      </c>
      <c r="H164" s="26">
        <f>SUMIFS(H165:H1215,$B165:$B1215,$B164,$D165:$D1215,$D165,$E165:$E1215,$E165,$F165:$F1215,$F165)</f>
        <v>0</v>
      </c>
      <c r="I164" s="26">
        <f>SUMIFS(I165:I1215,$B165:$B1215,$B164,$D165:$D1215,$D165,$E165:$E1215,$E165,$F165:$F1215,$F165)</f>
        <v>0</v>
      </c>
    </row>
    <row r="165" spans="1:11" s="22" customFormat="1" ht="47.25" x14ac:dyDescent="0.25">
      <c r="A165" s="18">
        <v>3</v>
      </c>
      <c r="B165" s="23">
        <v>955</v>
      </c>
      <c r="C165" s="24" t="s">
        <v>12</v>
      </c>
      <c r="D165" s="25" t="s">
        <v>87</v>
      </c>
      <c r="E165" s="25" t="s">
        <v>93</v>
      </c>
      <c r="F165" s="25" t="s">
        <v>15</v>
      </c>
      <c r="G165" s="25" t="s">
        <v>74</v>
      </c>
      <c r="H165" s="31">
        <v>0</v>
      </c>
      <c r="I165" s="31">
        <v>0</v>
      </c>
    </row>
    <row r="166" spans="1:11" s="22" customFormat="1" ht="78.75" x14ac:dyDescent="0.25">
      <c r="A166" s="18">
        <v>2</v>
      </c>
      <c r="B166" s="23">
        <v>955</v>
      </c>
      <c r="C166" s="33" t="s">
        <v>190</v>
      </c>
      <c r="D166" s="25" t="s">
        <v>87</v>
      </c>
      <c r="E166" s="25" t="s">
        <v>93</v>
      </c>
      <c r="F166" s="25" t="s">
        <v>55</v>
      </c>
      <c r="G166" s="25"/>
      <c r="H166" s="26">
        <f>SUMIFS(H167:H1217,$B167:$B1217,$B166,$D167:$D1217,$D167,$E167:$E1217,$E167,$F167:$F1217,$F167)</f>
        <v>46963473.909999996</v>
      </c>
      <c r="I166" s="26">
        <f>SUMIFS(I167:I1217,$B167:$B1217,$B166,$D167:$D1217,$D167,$E167:$E1217,$E167,$F167:$F1217,$F167)</f>
        <v>43832872</v>
      </c>
    </row>
    <row r="167" spans="1:11" s="22" customFormat="1" ht="31.5" x14ac:dyDescent="0.25">
      <c r="A167" s="18">
        <v>3</v>
      </c>
      <c r="B167" s="23">
        <v>955</v>
      </c>
      <c r="C167" s="32" t="s">
        <v>23</v>
      </c>
      <c r="D167" s="25" t="s">
        <v>87</v>
      </c>
      <c r="E167" s="25" t="s">
        <v>93</v>
      </c>
      <c r="F167" s="25" t="s">
        <v>55</v>
      </c>
      <c r="G167" s="25" t="s">
        <v>83</v>
      </c>
      <c r="H167" s="31">
        <v>8468573.3499999996</v>
      </c>
      <c r="I167" s="31">
        <v>6445983</v>
      </c>
    </row>
    <row r="168" spans="1:11" s="22" customFormat="1" ht="47.25" x14ac:dyDescent="0.25">
      <c r="A168" s="18">
        <v>3</v>
      </c>
      <c r="B168" s="23">
        <v>955</v>
      </c>
      <c r="C168" s="32" t="s">
        <v>12</v>
      </c>
      <c r="D168" s="25" t="s">
        <v>87</v>
      </c>
      <c r="E168" s="25" t="s">
        <v>93</v>
      </c>
      <c r="F168" s="25" t="s">
        <v>55</v>
      </c>
      <c r="G168" s="25" t="s">
        <v>74</v>
      </c>
      <c r="H168" s="31">
        <v>1083248.1599999999</v>
      </c>
      <c r="I168" s="31">
        <v>287800</v>
      </c>
      <c r="K168" s="37"/>
    </row>
    <row r="169" spans="1:11" s="22" customFormat="1" ht="15.75" x14ac:dyDescent="0.25">
      <c r="A169" s="18">
        <v>3</v>
      </c>
      <c r="B169" s="23">
        <v>955</v>
      </c>
      <c r="C169" s="32" t="s">
        <v>46</v>
      </c>
      <c r="D169" s="25" t="s">
        <v>87</v>
      </c>
      <c r="E169" s="25" t="s">
        <v>93</v>
      </c>
      <c r="F169" s="25" t="s">
        <v>55</v>
      </c>
      <c r="G169" s="25" t="s">
        <v>92</v>
      </c>
      <c r="H169" s="31">
        <v>312563.40000000002</v>
      </c>
      <c r="I169" s="31">
        <v>0</v>
      </c>
    </row>
    <row r="170" spans="1:11" s="22" customFormat="1" ht="78.75" x14ac:dyDescent="0.25">
      <c r="A170" s="18">
        <v>3</v>
      </c>
      <c r="B170" s="23">
        <v>955</v>
      </c>
      <c r="C170" s="32" t="s">
        <v>135</v>
      </c>
      <c r="D170" s="25" t="s">
        <v>87</v>
      </c>
      <c r="E170" s="25" t="s">
        <v>93</v>
      </c>
      <c r="F170" s="25" t="s">
        <v>55</v>
      </c>
      <c r="G170" s="25" t="s">
        <v>94</v>
      </c>
      <c r="H170" s="31">
        <v>37099089</v>
      </c>
      <c r="I170" s="31">
        <v>37099089</v>
      </c>
    </row>
    <row r="171" spans="1:11" s="22" customFormat="1" ht="21" customHeight="1" x14ac:dyDescent="0.25">
      <c r="A171" s="18">
        <v>3</v>
      </c>
      <c r="B171" s="23">
        <v>955</v>
      </c>
      <c r="C171" s="32" t="s">
        <v>13</v>
      </c>
      <c r="D171" s="25" t="s">
        <v>87</v>
      </c>
      <c r="E171" s="25" t="s">
        <v>93</v>
      </c>
      <c r="F171" s="25" t="s">
        <v>55</v>
      </c>
      <c r="G171" s="25" t="s">
        <v>75</v>
      </c>
      <c r="H171" s="31">
        <v>0</v>
      </c>
      <c r="I171" s="31">
        <v>0</v>
      </c>
    </row>
    <row r="172" spans="1:11" s="22" customFormat="1" ht="15.75" x14ac:dyDescent="0.25">
      <c r="A172" s="18">
        <v>1</v>
      </c>
      <c r="B172" s="23">
        <v>955</v>
      </c>
      <c r="C172" s="32" t="s">
        <v>56</v>
      </c>
      <c r="D172" s="25" t="s">
        <v>87</v>
      </c>
      <c r="E172" s="25" t="s">
        <v>84</v>
      </c>
      <c r="F172" s="25" t="s">
        <v>7</v>
      </c>
      <c r="G172" s="25" t="s">
        <v>72</v>
      </c>
      <c r="H172" s="26">
        <f>SUMIFS(H173:H1224,$B173:$B1224,$B173,$D173:$D1224,$D173,$E173:$E1224,$E173)/2</f>
        <v>3324365.46</v>
      </c>
      <c r="I172" s="26">
        <f>SUMIFS(I173:I1224,$B173:$B1224,$B173,$D173:$D1224,$D173,$E173:$E1224,$E173)/2</f>
        <v>0</v>
      </c>
    </row>
    <row r="173" spans="1:11" s="22" customFormat="1" ht="63" x14ac:dyDescent="0.25">
      <c r="A173" s="18">
        <v>2</v>
      </c>
      <c r="B173" s="23">
        <v>955</v>
      </c>
      <c r="C173" s="32" t="s">
        <v>197</v>
      </c>
      <c r="D173" s="25" t="s">
        <v>87</v>
      </c>
      <c r="E173" s="25" t="s">
        <v>84</v>
      </c>
      <c r="F173" s="25" t="s">
        <v>124</v>
      </c>
      <c r="G173" s="25"/>
      <c r="H173" s="26">
        <f>SUMIFS(H174:H1224,$B174:$B1224,$B173,$D174:$D1224,$D174,$E174:$E1224,$E174,$F174:$F1224,$F174)</f>
        <v>3324365.46</v>
      </c>
      <c r="I173" s="26">
        <f>SUMIFS(I174:I1224,$B174:$B1224,$B173,$D174:$D1224,$D174,$E174:$E1224,$E174,$F174:$F1224,$F174)</f>
        <v>0</v>
      </c>
    </row>
    <row r="174" spans="1:11" s="22" customFormat="1" ht="47.25" x14ac:dyDescent="0.25">
      <c r="A174" s="18">
        <v>3</v>
      </c>
      <c r="B174" s="23">
        <v>955</v>
      </c>
      <c r="C174" s="32" t="s">
        <v>12</v>
      </c>
      <c r="D174" s="25" t="s">
        <v>87</v>
      </c>
      <c r="E174" s="25" t="s">
        <v>84</v>
      </c>
      <c r="F174" s="25" t="s">
        <v>124</v>
      </c>
      <c r="G174" s="25" t="s">
        <v>74</v>
      </c>
      <c r="H174" s="31">
        <v>3324365.46</v>
      </c>
      <c r="I174" s="31">
        <v>0</v>
      </c>
    </row>
    <row r="175" spans="1:11" s="22" customFormat="1" ht="15.75" x14ac:dyDescent="0.25">
      <c r="A175" s="18">
        <v>1</v>
      </c>
      <c r="B175" s="23">
        <v>955</v>
      </c>
      <c r="C175" s="32" t="s">
        <v>131</v>
      </c>
      <c r="D175" s="25" t="s">
        <v>87</v>
      </c>
      <c r="E175" s="25" t="s">
        <v>90</v>
      </c>
      <c r="F175" s="25"/>
      <c r="G175" s="25"/>
      <c r="H175" s="26">
        <f>SUMIFS(H176:H1227,$B176:$B1227,$B176,$D176:$D1227,$D176,$E176:$E1227,$E176)/2</f>
        <v>74175649.219999999</v>
      </c>
      <c r="I175" s="26">
        <f>SUMIFS(I176:I1227,$B176:$B1227,$B176,$D176:$D1227,$D176,$E176:$E1227,$E176)/2</f>
        <v>69000000</v>
      </c>
    </row>
    <row r="176" spans="1:11" s="22" customFormat="1" ht="63" x14ac:dyDescent="0.25">
      <c r="A176" s="18">
        <v>2</v>
      </c>
      <c r="B176" s="23">
        <v>955</v>
      </c>
      <c r="C176" s="32" t="s">
        <v>187</v>
      </c>
      <c r="D176" s="25" t="s">
        <v>87</v>
      </c>
      <c r="E176" s="25" t="s">
        <v>90</v>
      </c>
      <c r="F176" s="25" t="s">
        <v>57</v>
      </c>
      <c r="G176" s="25"/>
      <c r="H176" s="26">
        <f>SUMIFS(H177:H1227,$B177:$B1227,$B176,$D177:$D1227,$D177,$E177:$E1227,$E177,$F177:$F1227,$F177)</f>
        <v>74175649.219999999</v>
      </c>
      <c r="I176" s="26">
        <f>SUMIFS(I177:I1227,$B177:$B1227,$B176,$D177:$D1227,$D177,$E177:$E1227,$E177,$F177:$F1227,$F177)</f>
        <v>69000000</v>
      </c>
    </row>
    <row r="177" spans="1:9" s="22" customFormat="1" ht="15.75" x14ac:dyDescent="0.25">
      <c r="A177" s="18">
        <v>3</v>
      </c>
      <c r="B177" s="23">
        <v>955</v>
      </c>
      <c r="C177" s="32" t="s">
        <v>46</v>
      </c>
      <c r="D177" s="25" t="s">
        <v>87</v>
      </c>
      <c r="E177" s="25" t="s">
        <v>90</v>
      </c>
      <c r="F177" s="25" t="s">
        <v>57</v>
      </c>
      <c r="G177" s="25" t="s">
        <v>92</v>
      </c>
      <c r="H177" s="31">
        <v>74175649.219999999</v>
      </c>
      <c r="I177" s="31">
        <v>69000000</v>
      </c>
    </row>
    <row r="178" spans="1:9" s="22" customFormat="1" ht="15.75" x14ac:dyDescent="0.25">
      <c r="A178" s="18">
        <v>1</v>
      </c>
      <c r="B178" s="23">
        <v>955</v>
      </c>
      <c r="C178" s="32" t="s">
        <v>126</v>
      </c>
      <c r="D178" s="25" t="s">
        <v>87</v>
      </c>
      <c r="E178" s="25" t="s">
        <v>85</v>
      </c>
      <c r="F178" s="25" t="s">
        <v>7</v>
      </c>
      <c r="G178" s="25" t="s">
        <v>72</v>
      </c>
      <c r="H178" s="26">
        <f>SUMIFS(H179:H1236,$B179:$B1236,$B179,$D179:$D1236,$D179,$E179:$E1236,$E179)/2</f>
        <v>0</v>
      </c>
      <c r="I178" s="26">
        <f>SUMIFS(I179:I1236,$B179:$B1236,$B179,$D179:$D1236,$D179,$E179:$E1236,$E179)/2</f>
        <v>0</v>
      </c>
    </row>
    <row r="179" spans="1:9" s="22" customFormat="1" ht="78.75" x14ac:dyDescent="0.25">
      <c r="A179" s="18">
        <v>2</v>
      </c>
      <c r="B179" s="23">
        <v>955</v>
      </c>
      <c r="C179" s="32" t="s">
        <v>173</v>
      </c>
      <c r="D179" s="25" t="s">
        <v>87</v>
      </c>
      <c r="E179" s="25" t="s">
        <v>85</v>
      </c>
      <c r="F179" s="25" t="s">
        <v>50</v>
      </c>
      <c r="G179" s="25"/>
      <c r="H179" s="26">
        <f>SUMIFS(H180:H1236,$B180:$B1236,$B179,$D180:$D1236,$D180,$E180:$E1236,$E180,$F180:$F1236,$F180)</f>
        <v>0</v>
      </c>
      <c r="I179" s="26">
        <f>SUMIFS(I180:I1236,$B180:$B1236,$B179,$D180:$D1236,$D180,$E180:$E1236,$E180,$F180:$F1236,$F180)</f>
        <v>0</v>
      </c>
    </row>
    <row r="180" spans="1:9" s="22" customFormat="1" ht="15.75" x14ac:dyDescent="0.25">
      <c r="A180" s="18">
        <v>3</v>
      </c>
      <c r="B180" s="23">
        <v>955</v>
      </c>
      <c r="C180" s="32" t="s">
        <v>46</v>
      </c>
      <c r="D180" s="25" t="s">
        <v>87</v>
      </c>
      <c r="E180" s="25" t="s">
        <v>85</v>
      </c>
      <c r="F180" s="25" t="s">
        <v>50</v>
      </c>
      <c r="G180" s="25" t="s">
        <v>92</v>
      </c>
      <c r="H180" s="31">
        <v>0</v>
      </c>
      <c r="I180" s="31">
        <v>0</v>
      </c>
    </row>
    <row r="181" spans="1:9" s="22" customFormat="1" ht="31.5" x14ac:dyDescent="0.25">
      <c r="A181" s="18">
        <v>1</v>
      </c>
      <c r="B181" s="23">
        <v>955</v>
      </c>
      <c r="C181" s="32" t="s">
        <v>37</v>
      </c>
      <c r="D181" s="25" t="s">
        <v>87</v>
      </c>
      <c r="E181" s="25" t="s">
        <v>88</v>
      </c>
      <c r="F181" s="25"/>
      <c r="G181" s="25"/>
      <c r="H181" s="26">
        <f>SUMIFS(H182:H1239,$B182:$B1239,$B182,$D182:$D1239,$D182,$E182:$E1239,$E182)/2</f>
        <v>26577339.390000001</v>
      </c>
      <c r="I181" s="26">
        <f>SUMIFS(I182:I1239,$B182:$B1239,$B182,$D182:$D1239,$D182,$E182:$E1239,$E182)/2</f>
        <v>0</v>
      </c>
    </row>
    <row r="182" spans="1:9" s="22" customFormat="1" ht="54" customHeight="1" x14ac:dyDescent="0.25">
      <c r="A182" s="18">
        <v>2</v>
      </c>
      <c r="B182" s="23">
        <v>955</v>
      </c>
      <c r="C182" s="32" t="s">
        <v>171</v>
      </c>
      <c r="D182" s="25" t="s">
        <v>87</v>
      </c>
      <c r="E182" s="25" t="s">
        <v>88</v>
      </c>
      <c r="F182" s="25" t="s">
        <v>58</v>
      </c>
      <c r="G182" s="25"/>
      <c r="H182" s="26">
        <f>SUMIFS(H183:H1239,$B183:$B1239,$B182,$D183:$D1239,$D183,$E183:$E1239,$E183,$F183:$F1239,$F183)</f>
        <v>8866200</v>
      </c>
      <c r="I182" s="26">
        <f>SUMIFS(I183:I1239,$B183:$B1239,$B182,$D183:$D1239,$D183,$E183:$E1239,$E183,$F183:$F1239,$F183)</f>
        <v>0</v>
      </c>
    </row>
    <row r="183" spans="1:9" s="22" customFormat="1" ht="78.75" x14ac:dyDescent="0.25">
      <c r="A183" s="18">
        <v>3</v>
      </c>
      <c r="B183" s="23">
        <v>955</v>
      </c>
      <c r="C183" s="32" t="s">
        <v>149</v>
      </c>
      <c r="D183" s="25" t="s">
        <v>87</v>
      </c>
      <c r="E183" s="25" t="s">
        <v>88</v>
      </c>
      <c r="F183" s="25" t="s">
        <v>58</v>
      </c>
      <c r="G183" s="25" t="s">
        <v>95</v>
      </c>
      <c r="H183" s="31">
        <v>8866200</v>
      </c>
      <c r="I183" s="31">
        <v>0</v>
      </c>
    </row>
    <row r="184" spans="1:9" s="22" customFormat="1" ht="82.15" customHeight="1" x14ac:dyDescent="0.25">
      <c r="A184" s="18">
        <v>2</v>
      </c>
      <c r="B184" s="23">
        <v>955</v>
      </c>
      <c r="C184" s="36" t="s">
        <v>177</v>
      </c>
      <c r="D184" s="25" t="s">
        <v>87</v>
      </c>
      <c r="E184" s="25" t="s">
        <v>88</v>
      </c>
      <c r="F184" s="25" t="s">
        <v>49</v>
      </c>
      <c r="G184" s="25" t="s">
        <v>72</v>
      </c>
      <c r="H184" s="26">
        <f>SUMIFS(H185:H1239,$B185:$B1239,$B184,$D185:$D1239,$D185,$E185:$E1239,$E185,$F185:$F1239,$F185)</f>
        <v>17711139.390000001</v>
      </c>
      <c r="I184" s="26">
        <f>SUMIFS(I185:I1239,$B185:$B1239,$B184,$D185:$D1239,$D185,$E185:$E1239,$E185,$F185:$F1239,$F185)</f>
        <v>0</v>
      </c>
    </row>
    <row r="185" spans="1:9" s="22" customFormat="1" ht="15.75" x14ac:dyDescent="0.25">
      <c r="A185" s="18">
        <v>3</v>
      </c>
      <c r="B185" s="23">
        <v>955</v>
      </c>
      <c r="C185" s="32" t="s">
        <v>46</v>
      </c>
      <c r="D185" s="25" t="s">
        <v>87</v>
      </c>
      <c r="E185" s="25" t="s">
        <v>88</v>
      </c>
      <c r="F185" s="25" t="s">
        <v>49</v>
      </c>
      <c r="G185" s="25" t="s">
        <v>92</v>
      </c>
      <c r="H185" s="31">
        <v>17711139.390000001</v>
      </c>
      <c r="I185" s="31">
        <v>0</v>
      </c>
    </row>
    <row r="186" spans="1:9" s="22" customFormat="1" ht="50.45" customHeight="1" x14ac:dyDescent="0.25">
      <c r="A186" s="18">
        <v>2</v>
      </c>
      <c r="B186" s="23">
        <v>955</v>
      </c>
      <c r="C186" s="32" t="s">
        <v>173</v>
      </c>
      <c r="D186" s="25" t="s">
        <v>87</v>
      </c>
      <c r="E186" s="25" t="s">
        <v>88</v>
      </c>
      <c r="F186" s="25" t="s">
        <v>50</v>
      </c>
      <c r="G186" s="25"/>
      <c r="H186" s="26">
        <f>SUMIFS(H187:H1241,$B187:$B1241,$B186,$D187:$D1241,$D187,$E187:$E1241,$E187,$F187:$F1241,$F187)</f>
        <v>0</v>
      </c>
      <c r="I186" s="26">
        <f>SUMIFS(I187:I1241,$B187:$B1241,$B186,$D187:$D1241,$D187,$E187:$E1241,$E187,$F187:$F1241,$F187)</f>
        <v>0</v>
      </c>
    </row>
    <row r="187" spans="1:9" s="22" customFormat="1" ht="15.75" x14ac:dyDescent="0.25">
      <c r="A187" s="18">
        <v>3</v>
      </c>
      <c r="B187" s="23">
        <v>955</v>
      </c>
      <c r="C187" s="32" t="s">
        <v>46</v>
      </c>
      <c r="D187" s="25" t="s">
        <v>87</v>
      </c>
      <c r="E187" s="25" t="s">
        <v>88</v>
      </c>
      <c r="F187" s="25" t="s">
        <v>50</v>
      </c>
      <c r="G187" s="25" t="s">
        <v>92</v>
      </c>
      <c r="H187" s="31">
        <v>0</v>
      </c>
      <c r="I187" s="31">
        <v>0</v>
      </c>
    </row>
    <row r="188" spans="1:9" s="22" customFormat="1" ht="15.75" x14ac:dyDescent="0.25">
      <c r="A188" s="18">
        <v>1</v>
      </c>
      <c r="B188" s="23">
        <v>955</v>
      </c>
      <c r="C188" s="32" t="s">
        <v>59</v>
      </c>
      <c r="D188" s="25" t="s">
        <v>93</v>
      </c>
      <c r="E188" s="25" t="s">
        <v>70</v>
      </c>
      <c r="F188" s="25"/>
      <c r="G188" s="25"/>
      <c r="H188" s="26">
        <f>SUMIFS(H189:H1246,$B189:$B1246,$B189,$D189:$D1246,$D189,$E189:$E1246,$E189)/2</f>
        <v>310916.74</v>
      </c>
      <c r="I188" s="26">
        <f>SUMIFS(I189:I1246,$B189:$B1246,$B189,$D189:$D1246,$D189,$E189:$E1246,$E189)/2</f>
        <v>0</v>
      </c>
    </row>
    <row r="189" spans="1:9" s="22" customFormat="1" ht="66.599999999999994" customHeight="1" x14ac:dyDescent="0.25">
      <c r="A189" s="18">
        <v>2</v>
      </c>
      <c r="B189" s="23">
        <v>955</v>
      </c>
      <c r="C189" s="32" t="s">
        <v>173</v>
      </c>
      <c r="D189" s="25" t="s">
        <v>93</v>
      </c>
      <c r="E189" s="25" t="s">
        <v>70</v>
      </c>
      <c r="F189" s="25" t="s">
        <v>50</v>
      </c>
      <c r="G189" s="25" t="s">
        <v>72</v>
      </c>
      <c r="H189" s="26">
        <f>SUMIFS(H190:H1246,$B190:$B1246,$B189,$D190:$D1246,$D190,$E190:$E1246,$E190,$F190:$F1246,$F190)</f>
        <v>310916.74</v>
      </c>
      <c r="I189" s="26">
        <f>SUMIFS(I190:I1246,$B190:$B1246,$B189,$D190:$D1246,$D190,$E190:$E1246,$E190,$F190:$F1246,$F190)</f>
        <v>0</v>
      </c>
    </row>
    <row r="190" spans="1:9" s="22" customFormat="1" ht="15.75" x14ac:dyDescent="0.25">
      <c r="A190" s="18">
        <v>3</v>
      </c>
      <c r="B190" s="23">
        <v>955</v>
      </c>
      <c r="C190" s="32" t="s">
        <v>46</v>
      </c>
      <c r="D190" s="25" t="s">
        <v>93</v>
      </c>
      <c r="E190" s="25" t="s">
        <v>70</v>
      </c>
      <c r="F190" s="25" t="s">
        <v>50</v>
      </c>
      <c r="G190" s="25" t="s">
        <v>92</v>
      </c>
      <c r="H190" s="31">
        <v>310916.74</v>
      </c>
      <c r="I190" s="31">
        <v>0</v>
      </c>
    </row>
    <row r="191" spans="1:9" s="22" customFormat="1" ht="15.75" x14ac:dyDescent="0.25">
      <c r="A191" s="18">
        <v>1</v>
      </c>
      <c r="B191" s="23">
        <v>955</v>
      </c>
      <c r="C191" s="32" t="s">
        <v>115</v>
      </c>
      <c r="D191" s="25" t="s">
        <v>93</v>
      </c>
      <c r="E191" s="25" t="s">
        <v>89</v>
      </c>
      <c r="F191" s="25" t="s">
        <v>7</v>
      </c>
      <c r="G191" s="25" t="s">
        <v>72</v>
      </c>
      <c r="H191" s="26">
        <f>SUMIFS(H192:H1249,$B192:$B1249,$B192,$D192:$D1249,$D192,$E192:$E1249,$E192)/2</f>
        <v>0</v>
      </c>
      <c r="I191" s="26">
        <f>SUMIFS(I192:I1249,$B192:$B1249,$B192,$D192:$D1249,$D192,$E192:$E1249,$E192)/2</f>
        <v>0</v>
      </c>
    </row>
    <row r="192" spans="1:9" s="22" customFormat="1" ht="47.25" x14ac:dyDescent="0.25">
      <c r="A192" s="18">
        <v>2</v>
      </c>
      <c r="B192" s="23">
        <v>955</v>
      </c>
      <c r="C192" s="32" t="s">
        <v>140</v>
      </c>
      <c r="D192" s="25" t="s">
        <v>93</v>
      </c>
      <c r="E192" s="25" t="s">
        <v>89</v>
      </c>
      <c r="F192" s="25" t="s">
        <v>60</v>
      </c>
      <c r="G192" s="25" t="s">
        <v>72</v>
      </c>
      <c r="H192" s="26">
        <f>SUMIFS(H193:H1249,$B193:$B1249,$B192,$D193:$D1249,$D193,$E193:$E1249,$E193,$F193:$F1249,$F193)</f>
        <v>0</v>
      </c>
      <c r="I192" s="26">
        <f>SUMIFS(I193:I1249,$B193:$B1249,$B192,$D193:$D1249,$D193,$E193:$E1249,$E193,$F193:$F1249,$F193)</f>
        <v>0</v>
      </c>
    </row>
    <row r="193" spans="1:9" s="22" customFormat="1" ht="128.44999999999999" customHeight="1" x14ac:dyDescent="0.25">
      <c r="A193" s="18">
        <v>3</v>
      </c>
      <c r="B193" s="23">
        <v>955</v>
      </c>
      <c r="C193" s="32" t="s">
        <v>116</v>
      </c>
      <c r="D193" s="25" t="s">
        <v>93</v>
      </c>
      <c r="E193" s="25" t="s">
        <v>89</v>
      </c>
      <c r="F193" s="25" t="s">
        <v>60</v>
      </c>
      <c r="G193" s="25" t="s">
        <v>114</v>
      </c>
      <c r="H193" s="31">
        <v>0</v>
      </c>
      <c r="I193" s="31">
        <v>0</v>
      </c>
    </row>
    <row r="194" spans="1:9" s="22" customFormat="1" ht="24.6" customHeight="1" x14ac:dyDescent="0.25">
      <c r="A194" s="18">
        <v>3</v>
      </c>
      <c r="B194" s="23">
        <v>955</v>
      </c>
      <c r="C194" s="32" t="s">
        <v>46</v>
      </c>
      <c r="D194" s="25" t="s">
        <v>93</v>
      </c>
      <c r="E194" s="25" t="s">
        <v>89</v>
      </c>
      <c r="F194" s="25" t="s">
        <v>60</v>
      </c>
      <c r="G194" s="25" t="s">
        <v>92</v>
      </c>
      <c r="H194" s="31">
        <v>0</v>
      </c>
      <c r="I194" s="31">
        <v>0</v>
      </c>
    </row>
    <row r="195" spans="1:9" s="22" customFormat="1" ht="78.75" x14ac:dyDescent="0.25">
      <c r="A195" s="18">
        <v>2</v>
      </c>
      <c r="B195" s="23">
        <v>955</v>
      </c>
      <c r="C195" s="32" t="s">
        <v>167</v>
      </c>
      <c r="D195" s="25" t="s">
        <v>93</v>
      </c>
      <c r="E195" s="25" t="s">
        <v>89</v>
      </c>
      <c r="F195" s="25" t="s">
        <v>108</v>
      </c>
      <c r="G195" s="25" t="s">
        <v>72</v>
      </c>
      <c r="H195" s="26">
        <f>SUMIFS(H196:H1252,$B196:$B1252,$B195,$D196:$D1252,$D196,$E196:$E1252,$E196,$F196:$F1252,$F196)</f>
        <v>0</v>
      </c>
      <c r="I195" s="26">
        <f>SUMIFS(I196:I1252,$B196:$B1252,$B195,$D196:$D1252,$D196,$E196:$E1252,$E196,$F196:$F1252,$F196)</f>
        <v>0</v>
      </c>
    </row>
    <row r="196" spans="1:9" s="22" customFormat="1" ht="15.75" x14ac:dyDescent="0.25">
      <c r="A196" s="18">
        <v>3</v>
      </c>
      <c r="B196" s="23">
        <v>955</v>
      </c>
      <c r="C196" s="32" t="s">
        <v>46</v>
      </c>
      <c r="D196" s="25" t="s">
        <v>93</v>
      </c>
      <c r="E196" s="25" t="s">
        <v>89</v>
      </c>
      <c r="F196" s="25" t="s">
        <v>108</v>
      </c>
      <c r="G196" s="25" t="s">
        <v>92</v>
      </c>
      <c r="H196" s="31">
        <v>0</v>
      </c>
      <c r="I196" s="31">
        <v>0</v>
      </c>
    </row>
    <row r="197" spans="1:9" s="22" customFormat="1" ht="78.75" x14ac:dyDescent="0.25">
      <c r="A197" s="18">
        <v>2</v>
      </c>
      <c r="B197" s="23">
        <v>955</v>
      </c>
      <c r="C197" s="32" t="s">
        <v>173</v>
      </c>
      <c r="D197" s="25" t="s">
        <v>93</v>
      </c>
      <c r="E197" s="25" t="s">
        <v>89</v>
      </c>
      <c r="F197" s="25" t="s">
        <v>50</v>
      </c>
      <c r="G197" s="25" t="s">
        <v>72</v>
      </c>
      <c r="H197" s="26">
        <f>SUMIFS(H198:H1254,$B198:$B1254,$B197,$D198:$D1254,$D198,$E198:$E1254,$E198,$F198:$F1254,$F198)</f>
        <v>0</v>
      </c>
      <c r="I197" s="26">
        <f>SUMIFS(I198:I1254,$B198:$B1254,$B197,$D198:$D1254,$D198,$E198:$E1254,$E198,$F198:$F1254,$F198)</f>
        <v>0</v>
      </c>
    </row>
    <row r="198" spans="1:9" s="22" customFormat="1" ht="18" customHeight="1" x14ac:dyDescent="0.25">
      <c r="A198" s="18">
        <v>3</v>
      </c>
      <c r="B198" s="23">
        <v>955</v>
      </c>
      <c r="C198" s="32" t="s">
        <v>46</v>
      </c>
      <c r="D198" s="25" t="s">
        <v>93</v>
      </c>
      <c r="E198" s="25" t="s">
        <v>89</v>
      </c>
      <c r="F198" s="25" t="s">
        <v>50</v>
      </c>
      <c r="G198" s="25" t="s">
        <v>92</v>
      </c>
      <c r="H198" s="31">
        <v>0</v>
      </c>
      <c r="I198" s="31">
        <v>0</v>
      </c>
    </row>
    <row r="199" spans="1:9" s="22" customFormat="1" ht="15.75" x14ac:dyDescent="0.25">
      <c r="A199" s="18">
        <v>1</v>
      </c>
      <c r="B199" s="23">
        <v>955</v>
      </c>
      <c r="C199" s="32" t="s">
        <v>119</v>
      </c>
      <c r="D199" s="25" t="s">
        <v>93</v>
      </c>
      <c r="E199" s="25" t="s">
        <v>79</v>
      </c>
      <c r="F199" s="25" t="s">
        <v>7</v>
      </c>
      <c r="G199" s="25" t="s">
        <v>72</v>
      </c>
      <c r="H199" s="26">
        <f>SUMIFS(H200:H1257,$B200:$B1257,$B200,$D200:$D1257,$D200,$E200:$E1257,$E200)/2</f>
        <v>24881718.570000004</v>
      </c>
      <c r="I199" s="26">
        <f>SUMIFS(I200:I1257,$B200:$B1257,$B200,$D200:$D1257,$D200,$E200:$E1257,$E200)/2</f>
        <v>18799259.539999999</v>
      </c>
    </row>
    <row r="200" spans="1:9" s="22" customFormat="1" ht="52.9" customHeight="1" x14ac:dyDescent="0.25">
      <c r="A200" s="18">
        <v>2</v>
      </c>
      <c r="B200" s="23">
        <v>955</v>
      </c>
      <c r="C200" s="32" t="s">
        <v>140</v>
      </c>
      <c r="D200" s="25" t="s">
        <v>93</v>
      </c>
      <c r="E200" s="25" t="s">
        <v>79</v>
      </c>
      <c r="F200" s="25" t="s">
        <v>60</v>
      </c>
      <c r="G200" s="25" t="s">
        <v>72</v>
      </c>
      <c r="H200" s="26">
        <f>SUMIFS(H201:H1257,$B201:$B1257,$B200,$D201:$D1257,$D201,$E201:$E1257,$E201,$F201:$F1257,$F201)</f>
        <v>14500772.33</v>
      </c>
      <c r="I200" s="26">
        <f>SUMIFS(I201:I1257,$B201:$B1257,$B200,$D201:$D1257,$D201,$E201:$E1257,$E201,$F201:$F1257,$F201)</f>
        <v>9927879.4199999999</v>
      </c>
    </row>
    <row r="201" spans="1:9" s="22" customFormat="1" ht="15.75" x14ac:dyDescent="0.25">
      <c r="A201" s="18">
        <v>3</v>
      </c>
      <c r="B201" s="23">
        <v>955</v>
      </c>
      <c r="C201" s="32" t="s">
        <v>46</v>
      </c>
      <c r="D201" s="25" t="s">
        <v>93</v>
      </c>
      <c r="E201" s="25" t="s">
        <v>79</v>
      </c>
      <c r="F201" s="25" t="s">
        <v>60</v>
      </c>
      <c r="G201" s="25" t="s">
        <v>92</v>
      </c>
      <c r="H201" s="31">
        <v>14500772.33</v>
      </c>
      <c r="I201" s="31">
        <v>9927879.4199999999</v>
      </c>
    </row>
    <row r="202" spans="1:9" s="22" customFormat="1" ht="54" customHeight="1" x14ac:dyDescent="0.25">
      <c r="A202" s="18">
        <v>2</v>
      </c>
      <c r="B202" s="23">
        <v>955</v>
      </c>
      <c r="C202" s="32" t="s">
        <v>199</v>
      </c>
      <c r="D202" s="25" t="s">
        <v>93</v>
      </c>
      <c r="E202" s="25" t="s">
        <v>79</v>
      </c>
      <c r="F202" s="25" t="s">
        <v>118</v>
      </c>
      <c r="G202" s="25" t="s">
        <v>72</v>
      </c>
      <c r="H202" s="26">
        <f>SUMIFS(H203:H1259,$B203:$B1259,$B202,$D203:$D1259,$D203,$E203:$E1259,$E203,$F203:$F1259,$F203)</f>
        <v>10061250.57</v>
      </c>
      <c r="I202" s="26">
        <f>SUMIFS(I203:I1259,$B203:$B1259,$B202,$D203:$D1259,$D203,$E203:$E1259,$E203,$F203:$F1259,$F203)</f>
        <v>8871380.1199999992</v>
      </c>
    </row>
    <row r="203" spans="1:9" s="22" customFormat="1" ht="15.75" x14ac:dyDescent="0.25">
      <c r="A203" s="18">
        <v>3</v>
      </c>
      <c r="B203" s="23">
        <v>955</v>
      </c>
      <c r="C203" s="32" t="s">
        <v>46</v>
      </c>
      <c r="D203" s="25" t="s">
        <v>93</v>
      </c>
      <c r="E203" s="25" t="s">
        <v>79</v>
      </c>
      <c r="F203" s="25" t="s">
        <v>118</v>
      </c>
      <c r="G203" s="25" t="s">
        <v>92</v>
      </c>
      <c r="H203" s="31">
        <v>10061250.57</v>
      </c>
      <c r="I203" s="31">
        <v>8871380.1199999992</v>
      </c>
    </row>
    <row r="204" spans="1:9" s="22" customFormat="1" ht="52.9" customHeight="1" x14ac:dyDescent="0.25">
      <c r="A204" s="18">
        <v>2</v>
      </c>
      <c r="B204" s="23">
        <v>955</v>
      </c>
      <c r="C204" s="32" t="s">
        <v>201</v>
      </c>
      <c r="D204" s="25" t="s">
        <v>93</v>
      </c>
      <c r="E204" s="25" t="s">
        <v>79</v>
      </c>
      <c r="F204" s="25" t="s">
        <v>191</v>
      </c>
      <c r="G204" s="25" t="s">
        <v>72</v>
      </c>
      <c r="H204" s="26">
        <f>SUMIFS(H205:H1262,$B205:$B1262,$B204,$D205:$D1262,$D205,$E205:$E1262,$E205,$F205:$F1262,$F205)</f>
        <v>319695.67</v>
      </c>
      <c r="I204" s="26">
        <f>SUMIFS(I205:I1262,$B205:$B1262,$B204,$D205:$D1262,$D205,$E205:$E1262,$E205,$F205:$F1262,$F205)</f>
        <v>0</v>
      </c>
    </row>
    <row r="205" spans="1:9" s="22" customFormat="1" ht="15.75" x14ac:dyDescent="0.25">
      <c r="A205" s="18">
        <v>3</v>
      </c>
      <c r="B205" s="23">
        <v>955</v>
      </c>
      <c r="C205" s="32" t="s">
        <v>46</v>
      </c>
      <c r="D205" s="25" t="s">
        <v>93</v>
      </c>
      <c r="E205" s="25" t="s">
        <v>79</v>
      </c>
      <c r="F205" s="25" t="s">
        <v>191</v>
      </c>
      <c r="G205" s="25" t="s">
        <v>92</v>
      </c>
      <c r="H205" s="31">
        <v>319695.67</v>
      </c>
      <c r="I205" s="31">
        <v>0</v>
      </c>
    </row>
    <row r="206" spans="1:9" s="22" customFormat="1" ht="55.15" customHeight="1" x14ac:dyDescent="0.25">
      <c r="A206" s="18">
        <v>2</v>
      </c>
      <c r="B206" s="23">
        <v>955</v>
      </c>
      <c r="C206" s="32" t="s">
        <v>156</v>
      </c>
      <c r="D206" s="25" t="s">
        <v>93</v>
      </c>
      <c r="E206" s="25" t="s">
        <v>79</v>
      </c>
      <c r="F206" s="25" t="s">
        <v>155</v>
      </c>
      <c r="G206" s="25" t="s">
        <v>72</v>
      </c>
      <c r="H206" s="26">
        <f>SUMIFS(H207:H1261,$B207:$B1261,$B206,$D207:$D1261,$D207,$E207:$E1261,$E207,$F207:$F1261,$F207)</f>
        <v>0</v>
      </c>
      <c r="I206" s="26">
        <f>SUMIFS(I207:I1261,$B207:$B1261,$B206,$D207:$D1261,$D207,$E207:$E1261,$E207,$F207:$F1261,$F207)</f>
        <v>0</v>
      </c>
    </row>
    <row r="207" spans="1:9" s="22" customFormat="1" ht="15.75" x14ac:dyDescent="0.25">
      <c r="A207" s="18">
        <v>3</v>
      </c>
      <c r="B207" s="23">
        <v>955</v>
      </c>
      <c r="C207" s="32" t="s">
        <v>46</v>
      </c>
      <c r="D207" s="25" t="s">
        <v>93</v>
      </c>
      <c r="E207" s="25" t="s">
        <v>79</v>
      </c>
      <c r="F207" s="25" t="s">
        <v>155</v>
      </c>
      <c r="G207" s="25" t="s">
        <v>92</v>
      </c>
      <c r="H207" s="31">
        <v>0</v>
      </c>
      <c r="I207" s="31">
        <v>0</v>
      </c>
    </row>
    <row r="208" spans="1:9" s="22" customFormat="1" ht="31.5" x14ac:dyDescent="0.25">
      <c r="A208" s="18">
        <v>1</v>
      </c>
      <c r="B208" s="23">
        <v>955</v>
      </c>
      <c r="C208" s="32" t="s">
        <v>188</v>
      </c>
      <c r="D208" s="25" t="s">
        <v>93</v>
      </c>
      <c r="E208" s="25" t="s">
        <v>93</v>
      </c>
      <c r="F208" s="25" t="s">
        <v>72</v>
      </c>
      <c r="G208" s="25" t="s">
        <v>72</v>
      </c>
      <c r="H208" s="26">
        <f>SUMIFS(H209:H1261,$B209:$B1261,$B209,$D209:$D1261,$D209,$E209:$E1261,$E209)/2</f>
        <v>133897249.44</v>
      </c>
      <c r="I208" s="26">
        <f>SUMIFS(I209:I1261,$B209:$B1261,$B209,$D209:$D1261,$D209,$E209:$E1261,$E209)/2</f>
        <v>0</v>
      </c>
    </row>
    <row r="209" spans="1:9" s="22" customFormat="1" ht="47.25" x14ac:dyDescent="0.25">
      <c r="A209" s="18">
        <v>2</v>
      </c>
      <c r="B209" s="23">
        <v>955</v>
      </c>
      <c r="C209" s="32" t="s">
        <v>185</v>
      </c>
      <c r="D209" s="25" t="s">
        <v>93</v>
      </c>
      <c r="E209" s="25" t="s">
        <v>93</v>
      </c>
      <c r="F209" s="25" t="s">
        <v>184</v>
      </c>
      <c r="G209" s="25"/>
      <c r="H209" s="26">
        <f>SUMIFS(H210:H1261,$B210:$B1261,$B209,$D210:$D1261,$D210,$E210:$E1261,$E210,$F210:$F1261,$F210)</f>
        <v>133897249.44</v>
      </c>
      <c r="I209" s="26">
        <f>SUMIFS(I210:I1261,$B210:$B1261,$B209,$D210:$D1261,$D210,$E210:$E1261,$E210,$F210:$F1261,$F210)</f>
        <v>0</v>
      </c>
    </row>
    <row r="210" spans="1:9" s="22" customFormat="1" ht="15.75" x14ac:dyDescent="0.25">
      <c r="A210" s="18">
        <v>3</v>
      </c>
      <c r="B210" s="23">
        <v>955</v>
      </c>
      <c r="C210" s="32" t="s">
        <v>46</v>
      </c>
      <c r="D210" s="25" t="s">
        <v>93</v>
      </c>
      <c r="E210" s="25" t="s">
        <v>93</v>
      </c>
      <c r="F210" s="25" t="s">
        <v>184</v>
      </c>
      <c r="G210" s="25" t="s">
        <v>92</v>
      </c>
      <c r="H210" s="31">
        <v>133897249.44</v>
      </c>
      <c r="I210" s="31">
        <v>0</v>
      </c>
    </row>
    <row r="211" spans="1:9" s="22" customFormat="1" ht="31.5" x14ac:dyDescent="0.25">
      <c r="A211" s="18">
        <v>1</v>
      </c>
      <c r="B211" s="23">
        <v>955</v>
      </c>
      <c r="C211" s="32" t="s">
        <v>61</v>
      </c>
      <c r="D211" s="25" t="s">
        <v>71</v>
      </c>
      <c r="E211" s="25" t="s">
        <v>93</v>
      </c>
      <c r="F211" s="25" t="s">
        <v>72</v>
      </c>
      <c r="G211" s="25" t="s">
        <v>72</v>
      </c>
      <c r="H211" s="26">
        <f>SUMIFS(H212:H1264,$B212:$B1264,$B212,$D212:$D1264,$D212,$E212:$E1264,$E212)/2</f>
        <v>62738869.979999997</v>
      </c>
      <c r="I211" s="26">
        <f>SUMIFS(I212:I1264,$B212:$B1264,$B212,$D212:$D1264,$D212,$E212:$E1264,$E212)/2</f>
        <v>4834282.72</v>
      </c>
    </row>
    <row r="212" spans="1:9" s="22" customFormat="1" ht="47.25" x14ac:dyDescent="0.25">
      <c r="A212" s="18">
        <v>2</v>
      </c>
      <c r="B212" s="23">
        <v>955</v>
      </c>
      <c r="C212" s="32" t="s">
        <v>162</v>
      </c>
      <c r="D212" s="25" t="s">
        <v>71</v>
      </c>
      <c r="E212" s="25" t="s">
        <v>93</v>
      </c>
      <c r="F212" s="25" t="s">
        <v>163</v>
      </c>
      <c r="G212" s="25"/>
      <c r="H212" s="26">
        <f>SUMIFS(H213:H1264,$B213:$B1264,$B212,$D213:$D1264,$D213,$E213:$E1264,$E213,$F213:$F1264,$F213)</f>
        <v>62738869.979999997</v>
      </c>
      <c r="I212" s="26">
        <f>SUMIFS(I213:I1264,$B213:$B1264,$B212,$D213:$D1264,$D213,$E213:$E1264,$E213,$F213:$F1264,$F213)</f>
        <v>4834282.72</v>
      </c>
    </row>
    <row r="213" spans="1:9" s="22" customFormat="1" ht="15.75" x14ac:dyDescent="0.25">
      <c r="A213" s="18">
        <v>3</v>
      </c>
      <c r="B213" s="23">
        <v>955</v>
      </c>
      <c r="C213" s="32" t="s">
        <v>46</v>
      </c>
      <c r="D213" s="25" t="s">
        <v>71</v>
      </c>
      <c r="E213" s="25" t="s">
        <v>93</v>
      </c>
      <c r="F213" s="25" t="s">
        <v>163</v>
      </c>
      <c r="G213" s="25" t="s">
        <v>92</v>
      </c>
      <c r="H213" s="31">
        <v>62738869.979999997</v>
      </c>
      <c r="I213" s="31">
        <v>4834282.72</v>
      </c>
    </row>
    <row r="214" spans="1:9" s="22" customFormat="1" ht="15.75" x14ac:dyDescent="0.25">
      <c r="A214" s="18">
        <v>1</v>
      </c>
      <c r="B214" s="23">
        <v>955</v>
      </c>
      <c r="C214" s="32" t="s">
        <v>38</v>
      </c>
      <c r="D214" s="25" t="s">
        <v>82</v>
      </c>
      <c r="E214" s="25" t="s">
        <v>89</v>
      </c>
      <c r="F214" s="25"/>
      <c r="G214" s="25"/>
      <c r="H214" s="26">
        <f>SUMIFS(H215:H1267,$B215:$B1267,$B215,$D215:$D1267,$D215,$E215:$E1267,$E215)/2</f>
        <v>56311151.050000004</v>
      </c>
      <c r="I214" s="26">
        <f>SUMIFS(I215:I1267,$B215:$B1267,$B215,$D215:$D1267,$D215,$E215:$E1267,$E215)/2</f>
        <v>23664307.760000002</v>
      </c>
    </row>
    <row r="215" spans="1:9" s="22" customFormat="1" ht="61.15" customHeight="1" x14ac:dyDescent="0.25">
      <c r="A215" s="18">
        <v>2</v>
      </c>
      <c r="B215" s="23">
        <v>955</v>
      </c>
      <c r="C215" s="32" t="s">
        <v>192</v>
      </c>
      <c r="D215" s="25" t="s">
        <v>82</v>
      </c>
      <c r="E215" s="25" t="s">
        <v>89</v>
      </c>
      <c r="F215" s="25" t="s">
        <v>127</v>
      </c>
      <c r="G215" s="25"/>
      <c r="H215" s="26">
        <f>SUMIFS(H216:H1267,$B216:$B1267,$B215,$D216:$D1267,$D216,$E216:$E1267,$E216,$F216:$F1267,$F216)</f>
        <v>0</v>
      </c>
      <c r="I215" s="26">
        <f>SUMIFS(I216:I1267,$B216:$B1267,$B215,$D216:$D1267,$D216,$E216:$E1267,$E216,$F216:$F1267,$F216)</f>
        <v>0</v>
      </c>
    </row>
    <row r="216" spans="1:9" s="22" customFormat="1" ht="15.75" x14ac:dyDescent="0.25">
      <c r="A216" s="18">
        <v>3</v>
      </c>
      <c r="B216" s="23">
        <v>955</v>
      </c>
      <c r="C216" s="32" t="s">
        <v>46</v>
      </c>
      <c r="D216" s="25" t="s">
        <v>82</v>
      </c>
      <c r="E216" s="25" t="s">
        <v>89</v>
      </c>
      <c r="F216" s="25" t="s">
        <v>127</v>
      </c>
      <c r="G216" s="25" t="s">
        <v>92</v>
      </c>
      <c r="H216" s="31">
        <v>0</v>
      </c>
      <c r="I216" s="31">
        <v>0</v>
      </c>
    </row>
    <row r="217" spans="1:9" s="22" customFormat="1" ht="63" x14ac:dyDescent="0.25">
      <c r="A217" s="18">
        <v>2</v>
      </c>
      <c r="B217" s="23">
        <v>955</v>
      </c>
      <c r="C217" s="35" t="s">
        <v>169</v>
      </c>
      <c r="D217" s="25" t="s">
        <v>82</v>
      </c>
      <c r="E217" s="25" t="s">
        <v>89</v>
      </c>
      <c r="F217" s="25" t="s">
        <v>39</v>
      </c>
      <c r="G217" s="25"/>
      <c r="H217" s="26">
        <f>SUMIFS(H218:H1271,$B218:$B1271,$B217,$D218:$D1271,$D218,$E218:$E1271,$E218,$F218:$F1271,$F218)</f>
        <v>48871970.710000001</v>
      </c>
      <c r="I217" s="26">
        <f>SUMIFS(I218:I1271,$B218:$B1271,$B217,$D218:$D1271,$D218,$E218:$E1271,$E218,$F218:$F1271,$F218)</f>
        <v>23664307.760000002</v>
      </c>
    </row>
    <row r="218" spans="1:9" s="22" customFormat="1" ht="15.75" x14ac:dyDescent="0.25">
      <c r="A218" s="18">
        <v>3</v>
      </c>
      <c r="B218" s="23">
        <v>955</v>
      </c>
      <c r="C218" s="32" t="s">
        <v>46</v>
      </c>
      <c r="D218" s="25" t="s">
        <v>82</v>
      </c>
      <c r="E218" s="25" t="s">
        <v>89</v>
      </c>
      <c r="F218" s="25" t="s">
        <v>39</v>
      </c>
      <c r="G218" s="25" t="s">
        <v>92</v>
      </c>
      <c r="H218" s="31">
        <v>48871970.710000001</v>
      </c>
      <c r="I218" s="31">
        <v>23664307.760000002</v>
      </c>
    </row>
    <row r="219" spans="1:9" s="22" customFormat="1" ht="52.9" customHeight="1" x14ac:dyDescent="0.25">
      <c r="A219" s="18">
        <v>2</v>
      </c>
      <c r="B219" s="23">
        <v>955</v>
      </c>
      <c r="C219" s="32" t="s">
        <v>140</v>
      </c>
      <c r="D219" s="25" t="s">
        <v>82</v>
      </c>
      <c r="E219" s="25" t="s">
        <v>89</v>
      </c>
      <c r="F219" s="25" t="s">
        <v>60</v>
      </c>
      <c r="G219" s="25" t="s">
        <v>72</v>
      </c>
      <c r="H219" s="26">
        <f>SUMIFS(H220:H1273,$B220:$B1273,$B219,$D220:$D1273,$D220,$E220:$E1273,$E220,$F220:$F1273,$F220)</f>
        <v>0</v>
      </c>
      <c r="I219" s="26">
        <f>SUMIFS(I220:I1273,$B220:$B1273,$B219,$D220:$D1273,$D220,$E220:$E1273,$E220,$F220:$F1273,$F220)</f>
        <v>0</v>
      </c>
    </row>
    <row r="220" spans="1:9" s="22" customFormat="1" ht="15.75" x14ac:dyDescent="0.25">
      <c r="A220" s="18">
        <v>3</v>
      </c>
      <c r="B220" s="23">
        <v>955</v>
      </c>
      <c r="C220" s="32" t="s">
        <v>46</v>
      </c>
      <c r="D220" s="25" t="s">
        <v>82</v>
      </c>
      <c r="E220" s="25" t="s">
        <v>89</v>
      </c>
      <c r="F220" s="25" t="s">
        <v>60</v>
      </c>
      <c r="G220" s="25" t="s">
        <v>92</v>
      </c>
      <c r="H220" s="31">
        <v>0</v>
      </c>
      <c r="I220" s="31">
        <v>0</v>
      </c>
    </row>
    <row r="221" spans="1:9" s="22" customFormat="1" ht="85.15" customHeight="1" x14ac:dyDescent="0.25">
      <c r="A221" s="18">
        <v>2</v>
      </c>
      <c r="B221" s="23">
        <v>955</v>
      </c>
      <c r="C221" s="32" t="s">
        <v>174</v>
      </c>
      <c r="D221" s="25" t="s">
        <v>82</v>
      </c>
      <c r="E221" s="25" t="s">
        <v>89</v>
      </c>
      <c r="F221" s="25" t="s">
        <v>45</v>
      </c>
      <c r="G221" s="25"/>
      <c r="H221" s="26">
        <f>SUMIFS(H222:H1275,$B222:$B1275,$B221,$D222:$D1275,$D222,$E222:$E1275,$E222,$F222:$F1275,$F222)</f>
        <v>500000</v>
      </c>
      <c r="I221" s="26">
        <f>SUMIFS(I222:I1275,$B222:$B1275,$B221,$D222:$D1275,$D222,$E222:$E1275,$E222,$F222:$F1275,$F222)</f>
        <v>0</v>
      </c>
    </row>
    <row r="222" spans="1:9" s="22" customFormat="1" ht="15.75" x14ac:dyDescent="0.25">
      <c r="A222" s="18">
        <v>3</v>
      </c>
      <c r="B222" s="23">
        <v>955</v>
      </c>
      <c r="C222" s="32" t="s">
        <v>46</v>
      </c>
      <c r="D222" s="25" t="s">
        <v>82</v>
      </c>
      <c r="E222" s="25" t="s">
        <v>89</v>
      </c>
      <c r="F222" s="25" t="s">
        <v>45</v>
      </c>
      <c r="G222" s="25" t="s">
        <v>92</v>
      </c>
      <c r="H222" s="31">
        <v>500000</v>
      </c>
      <c r="I222" s="31">
        <v>0</v>
      </c>
    </row>
    <row r="223" spans="1:9" s="22" customFormat="1" ht="47.25" x14ac:dyDescent="0.25">
      <c r="A223" s="18">
        <v>2</v>
      </c>
      <c r="B223" s="23">
        <v>955</v>
      </c>
      <c r="C223" s="32" t="s">
        <v>156</v>
      </c>
      <c r="D223" s="25" t="s">
        <v>82</v>
      </c>
      <c r="E223" s="25" t="s">
        <v>89</v>
      </c>
      <c r="F223" s="25" t="s">
        <v>155</v>
      </c>
      <c r="G223" s="25"/>
      <c r="H223" s="26">
        <f>SUMIFS(H224:H1277,$B224:$B1277,$B223,$D224:$D1277,$D224,$E224:$E1277,$E224,$F224:$F1277,$F224)</f>
        <v>6939180.3399999999</v>
      </c>
      <c r="I223" s="26">
        <f>SUMIFS(I224:I1277,$B224:$B1277,$B223,$D224:$D1277,$D224,$E224:$E1277,$E224,$F224:$F1277,$F224)</f>
        <v>0</v>
      </c>
    </row>
    <row r="224" spans="1:9" s="22" customFormat="1" ht="15.75" x14ac:dyDescent="0.25">
      <c r="A224" s="18">
        <v>3</v>
      </c>
      <c r="B224" s="23">
        <v>955</v>
      </c>
      <c r="C224" s="32" t="s">
        <v>46</v>
      </c>
      <c r="D224" s="25" t="s">
        <v>82</v>
      </c>
      <c r="E224" s="25" t="s">
        <v>89</v>
      </c>
      <c r="F224" s="25" t="s">
        <v>155</v>
      </c>
      <c r="G224" s="25" t="s">
        <v>92</v>
      </c>
      <c r="H224" s="31">
        <v>6939180.3399999999</v>
      </c>
      <c r="I224" s="31">
        <v>0</v>
      </c>
    </row>
    <row r="225" spans="1:9" s="22" customFormat="1" ht="15.75" x14ac:dyDescent="0.25">
      <c r="A225" s="18">
        <v>1</v>
      </c>
      <c r="B225" s="23">
        <v>955</v>
      </c>
      <c r="C225" s="32" t="s">
        <v>63</v>
      </c>
      <c r="D225" s="25" t="s">
        <v>82</v>
      </c>
      <c r="E225" s="25" t="s">
        <v>79</v>
      </c>
      <c r="F225" s="25"/>
      <c r="G225" s="25"/>
      <c r="H225" s="26">
        <f>SUMIFS(H226:H1280,$B226:$B1280,$B226,$D226:$D1280,$D226,$E226:$E1280,$E226)/2</f>
        <v>13870265.99</v>
      </c>
      <c r="I225" s="26">
        <f>SUMIFS(I226:I1280,$B226:$B1280,$B226,$D226:$D1280,$D226,$E226:$E1280,$E226)/2</f>
        <v>0</v>
      </c>
    </row>
    <row r="226" spans="1:9" s="22" customFormat="1" ht="49.9" customHeight="1" x14ac:dyDescent="0.25">
      <c r="A226" s="18">
        <v>2</v>
      </c>
      <c r="B226" s="23">
        <v>955</v>
      </c>
      <c r="C226" s="32" t="s">
        <v>178</v>
      </c>
      <c r="D226" s="25" t="s">
        <v>82</v>
      </c>
      <c r="E226" s="25" t="s">
        <v>79</v>
      </c>
      <c r="F226" s="25" t="s">
        <v>112</v>
      </c>
      <c r="G226" s="25"/>
      <c r="H226" s="26">
        <f>SUMIFS(H227:H1280,$B227:$B1280,$B226,$D227:$D1280,$D227,$E227:$E1280,$E227,$F227:$F1280,$F227)</f>
        <v>13870265.99</v>
      </c>
      <c r="I226" s="26">
        <f>SUMIFS(I227:I1280,$B227:$B1280,$B226,$D227:$D1280,$D227,$E227:$E1280,$E227,$F227:$F1280,$F227)</f>
        <v>0</v>
      </c>
    </row>
    <row r="227" spans="1:9" s="22" customFormat="1" ht="15.75" x14ac:dyDescent="0.25">
      <c r="A227" s="18">
        <v>3</v>
      </c>
      <c r="B227" s="23">
        <v>955</v>
      </c>
      <c r="C227" s="32" t="s">
        <v>46</v>
      </c>
      <c r="D227" s="25" t="s">
        <v>82</v>
      </c>
      <c r="E227" s="25" t="s">
        <v>79</v>
      </c>
      <c r="F227" s="25" t="s">
        <v>112</v>
      </c>
      <c r="G227" s="25" t="s">
        <v>92</v>
      </c>
      <c r="H227" s="31">
        <v>13870265.99</v>
      </c>
      <c r="I227" s="31">
        <v>0</v>
      </c>
    </row>
    <row r="228" spans="1:9" s="22" customFormat="1" ht="127.9" customHeight="1" x14ac:dyDescent="0.25">
      <c r="A228" s="18">
        <v>3</v>
      </c>
      <c r="B228" s="23">
        <v>955</v>
      </c>
      <c r="C228" s="32" t="s">
        <v>116</v>
      </c>
      <c r="D228" s="25" t="s">
        <v>82</v>
      </c>
      <c r="E228" s="25" t="s">
        <v>79</v>
      </c>
      <c r="F228" s="25" t="s">
        <v>112</v>
      </c>
      <c r="G228" s="25" t="s">
        <v>114</v>
      </c>
      <c r="H228" s="31">
        <v>0</v>
      </c>
      <c r="I228" s="31">
        <v>0</v>
      </c>
    </row>
    <row r="229" spans="1:9" s="22" customFormat="1" ht="15.75" x14ac:dyDescent="0.25">
      <c r="A229" s="18">
        <v>1</v>
      </c>
      <c r="B229" s="23">
        <v>955</v>
      </c>
      <c r="C229" s="32" t="s">
        <v>132</v>
      </c>
      <c r="D229" s="25" t="s">
        <v>82</v>
      </c>
      <c r="E229" s="25" t="s">
        <v>82</v>
      </c>
      <c r="F229" s="25"/>
      <c r="G229" s="25"/>
      <c r="H229" s="26">
        <f>SUMIFS(H230:H1284,$B230:$B1284,$B230,$D230:$D1284,$D230,$E230:$E1284,$E230)/2</f>
        <v>10278550.629999999</v>
      </c>
      <c r="I229" s="26">
        <f>SUMIFS(I230:I1284,$B230:$B1284,$B230,$D230:$D1284,$D230,$E230:$E1284,$E230)/2</f>
        <v>3479933.48</v>
      </c>
    </row>
    <row r="230" spans="1:9" s="22" customFormat="1" ht="31.5" x14ac:dyDescent="0.25">
      <c r="A230" s="18">
        <v>2</v>
      </c>
      <c r="B230" s="23">
        <v>955</v>
      </c>
      <c r="C230" s="32" t="s">
        <v>193</v>
      </c>
      <c r="D230" s="25" t="s">
        <v>82</v>
      </c>
      <c r="E230" s="25" t="s">
        <v>82</v>
      </c>
      <c r="F230" s="25" t="s">
        <v>22</v>
      </c>
      <c r="G230" s="25"/>
      <c r="H230" s="26">
        <f>SUMIFS(H231:H1284,$B231:$B1284,$B230,$D231:$D1284,$D231,$E231:$E1284,$E231,$F231:$F1284,$F231)</f>
        <v>5611193.0599999996</v>
      </c>
      <c r="I230" s="26">
        <f>SUMIFS(I231:I1284,$B231:$B1284,$B230,$D231:$D1284,$D231,$E231:$E1284,$E231,$F231:$F1284,$F231)</f>
        <v>679384.48</v>
      </c>
    </row>
    <row r="231" spans="1:9" s="22" customFormat="1" ht="15.75" x14ac:dyDescent="0.25">
      <c r="A231" s="18">
        <v>3</v>
      </c>
      <c r="B231" s="23">
        <v>955</v>
      </c>
      <c r="C231" s="32" t="s">
        <v>46</v>
      </c>
      <c r="D231" s="25" t="s">
        <v>82</v>
      </c>
      <c r="E231" s="25" t="s">
        <v>82</v>
      </c>
      <c r="F231" s="25" t="s">
        <v>22</v>
      </c>
      <c r="G231" s="25" t="s">
        <v>92</v>
      </c>
      <c r="H231" s="31">
        <v>5611193.0599999996</v>
      </c>
      <c r="I231" s="31">
        <v>679384.48</v>
      </c>
    </row>
    <row r="232" spans="1:9" s="22" customFormat="1" ht="47.25" x14ac:dyDescent="0.25">
      <c r="A232" s="18">
        <v>2</v>
      </c>
      <c r="B232" s="23">
        <v>955</v>
      </c>
      <c r="C232" s="36" t="s">
        <v>181</v>
      </c>
      <c r="D232" s="25" t="s">
        <v>82</v>
      </c>
      <c r="E232" s="25" t="s">
        <v>82</v>
      </c>
      <c r="F232" s="25" t="s">
        <v>64</v>
      </c>
      <c r="G232" s="25"/>
      <c r="H232" s="26">
        <f>SUMIFS(H233:H1286,$B233:$B1286,$B232,$D233:$D1286,$D233,$E233:$E1286,$E233,$F233:$F1286,$F233)</f>
        <v>1866808.57</v>
      </c>
      <c r="I232" s="26">
        <f>SUMIFS(I233:I1286,$B233:$B1286,$B232,$D233:$D1286,$D233,$E233:$E1286,$E233,$F233:$F1286,$F233)</f>
        <v>0</v>
      </c>
    </row>
    <row r="233" spans="1:9" s="22" customFormat="1" ht="15.75" x14ac:dyDescent="0.25">
      <c r="A233" s="18">
        <v>3</v>
      </c>
      <c r="B233" s="23">
        <v>955</v>
      </c>
      <c r="C233" s="32" t="s">
        <v>46</v>
      </c>
      <c r="D233" s="25" t="s">
        <v>82</v>
      </c>
      <c r="E233" s="25" t="s">
        <v>82</v>
      </c>
      <c r="F233" s="25" t="s">
        <v>64</v>
      </c>
      <c r="G233" s="25" t="s">
        <v>92</v>
      </c>
      <c r="H233" s="31">
        <v>1866808.57</v>
      </c>
      <c r="I233" s="31">
        <v>0</v>
      </c>
    </row>
    <row r="234" spans="1:9" s="22" customFormat="1" ht="31.5" x14ac:dyDescent="0.25">
      <c r="A234" s="18">
        <v>2</v>
      </c>
      <c r="B234" s="23">
        <v>955</v>
      </c>
      <c r="C234" s="32" t="s">
        <v>62</v>
      </c>
      <c r="D234" s="25" t="s">
        <v>82</v>
      </c>
      <c r="E234" s="25" t="s">
        <v>82</v>
      </c>
      <c r="F234" s="25" t="s">
        <v>113</v>
      </c>
      <c r="G234" s="25"/>
      <c r="H234" s="26">
        <f>SUMIFS(H235:H1288,$B235:$B1288,$B234,$D235:$D1288,$D235,$E235:$E1288,$E235,$F235:$F1288,$F235)</f>
        <v>2800549</v>
      </c>
      <c r="I234" s="26">
        <f>SUMIFS(I235:I1288,$B235:$B1288,$B234,$D235:$D1288,$D235,$E235:$E1288,$E235,$F235:$F1288,$F235)</f>
        <v>2800549</v>
      </c>
    </row>
    <row r="235" spans="1:9" s="22" customFormat="1" ht="47.25" x14ac:dyDescent="0.25">
      <c r="A235" s="18">
        <v>3</v>
      </c>
      <c r="B235" s="23">
        <v>955</v>
      </c>
      <c r="C235" s="32" t="s">
        <v>12</v>
      </c>
      <c r="D235" s="25" t="s">
        <v>82</v>
      </c>
      <c r="E235" s="25" t="s">
        <v>82</v>
      </c>
      <c r="F235" s="25" t="s">
        <v>113</v>
      </c>
      <c r="G235" s="25" t="s">
        <v>74</v>
      </c>
      <c r="H235" s="31">
        <v>2800549</v>
      </c>
      <c r="I235" s="31">
        <v>2800549</v>
      </c>
    </row>
    <row r="236" spans="1:9" s="22" customFormat="1" ht="15.75" x14ac:dyDescent="0.25">
      <c r="A236" s="18">
        <v>1</v>
      </c>
      <c r="B236" s="23">
        <v>955</v>
      </c>
      <c r="C236" s="32" t="s">
        <v>24</v>
      </c>
      <c r="D236" s="25" t="s">
        <v>84</v>
      </c>
      <c r="E236" s="25" t="s">
        <v>70</v>
      </c>
      <c r="F236" s="25" t="s">
        <v>7</v>
      </c>
      <c r="G236" s="25" t="s">
        <v>72</v>
      </c>
      <c r="H236" s="26">
        <f>SUMIFS(H237:H1291,$B237:$B1291,$B237,$D237:$D1291,$D237,$E237:$E1291,$E237)/2</f>
        <v>47576339.390000001</v>
      </c>
      <c r="I236" s="26">
        <f>SUMIFS(I237:I1291,$B237:$B1291,$B237,$D237:$D1291,$D237,$E237:$E1291,$E237)/2</f>
        <v>0</v>
      </c>
    </row>
    <row r="237" spans="1:9" s="22" customFormat="1" ht="39" customHeight="1" x14ac:dyDescent="0.25">
      <c r="A237" s="18">
        <v>2</v>
      </c>
      <c r="B237" s="23">
        <v>955</v>
      </c>
      <c r="C237" s="32" t="s">
        <v>182</v>
      </c>
      <c r="D237" s="25" t="s">
        <v>84</v>
      </c>
      <c r="E237" s="25" t="s">
        <v>70</v>
      </c>
      <c r="F237" s="25" t="s">
        <v>25</v>
      </c>
      <c r="G237" s="25"/>
      <c r="H237" s="26">
        <f>SUMIFS(H238:H1291,$B238:$B1291,$B237,$D238:$D1291,$D238,$E238:$E1291,$E238,$F238:$F1291,$F238)</f>
        <v>37323763.710000001</v>
      </c>
      <c r="I237" s="26">
        <f>SUMIFS(I238:I1291,$B238:$B1291,$B237,$D238:$D1291,$D238,$E238:$E1291,$E238,$F238:$F1291,$F238)</f>
        <v>0</v>
      </c>
    </row>
    <row r="238" spans="1:9" s="22" customFormat="1" ht="15.75" x14ac:dyDescent="0.25">
      <c r="A238" s="18">
        <v>3</v>
      </c>
      <c r="B238" s="23">
        <v>955</v>
      </c>
      <c r="C238" s="32" t="s">
        <v>46</v>
      </c>
      <c r="D238" s="25" t="s">
        <v>84</v>
      </c>
      <c r="E238" s="25" t="s">
        <v>70</v>
      </c>
      <c r="F238" s="25" t="s">
        <v>25</v>
      </c>
      <c r="G238" s="25" t="s">
        <v>92</v>
      </c>
      <c r="H238" s="31">
        <v>37323763.710000001</v>
      </c>
      <c r="I238" s="31">
        <v>0</v>
      </c>
    </row>
    <row r="239" spans="1:9" s="22" customFormat="1" ht="47.25" x14ac:dyDescent="0.25">
      <c r="A239" s="18">
        <v>2</v>
      </c>
      <c r="B239" s="23">
        <v>955</v>
      </c>
      <c r="C239" s="32" t="s">
        <v>183</v>
      </c>
      <c r="D239" s="25" t="s">
        <v>84</v>
      </c>
      <c r="E239" s="25" t="s">
        <v>70</v>
      </c>
      <c r="F239" s="25" t="s">
        <v>26</v>
      </c>
      <c r="G239" s="25"/>
      <c r="H239" s="26">
        <f>SUMIFS(H240:H1293,$B240:$B1293,$B239,$D240:$D1293,$D240,$E240:$E1293,$E240,$F240:$F1293,$F240)</f>
        <v>10217575.68</v>
      </c>
      <c r="I239" s="26">
        <f>SUMIFS(I240:I1293,$B240:$B1293,$B239,$D240:$D1293,$D240,$E240:$E1293,$E240,$F240:$F1293,$F240)</f>
        <v>0</v>
      </c>
    </row>
    <row r="240" spans="1:9" s="22" customFormat="1" ht="15.75" x14ac:dyDescent="0.25">
      <c r="A240" s="18">
        <v>3</v>
      </c>
      <c r="B240" s="23">
        <v>955</v>
      </c>
      <c r="C240" s="32" t="s">
        <v>46</v>
      </c>
      <c r="D240" s="25" t="s">
        <v>84</v>
      </c>
      <c r="E240" s="25" t="s">
        <v>70</v>
      </c>
      <c r="F240" s="25" t="s">
        <v>26</v>
      </c>
      <c r="G240" s="25" t="s">
        <v>92</v>
      </c>
      <c r="H240" s="31">
        <v>10217575.68</v>
      </c>
      <c r="I240" s="31">
        <v>0</v>
      </c>
    </row>
    <row r="241" spans="1:9" s="22" customFormat="1" ht="54.6" customHeight="1" x14ac:dyDescent="0.25">
      <c r="A241" s="18">
        <v>2</v>
      </c>
      <c r="B241" s="23">
        <v>955</v>
      </c>
      <c r="C241" s="32" t="s">
        <v>197</v>
      </c>
      <c r="D241" s="25" t="s">
        <v>84</v>
      </c>
      <c r="E241" s="25" t="s">
        <v>70</v>
      </c>
      <c r="F241" s="25" t="s">
        <v>124</v>
      </c>
      <c r="G241" s="25"/>
      <c r="H241" s="26">
        <f>SUMIFS(H242:H1299,$B242:$B1299,$B241,$D242:$D1299,$D242,$E242:$E1299,$E242,$F242:$F1299,$F242)</f>
        <v>15000</v>
      </c>
      <c r="I241" s="26">
        <f>SUMIFS(I242:I1299,$B242:$B1299,$B241,$D242:$D1299,$D242,$E242:$E1299,$E242,$F242:$F1299,$F242)</f>
        <v>0</v>
      </c>
    </row>
    <row r="242" spans="1:9" s="22" customFormat="1" ht="15.75" x14ac:dyDescent="0.25">
      <c r="A242" s="18">
        <v>3</v>
      </c>
      <c r="B242" s="23">
        <v>955</v>
      </c>
      <c r="C242" s="32" t="s">
        <v>46</v>
      </c>
      <c r="D242" s="25" t="s">
        <v>84</v>
      </c>
      <c r="E242" s="25" t="s">
        <v>70</v>
      </c>
      <c r="F242" s="25" t="s">
        <v>124</v>
      </c>
      <c r="G242" s="25" t="s">
        <v>92</v>
      </c>
      <c r="H242" s="31">
        <v>15000</v>
      </c>
      <c r="I242" s="31">
        <v>0</v>
      </c>
    </row>
    <row r="243" spans="1:9" s="22" customFormat="1" ht="68.45" customHeight="1" x14ac:dyDescent="0.25">
      <c r="A243" s="18">
        <v>2</v>
      </c>
      <c r="B243" s="23">
        <v>955</v>
      </c>
      <c r="C243" s="32" t="s">
        <v>160</v>
      </c>
      <c r="D243" s="25" t="s">
        <v>84</v>
      </c>
      <c r="E243" s="25" t="s">
        <v>70</v>
      </c>
      <c r="F243" s="25" t="s">
        <v>159</v>
      </c>
      <c r="G243" s="25"/>
      <c r="H243" s="26">
        <f>SUMIFS(H244:H1299,$B244:$B1299,$B243,$D244:$D1299,$D244,$E244:$E1299,$E244,$F244:$F1299,$F244)</f>
        <v>20000</v>
      </c>
      <c r="I243" s="26">
        <f>SUMIFS(I244:I1299,$B244:$B1299,$B243,$D244:$D1299,$D244,$E244:$E1299,$E244,$F244:$F1299,$F244)</f>
        <v>0</v>
      </c>
    </row>
    <row r="244" spans="1:9" s="22" customFormat="1" ht="15.75" x14ac:dyDescent="0.25">
      <c r="A244" s="18">
        <v>3</v>
      </c>
      <c r="B244" s="23">
        <v>955</v>
      </c>
      <c r="C244" s="32" t="s">
        <v>46</v>
      </c>
      <c r="D244" s="25" t="s">
        <v>84</v>
      </c>
      <c r="E244" s="25" t="s">
        <v>70</v>
      </c>
      <c r="F244" s="25" t="s">
        <v>159</v>
      </c>
      <c r="G244" s="25" t="s">
        <v>92</v>
      </c>
      <c r="H244" s="31">
        <v>20000</v>
      </c>
      <c r="I244" s="31">
        <v>0</v>
      </c>
    </row>
    <row r="245" spans="1:9" s="22" customFormat="1" ht="15.75" x14ac:dyDescent="0.25">
      <c r="A245" s="18">
        <v>1</v>
      </c>
      <c r="B245" s="23">
        <v>955</v>
      </c>
      <c r="C245" s="38" t="s">
        <v>136</v>
      </c>
      <c r="D245" s="25" t="s">
        <v>85</v>
      </c>
      <c r="E245" s="25" t="s">
        <v>70</v>
      </c>
      <c r="F245" s="25" t="s">
        <v>7</v>
      </c>
      <c r="G245" s="25" t="s">
        <v>72</v>
      </c>
      <c r="H245" s="26">
        <f>SUMIFS(H246:H1305,$B246:$B1305,$B246,$D246:$D1305,$D246,$E246:$E1305,$E246)/2</f>
        <v>2190639</v>
      </c>
      <c r="I245" s="26">
        <f>SUMIFS(I246:I1305,$B246:$B1305,$B246,$D246:$D1305,$D246,$E246:$E1305,$E246)/2</f>
        <v>0</v>
      </c>
    </row>
    <row r="246" spans="1:9" s="22" customFormat="1" ht="47.25" x14ac:dyDescent="0.25">
      <c r="A246" s="18">
        <v>2</v>
      </c>
      <c r="B246" s="23">
        <v>955</v>
      </c>
      <c r="C246" s="33" t="s">
        <v>32</v>
      </c>
      <c r="D246" s="25" t="s">
        <v>85</v>
      </c>
      <c r="E246" s="25" t="s">
        <v>70</v>
      </c>
      <c r="F246" s="39" t="s">
        <v>117</v>
      </c>
      <c r="G246" s="25"/>
      <c r="H246" s="26">
        <f>SUMIFS(H247:H1305,$B247:$B1305,$B246,$D247:$D1305,$D247,$E247:$E1305,$E247,$F247:$F1305,$F247)</f>
        <v>2190639</v>
      </c>
      <c r="I246" s="26">
        <f>SUMIFS(I247:I1305,$B247:$B1305,$B246,$D247:$D1305,$D247,$E247:$E1305,$E247,$F247:$F1305,$F247)</f>
        <v>0</v>
      </c>
    </row>
    <row r="247" spans="1:9" s="22" customFormat="1" ht="37.9" customHeight="1" x14ac:dyDescent="0.25">
      <c r="A247" s="18">
        <v>3</v>
      </c>
      <c r="B247" s="23">
        <v>955</v>
      </c>
      <c r="C247" s="32" t="s">
        <v>204</v>
      </c>
      <c r="D247" s="25" t="s">
        <v>85</v>
      </c>
      <c r="E247" s="25" t="s">
        <v>70</v>
      </c>
      <c r="F247" s="25" t="s">
        <v>117</v>
      </c>
      <c r="G247" s="25" t="s">
        <v>203</v>
      </c>
      <c r="H247" s="31">
        <v>2190639</v>
      </c>
      <c r="I247" s="31">
        <v>0</v>
      </c>
    </row>
    <row r="248" spans="1:9" s="22" customFormat="1" ht="37.9" customHeight="1" x14ac:dyDescent="0.25">
      <c r="A248" s="18">
        <v>3</v>
      </c>
      <c r="B248" s="23">
        <v>955</v>
      </c>
      <c r="C248" s="32" t="s">
        <v>21</v>
      </c>
      <c r="D248" s="25" t="s">
        <v>85</v>
      </c>
      <c r="E248" s="25" t="s">
        <v>70</v>
      </c>
      <c r="F248" s="25" t="s">
        <v>117</v>
      </c>
      <c r="G248" s="25" t="s">
        <v>81</v>
      </c>
      <c r="H248" s="31">
        <v>0</v>
      </c>
      <c r="I248" s="31">
        <v>0</v>
      </c>
    </row>
    <row r="249" spans="1:9" s="22" customFormat="1" ht="15.75" x14ac:dyDescent="0.25">
      <c r="A249" s="18">
        <v>1</v>
      </c>
      <c r="B249" s="23">
        <v>955</v>
      </c>
      <c r="C249" s="32" t="s">
        <v>65</v>
      </c>
      <c r="D249" s="25" t="s">
        <v>85</v>
      </c>
      <c r="E249" s="25" t="s">
        <v>79</v>
      </c>
      <c r="F249" s="25" t="s">
        <v>7</v>
      </c>
      <c r="G249" s="25" t="s">
        <v>72</v>
      </c>
      <c r="H249" s="26">
        <f>SUMIFS(H250:H1308,$B250:$B1308,$B250,$D250:$D1308,$D250,$E250:$E1308,$E250)/2</f>
        <v>3572363.2</v>
      </c>
      <c r="I249" s="26">
        <f>SUMIFS(I250:I1308,$B250:$B1308,$B250,$D250:$D1308,$D250,$E250:$E1308,$E250)/2</f>
        <v>3427275.15</v>
      </c>
    </row>
    <row r="250" spans="1:9" s="22" customFormat="1" ht="47.25" x14ac:dyDescent="0.25">
      <c r="A250" s="18">
        <v>2</v>
      </c>
      <c r="B250" s="23">
        <v>955</v>
      </c>
      <c r="C250" s="32" t="s">
        <v>140</v>
      </c>
      <c r="D250" s="25" t="s">
        <v>85</v>
      </c>
      <c r="E250" s="25" t="s">
        <v>79</v>
      </c>
      <c r="F250" s="25" t="s">
        <v>60</v>
      </c>
      <c r="G250" s="25"/>
      <c r="H250" s="26">
        <f>SUMIFS(H251:H1308,$B251:$B1308,$B250,$D251:$D1308,$D251,$E251:$E1308,$E251,$F251:$F1308,$F251)</f>
        <v>3476996.2</v>
      </c>
      <c r="I250" s="26">
        <f>SUMIFS(I251:I1308,$B251:$B1308,$B250,$D251:$D1308,$D251,$E251:$E1308,$E251,$F251:$F1308,$F251)</f>
        <v>3427275.15</v>
      </c>
    </row>
    <row r="251" spans="1:9" s="22" customFormat="1" ht="39.6" customHeight="1" x14ac:dyDescent="0.25">
      <c r="A251" s="18">
        <v>3</v>
      </c>
      <c r="B251" s="23">
        <v>955</v>
      </c>
      <c r="C251" s="32" t="s">
        <v>21</v>
      </c>
      <c r="D251" s="25" t="s">
        <v>85</v>
      </c>
      <c r="E251" s="25" t="s">
        <v>79</v>
      </c>
      <c r="F251" s="25" t="s">
        <v>60</v>
      </c>
      <c r="G251" s="25" t="s">
        <v>81</v>
      </c>
      <c r="H251" s="31">
        <v>3476996.2</v>
      </c>
      <c r="I251" s="31">
        <v>3427275.15</v>
      </c>
    </row>
    <row r="252" spans="1:9" s="22" customFormat="1" ht="47.25" x14ac:dyDescent="0.25">
      <c r="A252" s="18">
        <v>2</v>
      </c>
      <c r="B252" s="23">
        <v>955</v>
      </c>
      <c r="C252" s="32" t="s">
        <v>200</v>
      </c>
      <c r="D252" s="25" t="s">
        <v>85</v>
      </c>
      <c r="E252" s="25" t="s">
        <v>79</v>
      </c>
      <c r="F252" s="25" t="s">
        <v>123</v>
      </c>
      <c r="G252" s="25"/>
      <c r="H252" s="26">
        <f>SUMIFS(H253:H1310,$B253:$B1310,$B252,$D253:$D1310,$D253,$E253:$E1310,$E253,$F253:$F1310,$F253)</f>
        <v>0</v>
      </c>
      <c r="I252" s="26">
        <f>SUMIFS(I253:I1310,$B253:$B1310,$B252,$D253:$D1310,$D253,$E253:$E1310,$E253,$F253:$F1310,$F253)</f>
        <v>0</v>
      </c>
    </row>
    <row r="253" spans="1:9" s="22" customFormat="1" ht="37.9" customHeight="1" x14ac:dyDescent="0.25">
      <c r="A253" s="18">
        <v>3</v>
      </c>
      <c r="B253" s="23">
        <v>955</v>
      </c>
      <c r="C253" s="32" t="s">
        <v>21</v>
      </c>
      <c r="D253" s="25" t="s">
        <v>85</v>
      </c>
      <c r="E253" s="25" t="s">
        <v>79</v>
      </c>
      <c r="F253" s="25" t="s">
        <v>123</v>
      </c>
      <c r="G253" s="25" t="s">
        <v>81</v>
      </c>
      <c r="H253" s="31">
        <v>0</v>
      </c>
      <c r="I253" s="31">
        <v>0</v>
      </c>
    </row>
    <row r="254" spans="1:9" s="22" customFormat="1" ht="15.75" x14ac:dyDescent="0.25">
      <c r="A254" s="18">
        <v>3</v>
      </c>
      <c r="B254" s="23">
        <v>955</v>
      </c>
      <c r="C254" s="32" t="s">
        <v>46</v>
      </c>
      <c r="D254" s="25" t="s">
        <v>85</v>
      </c>
      <c r="E254" s="25" t="s">
        <v>79</v>
      </c>
      <c r="F254" s="25" t="s">
        <v>123</v>
      </c>
      <c r="G254" s="25" t="s">
        <v>92</v>
      </c>
      <c r="H254" s="31">
        <v>0</v>
      </c>
      <c r="I254" s="31">
        <v>0</v>
      </c>
    </row>
    <row r="255" spans="1:9" s="22" customFormat="1" ht="67.900000000000006" customHeight="1" x14ac:dyDescent="0.25">
      <c r="A255" s="18">
        <v>2</v>
      </c>
      <c r="B255" s="23">
        <v>955</v>
      </c>
      <c r="C255" s="32" t="s">
        <v>160</v>
      </c>
      <c r="D255" s="25" t="s">
        <v>85</v>
      </c>
      <c r="E255" s="25" t="s">
        <v>79</v>
      </c>
      <c r="F255" s="25" t="s">
        <v>159</v>
      </c>
      <c r="G255" s="25"/>
      <c r="H255" s="26">
        <f>SUMIFS(H256:H1313,$B256:$B1313,$B255,$D256:$D1313,$D256,$E256:$E1313,$E256,$F256:$F1313,$F256)</f>
        <v>95367</v>
      </c>
      <c r="I255" s="26">
        <f>SUMIFS(I256:I1313,$B256:$B1313,$B255,$D256:$D1313,$D256,$E256:$E1313,$E256,$F256:$F1313,$F256)</f>
        <v>0</v>
      </c>
    </row>
    <row r="256" spans="1:9" s="22" customFormat="1" ht="37.9" customHeight="1" x14ac:dyDescent="0.25">
      <c r="A256" s="18">
        <v>3</v>
      </c>
      <c r="B256" s="23">
        <v>955</v>
      </c>
      <c r="C256" s="32" t="s">
        <v>21</v>
      </c>
      <c r="D256" s="25" t="s">
        <v>85</v>
      </c>
      <c r="E256" s="25" t="s">
        <v>79</v>
      </c>
      <c r="F256" s="25" t="s">
        <v>159</v>
      </c>
      <c r="G256" s="25" t="s">
        <v>81</v>
      </c>
      <c r="H256" s="31">
        <v>95367</v>
      </c>
      <c r="I256" s="31">
        <v>0</v>
      </c>
    </row>
    <row r="257" spans="1:9" s="22" customFormat="1" ht="47.25" x14ac:dyDescent="0.25">
      <c r="A257" s="18">
        <v>2</v>
      </c>
      <c r="B257" s="23">
        <v>955</v>
      </c>
      <c r="C257" s="32" t="s">
        <v>35</v>
      </c>
      <c r="D257" s="25" t="s">
        <v>85</v>
      </c>
      <c r="E257" s="25" t="s">
        <v>79</v>
      </c>
      <c r="F257" s="25" t="s">
        <v>111</v>
      </c>
      <c r="G257" s="25"/>
      <c r="H257" s="26">
        <f>SUMIFS(H258:H1316,$B258:$B1316,$B257,$D258:$D1316,$D258,$E258:$E1316,$E258,$F258:$F1316,$F258)</f>
        <v>0</v>
      </c>
      <c r="I257" s="26">
        <f>SUMIFS(I258:I1316,$B258:$B1316,$B257,$D258:$D1316,$D258,$E258:$E1316,$E258,$F258:$F1316,$F258)</f>
        <v>0</v>
      </c>
    </row>
    <row r="258" spans="1:9" s="22" customFormat="1" ht="27.6" customHeight="1" x14ac:dyDescent="0.25">
      <c r="A258" s="18">
        <v>3</v>
      </c>
      <c r="B258" s="23">
        <v>955</v>
      </c>
      <c r="C258" s="32" t="s">
        <v>161</v>
      </c>
      <c r="D258" s="25" t="s">
        <v>85</v>
      </c>
      <c r="E258" s="25" t="s">
        <v>79</v>
      </c>
      <c r="F258" s="25" t="s">
        <v>111</v>
      </c>
      <c r="G258" s="25" t="s">
        <v>128</v>
      </c>
      <c r="H258" s="31">
        <v>0</v>
      </c>
      <c r="I258" s="31">
        <v>0</v>
      </c>
    </row>
    <row r="259" spans="1:9" s="22" customFormat="1" ht="47.25" x14ac:dyDescent="0.25">
      <c r="A259" s="18">
        <v>1</v>
      </c>
      <c r="B259" s="23">
        <v>955</v>
      </c>
      <c r="C259" s="32" t="s">
        <v>36</v>
      </c>
      <c r="D259" s="25" t="s">
        <v>85</v>
      </c>
      <c r="E259" s="25" t="s">
        <v>87</v>
      </c>
      <c r="F259" s="25"/>
      <c r="G259" s="25"/>
      <c r="H259" s="26">
        <f>SUMIFS(H260:H1318,$B260:$B1318,$B260,$D260:$D1318,$D260,$E260:$E1318,$E260)/2</f>
        <v>7948088.3600000003</v>
      </c>
      <c r="I259" s="26">
        <f>SUMIFS(I260:I1318,$B260:$B1318,$B260,$D260:$D1318,$D260,$E260:$E1318,$E260)/2</f>
        <v>5505358.8700000001</v>
      </c>
    </row>
    <row r="260" spans="1:9" s="22" customFormat="1" ht="31.5" x14ac:dyDescent="0.25">
      <c r="A260" s="18">
        <v>2</v>
      </c>
      <c r="B260" s="23">
        <v>955</v>
      </c>
      <c r="C260" s="32" t="s">
        <v>202</v>
      </c>
      <c r="D260" s="25" t="s">
        <v>85</v>
      </c>
      <c r="E260" s="25" t="s">
        <v>87</v>
      </c>
      <c r="F260" s="25" t="s">
        <v>66</v>
      </c>
      <c r="G260" s="25"/>
      <c r="H260" s="26">
        <f>SUMIFS(H261:H1318,$B261:$B1318,$B260,$D261:$D1318,$D261,$E261:$E1318,$E261,$F261:$F1318,$F261)</f>
        <v>7710049.2000000002</v>
      </c>
      <c r="I260" s="26">
        <f>SUMIFS(I261:I1318,$B261:$B1318,$B260,$D261:$D1318,$D261,$E261:$E1318,$E261,$F261:$F1318,$F261)</f>
        <v>5267319.71</v>
      </c>
    </row>
    <row r="261" spans="1:9" s="22" customFormat="1" ht="37.15" customHeight="1" x14ac:dyDescent="0.25">
      <c r="A261" s="18">
        <v>3</v>
      </c>
      <c r="B261" s="23">
        <v>955</v>
      </c>
      <c r="C261" s="32" t="s">
        <v>21</v>
      </c>
      <c r="D261" s="25" t="s">
        <v>85</v>
      </c>
      <c r="E261" s="25" t="s">
        <v>87</v>
      </c>
      <c r="F261" s="25" t="s">
        <v>66</v>
      </c>
      <c r="G261" s="25" t="s">
        <v>81</v>
      </c>
      <c r="H261" s="31">
        <v>7710049.2000000002</v>
      </c>
      <c r="I261" s="31">
        <v>5267319.71</v>
      </c>
    </row>
    <row r="262" spans="1:9" s="22" customFormat="1" ht="63" x14ac:dyDescent="0.25">
      <c r="A262" s="18">
        <v>2</v>
      </c>
      <c r="B262" s="23">
        <v>955</v>
      </c>
      <c r="C262" s="32" t="s">
        <v>210</v>
      </c>
      <c r="D262" s="25" t="s">
        <v>85</v>
      </c>
      <c r="E262" s="25" t="s">
        <v>87</v>
      </c>
      <c r="F262" s="25" t="s">
        <v>10</v>
      </c>
      <c r="G262" s="25"/>
      <c r="H262" s="26">
        <f>SUMIFS(H263:H1325,$B263:$B1325,$B262,$D263:$D1325,$D263,$E263:$E1325,$E263,$F263:$F1325,$F263)</f>
        <v>238039.16</v>
      </c>
      <c r="I262" s="26">
        <f>SUMIFS(I263:I1325,$B263:$B1325,$B262,$D263:$D1325,$D263,$E263:$E1325,$E263,$F263:$F1325,$F263)</f>
        <v>238039.16</v>
      </c>
    </row>
    <row r="263" spans="1:9" s="22" customFormat="1" ht="51" customHeight="1" x14ac:dyDescent="0.25">
      <c r="A263" s="18">
        <v>3</v>
      </c>
      <c r="B263" s="23">
        <v>955</v>
      </c>
      <c r="C263" s="32" t="s">
        <v>12</v>
      </c>
      <c r="D263" s="25" t="s">
        <v>85</v>
      </c>
      <c r="E263" s="25" t="s">
        <v>87</v>
      </c>
      <c r="F263" s="25" t="s">
        <v>10</v>
      </c>
      <c r="G263" s="25" t="s">
        <v>74</v>
      </c>
      <c r="H263" s="31">
        <v>0</v>
      </c>
      <c r="I263" s="31">
        <v>0</v>
      </c>
    </row>
    <row r="264" spans="1:9" s="22" customFormat="1" ht="33.6" customHeight="1" x14ac:dyDescent="0.25">
      <c r="A264" s="18">
        <v>3</v>
      </c>
      <c r="B264" s="23">
        <v>955</v>
      </c>
      <c r="C264" s="32" t="s">
        <v>21</v>
      </c>
      <c r="D264" s="25" t="s">
        <v>85</v>
      </c>
      <c r="E264" s="25" t="s">
        <v>87</v>
      </c>
      <c r="F264" s="25" t="s">
        <v>10</v>
      </c>
      <c r="G264" s="25" t="s">
        <v>81</v>
      </c>
      <c r="H264" s="31">
        <v>238039.16</v>
      </c>
      <c r="I264" s="31">
        <v>238039.16</v>
      </c>
    </row>
    <row r="265" spans="1:9" s="22" customFormat="1" ht="31.5" x14ac:dyDescent="0.25">
      <c r="A265" s="18">
        <v>1</v>
      </c>
      <c r="B265" s="23">
        <v>955</v>
      </c>
      <c r="C265" s="32" t="s">
        <v>27</v>
      </c>
      <c r="D265" s="25" t="s">
        <v>85</v>
      </c>
      <c r="E265" s="25" t="s">
        <v>71</v>
      </c>
      <c r="F265" s="25"/>
      <c r="G265" s="25"/>
      <c r="H265" s="26">
        <f>SUMIFS(H266:H1321,$B266:$B1321,$B266,$D266:$D1321,$D266,$E266:$E1321,$E266)/2</f>
        <v>2098292.63</v>
      </c>
      <c r="I265" s="26">
        <f>SUMIFS(I266:I1321,$B266:$B1321,$B266,$D266:$D1321,$D266,$E266:$E1321,$E266)/2</f>
        <v>680750</v>
      </c>
    </row>
    <row r="266" spans="1:9" s="22" customFormat="1" ht="63" x14ac:dyDescent="0.25">
      <c r="A266" s="18">
        <v>2</v>
      </c>
      <c r="B266" s="23">
        <v>955</v>
      </c>
      <c r="C266" s="32" t="s">
        <v>164</v>
      </c>
      <c r="D266" s="25" t="s">
        <v>85</v>
      </c>
      <c r="E266" s="25" t="s">
        <v>71</v>
      </c>
      <c r="F266" s="25" t="s">
        <v>28</v>
      </c>
      <c r="G266" s="25"/>
      <c r="H266" s="26">
        <f>SUMIFS(H267:H1321,$B267:$B1321,$B266,$D267:$D1321,$D267,$E267:$E1321,$E267,$F267:$F1321,$F267)</f>
        <v>841839.4</v>
      </c>
      <c r="I266" s="26">
        <f>SUMIFS(I267:I1321,$B267:$B1321,$B266,$D267:$D1321,$D267,$E267:$E1321,$E267,$F267:$F1321,$F267)</f>
        <v>0</v>
      </c>
    </row>
    <row r="267" spans="1:9" s="22" customFormat="1" ht="15.75" x14ac:dyDescent="0.25">
      <c r="A267" s="18">
        <v>3</v>
      </c>
      <c r="B267" s="23">
        <v>955</v>
      </c>
      <c r="C267" s="32" t="s">
        <v>46</v>
      </c>
      <c r="D267" s="25" t="s">
        <v>85</v>
      </c>
      <c r="E267" s="25" t="s">
        <v>71</v>
      </c>
      <c r="F267" s="25" t="s">
        <v>28</v>
      </c>
      <c r="G267" s="25" t="s">
        <v>92</v>
      </c>
      <c r="H267" s="31">
        <v>841839.4</v>
      </c>
      <c r="I267" s="31">
        <v>0</v>
      </c>
    </row>
    <row r="268" spans="1:9" s="22" customFormat="1" ht="94.5" x14ac:dyDescent="0.25">
      <c r="A268" s="18">
        <v>2</v>
      </c>
      <c r="B268" s="23">
        <v>955</v>
      </c>
      <c r="C268" s="32" t="s">
        <v>186</v>
      </c>
      <c r="D268" s="25" t="s">
        <v>85</v>
      </c>
      <c r="E268" s="25" t="s">
        <v>71</v>
      </c>
      <c r="F268" s="25" t="s">
        <v>29</v>
      </c>
      <c r="G268" s="25"/>
      <c r="H268" s="26">
        <f>SUMIFS(H269:H1323,$B269:$B1323,$B268,$D269:$D1323,$D269,$E269:$E1323,$E269,$F269:$F1323,$F269)</f>
        <v>384000</v>
      </c>
      <c r="I268" s="26">
        <f>SUMIFS(I269:I1323,$B269:$B1323,$B268,$D269:$D1323,$D269,$E269:$E1323,$E269,$F269:$F1323,$F269)</f>
        <v>0</v>
      </c>
    </row>
    <row r="269" spans="1:9" s="22" customFormat="1" ht="78.75" x14ac:dyDescent="0.25">
      <c r="A269" s="18">
        <v>3</v>
      </c>
      <c r="B269" s="23">
        <v>955</v>
      </c>
      <c r="C269" s="32" t="s">
        <v>149</v>
      </c>
      <c r="D269" s="25" t="s">
        <v>85</v>
      </c>
      <c r="E269" s="25" t="s">
        <v>71</v>
      </c>
      <c r="F269" s="25" t="s">
        <v>29</v>
      </c>
      <c r="G269" s="25" t="s">
        <v>95</v>
      </c>
      <c r="H269" s="31">
        <v>384000</v>
      </c>
      <c r="I269" s="31">
        <v>0</v>
      </c>
    </row>
    <row r="270" spans="1:9" s="22" customFormat="1" ht="63" x14ac:dyDescent="0.25">
      <c r="A270" s="18">
        <v>2</v>
      </c>
      <c r="B270" s="23">
        <v>955</v>
      </c>
      <c r="C270" s="32" t="s">
        <v>198</v>
      </c>
      <c r="D270" s="25" t="s">
        <v>85</v>
      </c>
      <c r="E270" s="25" t="s">
        <v>71</v>
      </c>
      <c r="F270" s="25" t="s">
        <v>33</v>
      </c>
      <c r="G270" s="25"/>
      <c r="H270" s="26">
        <f>SUMIFS(H271:H1325,$B271:$B1325,$B270,$D271:$D1325,$D271,$E271:$E1325,$E271,$F271:$F1325,$F271)</f>
        <v>872453.23</v>
      </c>
      <c r="I270" s="26">
        <f>SUMIFS(I271:I1325,$B271:$B1325,$B270,$D271:$D1325,$D271,$E271:$E1325,$E271,$F271:$F1325,$F271)</f>
        <v>680750</v>
      </c>
    </row>
    <row r="271" spans="1:9" s="22" customFormat="1" ht="33.6" customHeight="1" x14ac:dyDescent="0.25">
      <c r="A271" s="18">
        <v>3</v>
      </c>
      <c r="B271" s="23">
        <v>955</v>
      </c>
      <c r="C271" s="32" t="s">
        <v>11</v>
      </c>
      <c r="D271" s="25" t="s">
        <v>85</v>
      </c>
      <c r="E271" s="25" t="s">
        <v>71</v>
      </c>
      <c r="F271" s="25" t="s">
        <v>33</v>
      </c>
      <c r="G271" s="25" t="s">
        <v>73</v>
      </c>
      <c r="H271" s="31">
        <v>785756.23</v>
      </c>
      <c r="I271" s="31">
        <v>594053</v>
      </c>
    </row>
    <row r="272" spans="1:9" s="22" customFormat="1" ht="47.25" x14ac:dyDescent="0.25">
      <c r="A272" s="18">
        <v>3</v>
      </c>
      <c r="B272" s="23">
        <v>955</v>
      </c>
      <c r="C272" s="32" t="s">
        <v>12</v>
      </c>
      <c r="D272" s="25" t="s">
        <v>85</v>
      </c>
      <c r="E272" s="25" t="s">
        <v>71</v>
      </c>
      <c r="F272" s="25" t="s">
        <v>33</v>
      </c>
      <c r="G272" s="25" t="s">
        <v>74</v>
      </c>
      <c r="H272" s="31">
        <v>86697</v>
      </c>
      <c r="I272" s="31">
        <v>86697</v>
      </c>
    </row>
    <row r="273" spans="1:9" s="22" customFormat="1" ht="47.25" x14ac:dyDescent="0.25">
      <c r="A273" s="18">
        <v>2</v>
      </c>
      <c r="B273" s="23">
        <v>955</v>
      </c>
      <c r="C273" s="32" t="s">
        <v>156</v>
      </c>
      <c r="D273" s="25" t="s">
        <v>85</v>
      </c>
      <c r="E273" s="25" t="s">
        <v>71</v>
      </c>
      <c r="F273" s="25" t="s">
        <v>155</v>
      </c>
      <c r="G273" s="25"/>
      <c r="H273" s="26">
        <f>SUMIFS(H274:H1328,$B274:$B1328,$B273,$D274:$D1328,$D274,$E274:$E1328,$E274,$F274:$F1328,$F274)</f>
        <v>0</v>
      </c>
      <c r="I273" s="26">
        <f>SUMIFS(I274:I1328,$B274:$B1328,$B273,$D274:$D1328,$D274,$E274:$E1328,$E274,$F274:$F1328,$F274)</f>
        <v>0</v>
      </c>
    </row>
    <row r="274" spans="1:9" s="22" customFormat="1" ht="15.75" x14ac:dyDescent="0.25">
      <c r="A274" s="18">
        <v>3</v>
      </c>
      <c r="B274" s="23">
        <v>955</v>
      </c>
      <c r="C274" s="32" t="s">
        <v>46</v>
      </c>
      <c r="D274" s="25" t="s">
        <v>85</v>
      </c>
      <c r="E274" s="25" t="s">
        <v>71</v>
      </c>
      <c r="F274" s="25" t="s">
        <v>155</v>
      </c>
      <c r="G274" s="25" t="s">
        <v>92</v>
      </c>
      <c r="H274" s="31">
        <v>0</v>
      </c>
      <c r="I274" s="31">
        <v>0</v>
      </c>
    </row>
    <row r="275" spans="1:9" s="22" customFormat="1" ht="15.75" x14ac:dyDescent="0.25">
      <c r="A275" s="18">
        <v>1</v>
      </c>
      <c r="B275" s="23">
        <v>955</v>
      </c>
      <c r="C275" s="32" t="s">
        <v>30</v>
      </c>
      <c r="D275" s="25" t="s">
        <v>86</v>
      </c>
      <c r="E275" s="25" t="s">
        <v>70</v>
      </c>
      <c r="F275" s="25" t="s">
        <v>7</v>
      </c>
      <c r="G275" s="25" t="s">
        <v>72</v>
      </c>
      <c r="H275" s="26">
        <f>SUMIFS(H276:H1331,$B276:$B1331,$B276,$D276:$D1331,$D276,$E276:$E1331,$E276)/2</f>
        <v>4845706.28</v>
      </c>
      <c r="I275" s="26">
        <f>SUMIFS(I276:I1331,$B276:$B1331,$B276,$D276:$D1331,$D276,$E276:$E1331,$E276)/2</f>
        <v>1100000</v>
      </c>
    </row>
    <row r="276" spans="1:9" s="22" customFormat="1" ht="47.25" x14ac:dyDescent="0.25">
      <c r="A276" s="18">
        <v>2</v>
      </c>
      <c r="B276" s="23">
        <v>955</v>
      </c>
      <c r="C276" s="32" t="s">
        <v>189</v>
      </c>
      <c r="D276" s="25" t="s">
        <v>86</v>
      </c>
      <c r="E276" s="25" t="s">
        <v>70</v>
      </c>
      <c r="F276" s="25" t="s">
        <v>31</v>
      </c>
      <c r="G276" s="25"/>
      <c r="H276" s="26">
        <f>SUMIFS(H277:H1331,$B277:$B1331,$B276,$D277:$D1331,$D277,$E277:$E1331,$E277,$F277:$F1331,$F277)</f>
        <v>4836706.28</v>
      </c>
      <c r="I276" s="26">
        <f>SUMIFS(I277:I1331,$B277:$B1331,$B276,$D277:$D1331,$D277,$E277:$E1331,$E277,$F277:$F1331,$F277)</f>
        <v>1100000</v>
      </c>
    </row>
    <row r="277" spans="1:9" s="22" customFormat="1" ht="15.75" x14ac:dyDescent="0.25">
      <c r="A277" s="18">
        <v>3</v>
      </c>
      <c r="B277" s="23">
        <v>955</v>
      </c>
      <c r="C277" s="32" t="s">
        <v>46</v>
      </c>
      <c r="D277" s="25" t="s">
        <v>86</v>
      </c>
      <c r="E277" s="25" t="s">
        <v>70</v>
      </c>
      <c r="F277" s="25" t="s">
        <v>31</v>
      </c>
      <c r="G277" s="25" t="s">
        <v>92</v>
      </c>
      <c r="H277" s="31">
        <v>4836706.28</v>
      </c>
      <c r="I277" s="31">
        <v>1100000</v>
      </c>
    </row>
    <row r="278" spans="1:9" s="22" customFormat="1" ht="47.25" x14ac:dyDescent="0.25">
      <c r="A278" s="18">
        <v>2</v>
      </c>
      <c r="B278" s="23">
        <v>955</v>
      </c>
      <c r="C278" s="32" t="s">
        <v>185</v>
      </c>
      <c r="D278" s="25" t="s">
        <v>86</v>
      </c>
      <c r="E278" s="25" t="s">
        <v>70</v>
      </c>
      <c r="F278" s="25" t="s">
        <v>184</v>
      </c>
      <c r="G278" s="25"/>
      <c r="H278" s="26">
        <f>SUMIFS(H279:H1333,$B279:$B1333,$B278,$D279:$D1333,$D279,$E279:$E1333,$E279,$F279:$F1333,$F279)</f>
        <v>0</v>
      </c>
      <c r="I278" s="26">
        <f>SUMIFS(I279:I1333,$B279:$B1333,$B278,$D279:$D1333,$D279,$E279:$E1333,$E279,$F279:$F1333,$F279)</f>
        <v>0</v>
      </c>
    </row>
    <row r="279" spans="1:9" s="22" customFormat="1" ht="15.75" x14ac:dyDescent="0.25">
      <c r="A279" s="18">
        <v>3</v>
      </c>
      <c r="B279" s="23">
        <v>955</v>
      </c>
      <c r="C279" s="32" t="s">
        <v>46</v>
      </c>
      <c r="D279" s="25" t="s">
        <v>86</v>
      </c>
      <c r="E279" s="25" t="s">
        <v>70</v>
      </c>
      <c r="F279" s="25" t="s">
        <v>184</v>
      </c>
      <c r="G279" s="25" t="s">
        <v>92</v>
      </c>
      <c r="H279" s="31">
        <v>0</v>
      </c>
      <c r="I279" s="31">
        <v>0</v>
      </c>
    </row>
    <row r="280" spans="1:9" s="22" customFormat="1" ht="47.25" x14ac:dyDescent="0.25">
      <c r="A280" s="18">
        <v>2</v>
      </c>
      <c r="B280" s="23">
        <v>955</v>
      </c>
      <c r="C280" s="32" t="s">
        <v>140</v>
      </c>
      <c r="D280" s="25" t="s">
        <v>86</v>
      </c>
      <c r="E280" s="25" t="s">
        <v>70</v>
      </c>
      <c r="F280" s="25" t="s">
        <v>60</v>
      </c>
      <c r="G280" s="25"/>
      <c r="H280" s="26">
        <f>SUMIFS(H281:H1335,$B281:$B1335,$B280,$D281:$D1335,$D281,$E281:$E1335,$E281,$F281:$F1335,$F281)</f>
        <v>0</v>
      </c>
      <c r="I280" s="26">
        <f>SUMIFS(I281:I1335,$B281:$B1335,$B280,$D281:$D1335,$D281,$E281:$E1335,$E281,$F281:$F1335,$F281)</f>
        <v>0</v>
      </c>
    </row>
    <row r="281" spans="1:9" s="22" customFormat="1" ht="125.45" customHeight="1" x14ac:dyDescent="0.25">
      <c r="A281" s="18">
        <v>3</v>
      </c>
      <c r="B281" s="23">
        <v>955</v>
      </c>
      <c r="C281" s="32" t="s">
        <v>116</v>
      </c>
      <c r="D281" s="25" t="s">
        <v>86</v>
      </c>
      <c r="E281" s="25" t="s">
        <v>70</v>
      </c>
      <c r="F281" s="25" t="s">
        <v>60</v>
      </c>
      <c r="G281" s="25" t="s">
        <v>114</v>
      </c>
      <c r="H281" s="31">
        <v>0</v>
      </c>
      <c r="I281" s="31">
        <v>0</v>
      </c>
    </row>
    <row r="282" spans="1:9" s="22" customFormat="1" ht="47.25" x14ac:dyDescent="0.25">
      <c r="A282" s="18">
        <v>2</v>
      </c>
      <c r="B282" s="23">
        <v>955</v>
      </c>
      <c r="C282" s="32" t="s">
        <v>148</v>
      </c>
      <c r="D282" s="25" t="s">
        <v>86</v>
      </c>
      <c r="E282" s="25" t="s">
        <v>70</v>
      </c>
      <c r="F282" s="25" t="s">
        <v>147</v>
      </c>
      <c r="G282" s="25"/>
      <c r="H282" s="26">
        <f>SUMIFS(H283:H1337,$B283:$B1337,$B282,$D283:$D1337,$D283,$E283:$E1337,$E283,$F283:$F1337,$F283)</f>
        <v>9000</v>
      </c>
      <c r="I282" s="26">
        <f>SUMIFS(I283:I1337,$B283:$B1337,$B282,$D283:$D1337,$D283,$E283:$E1337,$E283,$F283:$F1337,$F283)</f>
        <v>0</v>
      </c>
    </row>
    <row r="283" spans="1:9" s="22" customFormat="1" ht="15.75" x14ac:dyDescent="0.25">
      <c r="A283" s="18">
        <v>3</v>
      </c>
      <c r="B283" s="23">
        <v>955</v>
      </c>
      <c r="C283" s="32" t="s">
        <v>46</v>
      </c>
      <c r="D283" s="25" t="s">
        <v>86</v>
      </c>
      <c r="E283" s="25" t="s">
        <v>70</v>
      </c>
      <c r="F283" s="25" t="s">
        <v>147</v>
      </c>
      <c r="G283" s="25" t="s">
        <v>92</v>
      </c>
      <c r="H283" s="31">
        <v>9000</v>
      </c>
      <c r="I283" s="31">
        <v>0</v>
      </c>
    </row>
    <row r="284" spans="1:9" s="22" customFormat="1" ht="15.75" x14ac:dyDescent="0.25">
      <c r="A284" s="18">
        <v>1</v>
      </c>
      <c r="B284" s="23">
        <v>955</v>
      </c>
      <c r="C284" s="32" t="s">
        <v>67</v>
      </c>
      <c r="D284" s="25" t="s">
        <v>88</v>
      </c>
      <c r="E284" s="25" t="s">
        <v>89</v>
      </c>
      <c r="F284" s="25" t="s">
        <v>7</v>
      </c>
      <c r="G284" s="25" t="s">
        <v>72</v>
      </c>
      <c r="H284" s="26">
        <f>SUMIFS(H285:H1340,$B285:$B1340,$B285,$D285:$D1340,$D285,$E285:$E1340,$E285)/2</f>
        <v>6409598.3899999987</v>
      </c>
      <c r="I284" s="26">
        <f>SUMIFS(I285:I1340,$B285:$B1340,$B285,$D285:$D1340,$D285,$E285:$E1340,$E285)/2</f>
        <v>0</v>
      </c>
    </row>
    <row r="285" spans="1:9" s="22" customFormat="1" ht="47.25" x14ac:dyDescent="0.25">
      <c r="A285" s="18">
        <v>2</v>
      </c>
      <c r="B285" s="23">
        <v>955</v>
      </c>
      <c r="C285" s="36" t="s">
        <v>179</v>
      </c>
      <c r="D285" s="25" t="s">
        <v>88</v>
      </c>
      <c r="E285" s="25" t="s">
        <v>89</v>
      </c>
      <c r="F285" s="25" t="s">
        <v>68</v>
      </c>
      <c r="G285" s="25"/>
      <c r="H285" s="26">
        <f>SUMIFS(H286:H1340,$B286:$B1340,$B285,$D286:$D1340,$D286,$E286:$E1340,$E286,$F286:$F1340,$F286)</f>
        <v>4861466.3499999996</v>
      </c>
      <c r="I285" s="26">
        <f>SUMIFS(I286:I1340,$B286:$B1340,$B285,$D286:$D1340,$D286,$E286:$E1340,$E286,$F286:$F1340,$F286)</f>
        <v>0</v>
      </c>
    </row>
    <row r="286" spans="1:9" s="22" customFormat="1" ht="15.75" x14ac:dyDescent="0.25">
      <c r="A286" s="18">
        <v>3</v>
      </c>
      <c r="B286" s="23">
        <v>955</v>
      </c>
      <c r="C286" s="32" t="s">
        <v>46</v>
      </c>
      <c r="D286" s="25" t="s">
        <v>88</v>
      </c>
      <c r="E286" s="25" t="s">
        <v>89</v>
      </c>
      <c r="F286" s="25" t="s">
        <v>68</v>
      </c>
      <c r="G286" s="25" t="s">
        <v>92</v>
      </c>
      <c r="H286" s="31">
        <v>4861466.3499999996</v>
      </c>
      <c r="I286" s="31">
        <v>0</v>
      </c>
    </row>
    <row r="287" spans="1:9" s="22" customFormat="1" ht="94.5" x14ac:dyDescent="0.25">
      <c r="A287" s="18">
        <v>2</v>
      </c>
      <c r="B287" s="23">
        <v>955</v>
      </c>
      <c r="C287" s="36" t="s">
        <v>180</v>
      </c>
      <c r="D287" s="25" t="s">
        <v>88</v>
      </c>
      <c r="E287" s="25" t="s">
        <v>89</v>
      </c>
      <c r="F287" s="25" t="s">
        <v>125</v>
      </c>
      <c r="G287" s="25" t="s">
        <v>72</v>
      </c>
      <c r="H287" s="26">
        <f>SUMIFS(H288:H1342,$B288:$B1342,$B287,$D288:$D1342,$D288,$E288:$E1342,$E288,$F288:$F1342,$F288)</f>
        <v>1518132.04</v>
      </c>
      <c r="I287" s="26">
        <f>SUMIFS(I288:I1342,$B288:$B1342,$B287,$D288:$D1342,$D288,$E288:$E1342,$E288,$F288:$F1342,$F288)</f>
        <v>0</v>
      </c>
    </row>
    <row r="288" spans="1:9" s="22" customFormat="1" ht="15.75" x14ac:dyDescent="0.25">
      <c r="A288" s="18">
        <v>3</v>
      </c>
      <c r="B288" s="23">
        <v>955</v>
      </c>
      <c r="C288" s="32" t="s">
        <v>46</v>
      </c>
      <c r="D288" s="25" t="s">
        <v>88</v>
      </c>
      <c r="E288" s="25" t="s">
        <v>89</v>
      </c>
      <c r="F288" s="25" t="s">
        <v>125</v>
      </c>
      <c r="G288" s="25" t="s">
        <v>92</v>
      </c>
      <c r="H288" s="31">
        <v>1518132.04</v>
      </c>
      <c r="I288" s="31">
        <v>0</v>
      </c>
    </row>
    <row r="289" spans="1:9" s="22" customFormat="1" ht="63" x14ac:dyDescent="0.25">
      <c r="A289" s="18">
        <v>2</v>
      </c>
      <c r="B289" s="23">
        <v>955</v>
      </c>
      <c r="C289" s="32" t="s">
        <v>197</v>
      </c>
      <c r="D289" s="25" t="s">
        <v>88</v>
      </c>
      <c r="E289" s="25" t="s">
        <v>89</v>
      </c>
      <c r="F289" s="25" t="s">
        <v>124</v>
      </c>
      <c r="G289" s="25"/>
      <c r="H289" s="26">
        <f>SUMIFS(H290:H1344,$B290:$B1344,$B289,$D290:$D1344,$D290,$E290:$E1344,$E290,$F290:$F1344,$F290)</f>
        <v>30000</v>
      </c>
      <c r="I289" s="26">
        <f>SUMIFS(I290:I1344,$B290:$B1344,$B289,$D290:$D1344,$D290,$E290:$E1344,$E290,$F290:$F1344,$F290)</f>
        <v>0</v>
      </c>
    </row>
    <row r="290" spans="1:9" s="22" customFormat="1" ht="15.75" x14ac:dyDescent="0.25">
      <c r="A290" s="18">
        <v>3</v>
      </c>
      <c r="B290" s="23">
        <v>955</v>
      </c>
      <c r="C290" s="32" t="s">
        <v>46</v>
      </c>
      <c r="D290" s="25" t="s">
        <v>88</v>
      </c>
      <c r="E290" s="25" t="s">
        <v>89</v>
      </c>
      <c r="F290" s="25" t="s">
        <v>124</v>
      </c>
      <c r="G290" s="25" t="s">
        <v>92</v>
      </c>
      <c r="H290" s="31">
        <v>30000</v>
      </c>
      <c r="I290" s="31">
        <v>0</v>
      </c>
    </row>
    <row r="291" spans="1:9" s="22" customFormat="1" ht="15.75" x14ac:dyDescent="0.25">
      <c r="A291" s="18"/>
      <c r="B291" s="20"/>
      <c r="C291" s="20" t="s">
        <v>69</v>
      </c>
      <c r="D291" s="34"/>
      <c r="E291" s="34"/>
      <c r="F291" s="34" t="s">
        <v>7</v>
      </c>
      <c r="G291" s="34"/>
      <c r="H291" s="21">
        <f>SUMIF($A15:$A291,$A15,H15:H291)</f>
        <v>769452746.62000024</v>
      </c>
      <c r="I291" s="21">
        <f>SUMIF($A15:$A291,$A15,I15:I291)</f>
        <v>233305547.61000004</v>
      </c>
    </row>
    <row r="295" spans="1:9" x14ac:dyDescent="0.25">
      <c r="H295" s="40"/>
    </row>
  </sheetData>
  <autoFilter ref="A7:G291"/>
  <mergeCells count="13">
    <mergeCell ref="H6:I6"/>
    <mergeCell ref="H1:I1"/>
    <mergeCell ref="H7:I10"/>
    <mergeCell ref="H11:H14"/>
    <mergeCell ref="I11:I14"/>
    <mergeCell ref="B4:I4"/>
    <mergeCell ref="B7:B14"/>
    <mergeCell ref="C7:C14"/>
    <mergeCell ref="D7:D14"/>
    <mergeCell ref="E7:E14"/>
    <mergeCell ref="F7:F14"/>
    <mergeCell ref="G7:G14"/>
    <mergeCell ref="F2:I2"/>
  </mergeCells>
  <pageMargins left="0.31496062992125984" right="0.31496062992125984" top="0.31496062992125984" bottom="0.31496062992125984" header="0" footer="0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="115" zoomScaleNormal="115" workbookViewId="0">
      <selection activeCell="H3" sqref="H3"/>
    </sheetView>
  </sheetViews>
  <sheetFormatPr defaultColWidth="9.140625" defaultRowHeight="15" x14ac:dyDescent="0.25"/>
  <cols>
    <col min="1" max="1" width="9.140625" style="5"/>
    <col min="2" max="2" width="24.85546875" style="5" customWidth="1"/>
    <col min="3" max="3" width="9.42578125" style="5" customWidth="1"/>
    <col min="4" max="4" width="19.5703125" style="5" customWidth="1"/>
    <col min="5" max="5" width="20" style="5" customWidth="1"/>
    <col min="6" max="6" width="17.28515625" style="5" customWidth="1"/>
    <col min="7" max="7" width="18.28515625" style="5" customWidth="1"/>
    <col min="8" max="16384" width="9.140625" style="5"/>
  </cols>
  <sheetData>
    <row r="3" spans="2:7" ht="15" customHeight="1" x14ac:dyDescent="0.25">
      <c r="B3" s="56" t="s">
        <v>105</v>
      </c>
      <c r="C3" s="56" t="s">
        <v>103</v>
      </c>
      <c r="D3" s="59" t="s">
        <v>97</v>
      </c>
      <c r="E3" s="59"/>
      <c r="F3" s="59" t="s">
        <v>98</v>
      </c>
      <c r="G3" s="59"/>
    </row>
    <row r="4" spans="2:7" x14ac:dyDescent="0.25">
      <c r="B4" s="57"/>
      <c r="C4" s="57"/>
      <c r="D4" s="59"/>
      <c r="E4" s="59"/>
      <c r="F4" s="59"/>
      <c r="G4" s="59"/>
    </row>
    <row r="5" spans="2:7" ht="0.75" customHeight="1" x14ac:dyDescent="0.25">
      <c r="B5" s="57"/>
      <c r="C5" s="57"/>
      <c r="D5" s="59"/>
      <c r="E5" s="59"/>
      <c r="F5" s="59"/>
      <c r="G5" s="59"/>
    </row>
    <row r="6" spans="2:7" ht="15" hidden="1" customHeight="1" x14ac:dyDescent="0.25">
      <c r="B6" s="57"/>
      <c r="C6" s="57"/>
      <c r="D6" s="59"/>
      <c r="E6" s="59"/>
      <c r="F6" s="59"/>
      <c r="G6" s="59"/>
    </row>
    <row r="7" spans="2:7" x14ac:dyDescent="0.25">
      <c r="B7" s="57"/>
      <c r="C7" s="57"/>
      <c r="D7" s="59" t="s">
        <v>6</v>
      </c>
      <c r="E7" s="59" t="s">
        <v>96</v>
      </c>
      <c r="F7" s="59" t="s">
        <v>6</v>
      </c>
      <c r="G7" s="59" t="s">
        <v>96</v>
      </c>
    </row>
    <row r="8" spans="2:7" x14ac:dyDescent="0.25">
      <c r="B8" s="57"/>
      <c r="C8" s="57"/>
      <c r="D8" s="59"/>
      <c r="E8" s="59"/>
      <c r="F8" s="59"/>
      <c r="G8" s="59"/>
    </row>
    <row r="9" spans="2:7" x14ac:dyDescent="0.25">
      <c r="B9" s="57"/>
      <c r="C9" s="57"/>
      <c r="D9" s="59"/>
      <c r="E9" s="59"/>
      <c r="F9" s="59"/>
      <c r="G9" s="59"/>
    </row>
    <row r="10" spans="2:7" ht="2.25" customHeight="1" x14ac:dyDescent="0.25">
      <c r="B10" s="58"/>
      <c r="C10" s="58"/>
      <c r="D10" s="59"/>
      <c r="E10" s="59"/>
      <c r="F10" s="59"/>
      <c r="G10" s="59"/>
    </row>
    <row r="11" spans="2:7" x14ac:dyDescent="0.25">
      <c r="B11" s="1">
        <v>0</v>
      </c>
      <c r="C11" s="1" t="s">
        <v>100</v>
      </c>
      <c r="D11" s="4" t="e">
        <f>SUMIF('Приложение №4'!$A$15:$A1057,0,'Приложение №4'!#REF!)</f>
        <v>#REF!</v>
      </c>
      <c r="E11" s="4" t="e">
        <f>SUMIF('Приложение №4'!$A$15:$A1057,0,'Приложение №4'!#REF!)</f>
        <v>#REF!</v>
      </c>
      <c r="F11" s="4" t="e">
        <f>SUMIF('Приложение №4'!$A$15:$A1057,0,'Приложение №4'!#REF!)</f>
        <v>#REF!</v>
      </c>
      <c r="G11" s="4" t="e">
        <f>SUMIF('Приложение №4'!$A$15:$A1057,0,'Приложение №4'!#REF!)</f>
        <v>#REF!</v>
      </c>
    </row>
    <row r="12" spans="2:7" x14ac:dyDescent="0.25">
      <c r="B12" s="2">
        <v>1</v>
      </c>
      <c r="C12" s="2" t="s">
        <v>101</v>
      </c>
      <c r="D12" s="6" t="e">
        <f>SUMIF('Приложение №4'!$A$15:$A1058,1,'Приложение №4'!#REF!)</f>
        <v>#REF!</v>
      </c>
      <c r="E12" s="6" t="e">
        <f>SUMIF('Приложение №4'!$A$15:$A1058,1,'Приложение №4'!#REF!)</f>
        <v>#REF!</v>
      </c>
      <c r="F12" s="6" t="e">
        <f>SUMIF('Приложение №4'!$A$15:$A1058,1,'Приложение №4'!#REF!)</f>
        <v>#REF!</v>
      </c>
      <c r="G12" s="6" t="e">
        <f>SUMIF('Приложение №4'!$A$15:$A1058,1,'Приложение №4'!#REF!)</f>
        <v>#REF!</v>
      </c>
    </row>
    <row r="13" spans="2:7" x14ac:dyDescent="0.25">
      <c r="B13" s="3">
        <v>2</v>
      </c>
      <c r="C13" s="3" t="s">
        <v>104</v>
      </c>
      <c r="D13" s="7" t="e">
        <f>SUMIF('Приложение №4'!$A$15:$A1059,2,'Приложение №4'!#REF!)</f>
        <v>#REF!</v>
      </c>
      <c r="E13" s="7" t="e">
        <f>SUMIF('Приложение №4'!$A$15:$A1059,2,'Приложение №4'!#REF!)</f>
        <v>#REF!</v>
      </c>
      <c r="F13" s="7" t="e">
        <f>SUMIF('Приложение №4'!$A$15:$A1059,2,'Приложение №4'!#REF!)</f>
        <v>#REF!</v>
      </c>
      <c r="G13" s="7" t="e">
        <f>SUMIF('Приложение №4'!$A$15:$A1059,2,'Приложение №4'!#REF!)</f>
        <v>#REF!</v>
      </c>
    </row>
    <row r="14" spans="2:7" s="12" customFormat="1" ht="78" customHeight="1" x14ac:dyDescent="0.25">
      <c r="B14" s="10" t="s">
        <v>106</v>
      </c>
      <c r="C14" s="10" t="s">
        <v>102</v>
      </c>
      <c r="D14" s="11" t="e">
        <f>SUMIF('Приложение №4'!$A$15:$A1060,3,'Приложение №4'!#REF!)</f>
        <v>#REF!</v>
      </c>
      <c r="E14" s="11" t="e">
        <f>SUMIF('Приложение №4'!$A$15:$A1060,3,'Приложение №4'!#REF!)</f>
        <v>#REF!</v>
      </c>
      <c r="F14" s="11" t="e">
        <f>SUMIF('Приложение №4'!$A$15:$A1060,3,'Приложение №4'!#REF!)</f>
        <v>#REF!</v>
      </c>
      <c r="G14" s="11" t="e">
        <f>SUMIF('Приложение №4'!$A$15:$A1060,3,'Приложение №4'!#REF!)</f>
        <v>#REF!</v>
      </c>
    </row>
    <row r="15" spans="2:7" x14ac:dyDescent="0.25">
      <c r="B15" s="8">
        <v>0</v>
      </c>
      <c r="C15" s="8" t="s">
        <v>100</v>
      </c>
      <c r="D15" s="9" t="e">
        <f>D14-D11</f>
        <v>#REF!</v>
      </c>
      <c r="E15" s="9" t="e">
        <f t="shared" ref="E15" si="0">E14-E11</f>
        <v>#REF!</v>
      </c>
      <c r="F15" s="9" t="e">
        <f>F14-F11</f>
        <v>#REF!</v>
      </c>
      <c r="G15" s="9" t="e">
        <f t="shared" ref="G15" si="1">G14-G11</f>
        <v>#REF!</v>
      </c>
    </row>
    <row r="16" spans="2:7" x14ac:dyDescent="0.25">
      <c r="B16" s="8">
        <v>1</v>
      </c>
      <c r="C16" s="8" t="s">
        <v>101</v>
      </c>
      <c r="D16" s="9" t="e">
        <f>D14-D12</f>
        <v>#REF!</v>
      </c>
      <c r="E16" s="9" t="e">
        <f t="shared" ref="E16" si="2">E14-E12</f>
        <v>#REF!</v>
      </c>
      <c r="F16" s="9" t="e">
        <f>F14-F12</f>
        <v>#REF!</v>
      </c>
      <c r="G16" s="9" t="e">
        <f t="shared" ref="G16" si="3">G14-G12</f>
        <v>#REF!</v>
      </c>
    </row>
    <row r="17" spans="2:7" x14ac:dyDescent="0.25">
      <c r="B17" s="8">
        <v>2</v>
      </c>
      <c r="C17" s="8" t="s">
        <v>104</v>
      </c>
      <c r="D17" s="9" t="e">
        <f>D14-D13</f>
        <v>#REF!</v>
      </c>
      <c r="E17" s="9" t="e">
        <f t="shared" ref="E17" si="4">E14-E13</f>
        <v>#REF!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2025-04-16T09:43:21Z</cp:lastPrinted>
  <dcterms:created xsi:type="dcterms:W3CDTF">2017-09-27T09:31:38Z</dcterms:created>
  <dcterms:modified xsi:type="dcterms:W3CDTF">2025-04-16T09:43:55Z</dcterms:modified>
</cp:coreProperties>
</file>