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№4'!$A$5:$G$294</definedName>
  </definedNames>
  <calcPr calcId="125725"/>
</workbook>
</file>

<file path=xl/calcChain.xml><?xml version="1.0" encoding="utf-8"?>
<calcChain xmlns="http://schemas.openxmlformats.org/spreadsheetml/2006/main">
  <c r="I124" i="1"/>
  <c r="I123" s="1"/>
  <c r="H124"/>
  <c r="H123" s="1"/>
  <c r="I292" l="1"/>
  <c r="H292"/>
  <c r="I290"/>
  <c r="H290"/>
  <c r="I288"/>
  <c r="H288"/>
  <c r="I285"/>
  <c r="H285"/>
  <c r="I283"/>
  <c r="H283"/>
  <c r="I281"/>
  <c r="H281"/>
  <c r="I279"/>
  <c r="H279"/>
  <c r="I276"/>
  <c r="H276"/>
  <c r="I273"/>
  <c r="H273"/>
  <c r="I271"/>
  <c r="H271"/>
  <c r="I269"/>
  <c r="H269"/>
  <c r="I265"/>
  <c r="H265"/>
  <c r="I263"/>
  <c r="H263"/>
  <c r="I260"/>
  <c r="H260"/>
  <c r="I258"/>
  <c r="H258"/>
  <c r="I255"/>
  <c r="H255"/>
  <c r="I253"/>
  <c r="H253"/>
  <c r="I249"/>
  <c r="I248" s="1"/>
  <c r="H249"/>
  <c r="H248" s="1"/>
  <c r="I246"/>
  <c r="H246"/>
  <c r="I244"/>
  <c r="H244"/>
  <c r="I242"/>
  <c r="H242"/>
  <c r="I240"/>
  <c r="H240"/>
  <c r="I238"/>
  <c r="H238"/>
  <c r="I235"/>
  <c r="H235"/>
  <c r="I233"/>
  <c r="H233"/>
  <c r="I231"/>
  <c r="H231"/>
  <c r="I227"/>
  <c r="I226" s="1"/>
  <c r="H227"/>
  <c r="H226" s="1"/>
  <c r="I224"/>
  <c r="H224"/>
  <c r="I222"/>
  <c r="H222"/>
  <c r="I220"/>
  <c r="H220"/>
  <c r="I218"/>
  <c r="H218"/>
  <c r="I216"/>
  <c r="H216"/>
  <c r="I214"/>
  <c r="H214"/>
  <c r="I211"/>
  <c r="I210" s="1"/>
  <c r="H211"/>
  <c r="H210" s="1"/>
  <c r="I208"/>
  <c r="I207" s="1"/>
  <c r="H208"/>
  <c r="H207" s="1"/>
  <c r="I205"/>
  <c r="H205"/>
  <c r="I203"/>
  <c r="H203"/>
  <c r="I201"/>
  <c r="H201"/>
  <c r="I199"/>
  <c r="H199"/>
  <c r="I196"/>
  <c r="H196"/>
  <c r="I194"/>
  <c r="H194"/>
  <c r="I191"/>
  <c r="H191"/>
  <c r="I188"/>
  <c r="H188"/>
  <c r="I186"/>
  <c r="H186"/>
  <c r="I183"/>
  <c r="H183"/>
  <c r="I181"/>
  <c r="H181"/>
  <c r="I179"/>
  <c r="H179"/>
  <c r="I176"/>
  <c r="I175" s="1"/>
  <c r="H176"/>
  <c r="H175" s="1"/>
  <c r="I172"/>
  <c r="H172"/>
  <c r="I169"/>
  <c r="I168" s="1"/>
  <c r="H169"/>
  <c r="H168" s="1"/>
  <c r="I162"/>
  <c r="H162"/>
  <c r="I160"/>
  <c r="H160"/>
  <c r="I157"/>
  <c r="H157"/>
  <c r="I155"/>
  <c r="H155"/>
  <c r="I152"/>
  <c r="H152"/>
  <c r="I150"/>
  <c r="H150"/>
  <c r="I146"/>
  <c r="I145" s="1"/>
  <c r="H146"/>
  <c r="H145" s="1"/>
  <c r="I143"/>
  <c r="H143"/>
  <c r="I140"/>
  <c r="H140"/>
  <c r="I138"/>
  <c r="H138"/>
  <c r="I136"/>
  <c r="H136"/>
  <c r="I134"/>
  <c r="H134"/>
  <c r="I132"/>
  <c r="H132"/>
  <c r="I130"/>
  <c r="H130"/>
  <c r="I127"/>
  <c r="I126" s="1"/>
  <c r="H127"/>
  <c r="H126" s="1"/>
  <c r="I121"/>
  <c r="I120" s="1"/>
  <c r="H121"/>
  <c r="H120" s="1"/>
  <c r="I115"/>
  <c r="H115"/>
  <c r="I113"/>
  <c r="H113"/>
  <c r="I111"/>
  <c r="H111"/>
  <c r="I107"/>
  <c r="I106" s="1"/>
  <c r="H107"/>
  <c r="H106" s="1"/>
  <c r="I103"/>
  <c r="I102" s="1"/>
  <c r="H103"/>
  <c r="H102" s="1"/>
  <c r="I100"/>
  <c r="H100"/>
  <c r="I98"/>
  <c r="H98"/>
  <c r="I96"/>
  <c r="H96"/>
  <c r="I94"/>
  <c r="H94"/>
  <c r="I91"/>
  <c r="H91"/>
  <c r="I89"/>
  <c r="H89"/>
  <c r="I87"/>
  <c r="H87"/>
  <c r="I84"/>
  <c r="I83" s="1"/>
  <c r="H84"/>
  <c r="H83" s="1"/>
  <c r="I81"/>
  <c r="I80" s="1"/>
  <c r="H81"/>
  <c r="H80" s="1"/>
  <c r="I78"/>
  <c r="I77" s="1"/>
  <c r="H78"/>
  <c r="H77" s="1"/>
  <c r="I75"/>
  <c r="I74" s="1"/>
  <c r="H75"/>
  <c r="H74" s="1"/>
  <c r="I68"/>
  <c r="H68"/>
  <c r="I66"/>
  <c r="H66"/>
  <c r="I64"/>
  <c r="H64"/>
  <c r="I58"/>
  <c r="I57" s="1"/>
  <c r="H58"/>
  <c r="H57" s="1"/>
  <c r="I55"/>
  <c r="I54" s="1"/>
  <c r="H55"/>
  <c r="H54" s="1"/>
  <c r="I50"/>
  <c r="H50"/>
  <c r="I48"/>
  <c r="H48"/>
  <c r="I46"/>
  <c r="H46"/>
  <c r="I39"/>
  <c r="I38" s="1"/>
  <c r="I37" s="1"/>
  <c r="H39"/>
  <c r="H38" s="1"/>
  <c r="H37" s="1"/>
  <c r="I35"/>
  <c r="H35"/>
  <c r="I33"/>
  <c r="H33"/>
  <c r="I30"/>
  <c r="I29" s="1"/>
  <c r="H30"/>
  <c r="H29" s="1"/>
  <c r="I27"/>
  <c r="I26" s="1"/>
  <c r="H27"/>
  <c r="H26" s="1"/>
  <c r="I24"/>
  <c r="I23" s="1"/>
  <c r="H24"/>
  <c r="H23" s="1"/>
  <c r="I19"/>
  <c r="H19"/>
  <c r="I17"/>
  <c r="H17"/>
  <c r="I15"/>
  <c r="H15"/>
  <c r="I198" l="1"/>
  <c r="I190"/>
  <c r="H86"/>
  <c r="H190"/>
  <c r="H198"/>
  <c r="H149"/>
  <c r="H63"/>
  <c r="I86"/>
  <c r="I149"/>
  <c r="I262"/>
  <c r="I93"/>
  <c r="I230"/>
  <c r="I185"/>
  <c r="H230"/>
  <c r="H14"/>
  <c r="I110"/>
  <c r="H185"/>
  <c r="I278"/>
  <c r="I287"/>
  <c r="I14"/>
  <c r="H110"/>
  <c r="H154"/>
  <c r="H268"/>
  <c r="H278"/>
  <c r="H93"/>
  <c r="H178"/>
  <c r="I45"/>
  <c r="I44" s="1"/>
  <c r="I213"/>
  <c r="H32"/>
  <c r="H171"/>
  <c r="H237"/>
  <c r="H45"/>
  <c r="H44" s="1"/>
  <c r="H129"/>
  <c r="I154"/>
  <c r="H252"/>
  <c r="H262"/>
  <c r="H287"/>
  <c r="I53"/>
  <c r="I178"/>
  <c r="I268"/>
  <c r="H53"/>
  <c r="I63"/>
  <c r="I159"/>
  <c r="H213"/>
  <c r="I32"/>
  <c r="I129"/>
  <c r="H159"/>
  <c r="I171"/>
  <c r="I237"/>
  <c r="I252"/>
  <c r="I62" l="1"/>
  <c r="I13"/>
  <c r="H62"/>
  <c r="H13"/>
  <c r="I105"/>
  <c r="H105"/>
  <c r="I294" l="1"/>
  <c r="H294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<sst xmlns="http://schemas.openxmlformats.org/spreadsheetml/2006/main" count="1319" uniqueCount="215">
  <si>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</si>
  <si>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</si>
  <si>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</si>
  <si>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</si>
  <si>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</si>
  <si>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</si>
  <si>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</si>
  <si>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</si>
  <si>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</si>
  <si>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</si>
  <si>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</si>
  <si>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</si>
  <si>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</si>
  <si>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</si>
  <si>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</si>
  <si>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</si>
  <si>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</si>
  <si>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</si>
  <si>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</si>
  <si>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</si>
  <si>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</si>
  <si>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</si>
  <si>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</si>
  <si>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</si>
  <si>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</si>
  <si>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</si>
  <si>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</si>
  <si>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</si>
  <si>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</si>
  <si>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</si>
  <si>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</si>
  <si>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</si>
  <si>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</si>
  <si>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</si>
  <si>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</si>
  <si>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</si>
  <si>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</si>
  <si>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</si>
  <si>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</si>
  <si>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</si>
  <si>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</si>
  <si>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</si>
  <si>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</si>
  <si>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</si>
  <si>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</si>
  <si>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</si>
  <si>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</si>
  <si>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</si>
  <si>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</si>
  <si>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</si>
  <si>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</si>
  <si>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</si>
  <si>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</si>
  <si>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</si>
  <si>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</si>
  <si>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</si>
  <si>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</si>
  <si>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</si>
  <si>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</si>
  <si>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</si>
  <si>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</si>
  <si>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</si>
  <si>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</si>
  <si>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</si>
  <si>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</si>
  <si>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</si>
  <si>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</si>
  <si>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</si>
  <si>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</si>
  <si>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</si>
  <si>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</si>
  <si>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</si>
  <si>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</si>
  <si>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</si>
  <si>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</si>
  <si>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</si>
  <si>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</si>
  <si>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</si>
  <si>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</si>
  <si>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</si>
  <si>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</si>
  <si>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</si>
  <si>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</si>
  <si>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</si>
  <si>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</si>
  <si>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</si>
  <si>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</si>
  <si>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</si>
  <si>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</si>
  <si>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</si>
  <si>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</si>
  <si>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</si>
  <si>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</si>
  <si>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</si>
  <si>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</si>
  <si>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</si>
  <si>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</si>
  <si>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</si>
  <si>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</si>
  <si>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</si>
  <si>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</si>
  <si>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</si>
  <si>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</si>
  <si>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</si>
  <si>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</si>
  <si>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</si>
  <si>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</si>
  <si>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</si>
  <si>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</si>
  <si>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</si>
  <si>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</si>
  <si>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</si>
  <si>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</si>
  <si>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</si>
  <si>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</si>
  <si>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</si>
  <si>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</si>
  <si>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</si>
  <si>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</si>
  <si>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</si>
  <si>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</si>
  <si>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</si>
  <si>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</si>
  <si>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</si>
  <si>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</si>
  <si>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</si>
  <si>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</si>
  <si>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</si>
  <si>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</si>
  <si>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</si>
  <si>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</si>
  <si>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</si>
  <si>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</si>
  <si>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</si>
  <si>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</si>
  <si>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</si>
  <si>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</si>
  <si>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</si>
  <si>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</si>
  <si>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</si>
  <si>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</si>
  <si>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</si>
  <si>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</si>
  <si>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</si>
  <si>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</si>
  <si>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</si>
  <si>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</si>
  <si>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</si>
  <si>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</si>
  <si>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</si>
  <si>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</si>
  <si>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</si>
  <si>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</si>
  <si>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</si>
  <si>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</si>
  <si>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</si>
  <si>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</si>
  <si>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</si>
  <si>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</si>
  <si>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</si>
  <si>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</si>
  <si>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</si>
  <si>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</si>
  <si>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</si>
  <si>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</si>
  <si>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</si>
  <si>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</si>
  <si>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</si>
  <si>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</si>
  <si>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</si>
  <si>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</si>
  <si>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</si>
  <si>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>Непрограммные направления расходов местного бюджета в области жилищного строительства</t>
  </si>
  <si>
    <t>80 0 00 00000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</si>
  <si>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</si>
  <si>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</si>
  <si>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</si>
  <si>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</si>
  <si>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</si>
  <si>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</si>
  <si>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</si>
  <si>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</si>
  <si>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</si>
  <si>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</si>
  <si>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</si>
  <si>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</si>
  <si>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</si>
  <si>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</si>
  <si>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</si>
  <si>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</si>
  <si>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</si>
  <si>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</si>
  <si>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</si>
  <si>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</si>
  <si>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</si>
  <si>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</si>
  <si>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</si>
  <si>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</si>
  <si>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</si>
  <si>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</si>
  <si>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</si>
  <si>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</si>
  <si>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</si>
  <si>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</si>
  <si>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</si>
  <si>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</si>
  <si>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</si>
  <si>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</si>
  <si>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</si>
  <si>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</si>
  <si>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</si>
  <si>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</si>
  <si>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2. Расходы бюджета</t>
  </si>
  <si>
    <t>Утвержденные бюджетные назначения, в рублях</t>
  </si>
  <si>
    <t>Исполнено, в рублях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</si>
</sst>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9" fillId="8" borderId="0" xfId="0" applyFont="1" applyFill="1" applyAlignment="1" applyProtection="1">
      <alignment horizontal="center"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8"/>
  <sheetViews>
    <sheetView tabSelected="1" topLeftCell="B1" zoomScale="85" zoomScaleNormal="85" workbookViewId="0">
      <selection activeCell="I13" sqref="I13"/>
    </sheetView>
  </sheetViews>
  <sheetFormatPr defaultColWidth="9.140625" defaultRowHeight="15"/>
  <cols>
    <col min="1" max="1" width="5" style="20" hidden="1" customWidth="1"/>
    <col min="2" max="2" width="8.7109375" style="21" customWidth="1"/>
    <col min="3" max="3" width="50" style="21" customWidth="1"/>
    <col min="4" max="4" width="5.42578125" style="21" customWidth="1"/>
    <col min="5" max="5" width="4.42578125" style="21" customWidth="1"/>
    <col min="6" max="6" width="15.5703125" style="21" customWidth="1"/>
    <col min="7" max="7" width="5.140625" style="21" customWidth="1"/>
    <col min="8" max="8" width="17.42578125" style="21" customWidth="1"/>
    <col min="9" max="9" width="17.7109375" style="21" customWidth="1"/>
    <col min="10" max="10" width="12.7109375" style="21" customWidth="1"/>
    <col min="11" max="11" width="11.28515625" style="21" customWidth="1"/>
    <col min="12" max="16384" width="9.140625" style="21"/>
  </cols>
  <sheetData>
    <row r="1" spans="1:9" s="18" customFormat="1" ht="34.5" customHeight="1">
      <c r="A1" s="17"/>
      <c r="H1" s="19" t="s">
        <v>168</v>
      </c>
      <c r="I1" s="19"/>
    </row>
    <row r="2" spans="1:9" ht="18.600000000000001" customHeight="1">
      <c r="F2" s="22"/>
      <c r="G2" s="22"/>
      <c r="H2" s="22"/>
      <c r="I2" s="22"/>
    </row>
    <row r="3" spans="1:9" s="20" customFormat="1" ht="34.5" customHeight="1">
      <c r="B3" s="23" t="s">
        <v>212</v>
      </c>
      <c r="C3" s="23"/>
      <c r="D3" s="23"/>
      <c r="E3" s="23"/>
      <c r="F3" s="23"/>
      <c r="G3" s="23"/>
      <c r="H3" s="23"/>
      <c r="I3" s="23"/>
    </row>
    <row r="5" spans="1:9" ht="15" customHeight="1">
      <c r="B5" s="24" t="s">
        <v>0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5</v>
      </c>
      <c r="H5" s="26" t="s">
        <v>213</v>
      </c>
      <c r="I5" s="25" t="s">
        <v>214</v>
      </c>
    </row>
    <row r="6" spans="1:9">
      <c r="B6" s="27"/>
      <c r="C6" s="25"/>
      <c r="D6" s="25"/>
      <c r="E6" s="25"/>
      <c r="F6" s="25"/>
      <c r="G6" s="25"/>
      <c r="H6" s="26"/>
      <c r="I6" s="25"/>
    </row>
    <row r="7" spans="1:9">
      <c r="B7" s="27"/>
      <c r="C7" s="25"/>
      <c r="D7" s="25"/>
      <c r="E7" s="25"/>
      <c r="F7" s="25"/>
      <c r="G7" s="25"/>
      <c r="H7" s="26"/>
      <c r="I7" s="25"/>
    </row>
    <row r="8" spans="1:9">
      <c r="B8" s="27"/>
      <c r="C8" s="25"/>
      <c r="D8" s="25"/>
      <c r="E8" s="25"/>
      <c r="F8" s="25"/>
      <c r="G8" s="25"/>
      <c r="H8" s="26"/>
      <c r="I8" s="25"/>
    </row>
    <row r="9" spans="1:9" ht="15" customHeight="1">
      <c r="B9" s="27"/>
      <c r="C9" s="25"/>
      <c r="D9" s="25"/>
      <c r="E9" s="25"/>
      <c r="F9" s="25"/>
      <c r="G9" s="25"/>
      <c r="H9" s="26"/>
      <c r="I9" s="25"/>
    </row>
    <row r="10" spans="1:9">
      <c r="B10" s="27"/>
      <c r="C10" s="25"/>
      <c r="D10" s="25"/>
      <c r="E10" s="25"/>
      <c r="F10" s="25"/>
      <c r="G10" s="25"/>
      <c r="H10" s="26"/>
      <c r="I10" s="25"/>
    </row>
    <row r="11" spans="1:9">
      <c r="B11" s="27"/>
      <c r="C11" s="25"/>
      <c r="D11" s="25"/>
      <c r="E11" s="25"/>
      <c r="F11" s="25"/>
      <c r="G11" s="25"/>
      <c r="H11" s="26"/>
      <c r="I11" s="25"/>
    </row>
    <row r="12" spans="1:9" ht="40.9" customHeight="1">
      <c r="B12" s="28"/>
      <c r="C12" s="25"/>
      <c r="D12" s="25"/>
      <c r="E12" s="25"/>
      <c r="F12" s="25"/>
      <c r="G12" s="25"/>
      <c r="H12" s="26"/>
      <c r="I12" s="25"/>
    </row>
    <row r="13" spans="1:9" s="33" customFormat="1" ht="47.25">
      <c r="A13" s="29">
        <v>0</v>
      </c>
      <c r="B13" s="30">
        <v>920</v>
      </c>
      <c r="C13" s="31" t="s">
        <v>144</v>
      </c>
      <c r="D13" s="30"/>
      <c r="E13" s="30"/>
      <c r="F13" s="30" t="s">
        <v>7</v>
      </c>
      <c r="G13" s="30"/>
      <c r="H13" s="32">
        <f>SUMIFS(H14:H1048,$B14:$B1048,$B14)/3</f>
        <v>39394856.989999995</v>
      </c>
      <c r="I13" s="32">
        <f>SUMIFS(I14:I1048,$B14:$B1048,$B14)/3</f>
        <v>7403236.1600000001</v>
      </c>
    </row>
    <row r="14" spans="1:9" s="33" customFormat="1" ht="47.25">
      <c r="A14" s="29">
        <v>1</v>
      </c>
      <c r="B14" s="34">
        <v>920</v>
      </c>
      <c r="C14" s="35" t="s">
        <v>8</v>
      </c>
      <c r="D14" s="36" t="s">
        <v>70</v>
      </c>
      <c r="E14" s="36" t="s">
        <v>71</v>
      </c>
      <c r="F14" s="36" t="s">
        <v>7</v>
      </c>
      <c r="G14" s="36" t="s">
        <v>99</v>
      </c>
      <c r="H14" s="37">
        <f>SUMIFS(H15:H1043,$B15:$B1043,$B15,$D15:$D1043,$D15,$E15:$E1043,$E15)/2</f>
        <v>16182600</v>
      </c>
      <c r="I14" s="37">
        <f>SUMIFS(I15:I1043,$B15:$B1043,$B15,$D15:$D1043,$D15,$E15:$E1043,$E15)/2</f>
        <v>3091692.1599999997</v>
      </c>
    </row>
    <row r="15" spans="1:9" s="33" customFormat="1" ht="63">
      <c r="A15" s="29">
        <v>2</v>
      </c>
      <c r="B15" s="38">
        <v>920</v>
      </c>
      <c r="C15" s="39" t="s">
        <v>196</v>
      </c>
      <c r="D15" s="40" t="s">
        <v>70</v>
      </c>
      <c r="E15" s="36" t="s">
        <v>71</v>
      </c>
      <c r="F15" s="36" t="s">
        <v>15</v>
      </c>
      <c r="G15" s="36" t="s">
        <v>72</v>
      </c>
      <c r="H15" s="37">
        <f>SUMIFS(H16:H1043,$B16:$B1043,$B15,$D16:$D1043,$D16,$E16:$E1043,$E16,$F16:$F1043,$F16)</f>
        <v>18000</v>
      </c>
      <c r="I15" s="37">
        <f>SUMIFS(I16:I1043,$B16:$B1043,$B15,$D16:$D1043,$D16,$E16:$E1043,$E16,$F16:$F1043,$F16)</f>
        <v>0</v>
      </c>
    </row>
    <row r="16" spans="1:9" s="33" customFormat="1" ht="47.25">
      <c r="A16" s="29">
        <v>3</v>
      </c>
      <c r="B16" s="34">
        <v>920</v>
      </c>
      <c r="C16" s="41" t="s">
        <v>12</v>
      </c>
      <c r="D16" s="36" t="s">
        <v>70</v>
      </c>
      <c r="E16" s="36" t="s">
        <v>71</v>
      </c>
      <c r="F16" s="36" t="s">
        <v>15</v>
      </c>
      <c r="G16" s="36" t="s">
        <v>74</v>
      </c>
      <c r="H16" s="42">
        <v>18000</v>
      </c>
      <c r="I16" s="42">
        <v>0</v>
      </c>
    </row>
    <row r="17" spans="1:9" s="33" customFormat="1" ht="63">
      <c r="A17" s="29">
        <v>2</v>
      </c>
      <c r="B17" s="38">
        <v>920</v>
      </c>
      <c r="C17" s="39" t="s">
        <v>165</v>
      </c>
      <c r="D17" s="40" t="s">
        <v>70</v>
      </c>
      <c r="E17" s="36" t="s">
        <v>71</v>
      </c>
      <c r="F17" s="36" t="s">
        <v>42</v>
      </c>
      <c r="G17" s="36" t="s">
        <v>72</v>
      </c>
      <c r="H17" s="37">
        <f>SUMIFS(H18:H1045,$B18:$B1045,$B17,$D18:$D1045,$D18,$E18:$E1045,$E18,$F18:$F1045,$F18)</f>
        <v>16500</v>
      </c>
      <c r="I17" s="37">
        <f>SUMIFS(I18:I1045,$B18:$B1045,$B17,$D18:$D1045,$D18,$E18:$E1045,$E18,$F18:$F1045,$F18)</f>
        <v>0</v>
      </c>
    </row>
    <row r="18" spans="1:9" s="33" customFormat="1" ht="47.25">
      <c r="A18" s="29">
        <v>3</v>
      </c>
      <c r="B18" s="34">
        <v>920</v>
      </c>
      <c r="C18" s="41" t="s">
        <v>12</v>
      </c>
      <c r="D18" s="36" t="s">
        <v>70</v>
      </c>
      <c r="E18" s="36" t="s">
        <v>71</v>
      </c>
      <c r="F18" s="36" t="s">
        <v>42</v>
      </c>
      <c r="G18" s="36" t="s">
        <v>74</v>
      </c>
      <c r="H18" s="42">
        <v>16500</v>
      </c>
      <c r="I18" s="42">
        <v>0</v>
      </c>
    </row>
    <row r="19" spans="1:9" s="33" customFormat="1" ht="78.75">
      <c r="A19" s="29">
        <v>2</v>
      </c>
      <c r="B19" s="34">
        <v>920</v>
      </c>
      <c r="C19" s="43" t="s">
        <v>9</v>
      </c>
      <c r="D19" s="36" t="s">
        <v>70</v>
      </c>
      <c r="E19" s="36" t="s">
        <v>71</v>
      </c>
      <c r="F19" s="36" t="s">
        <v>109</v>
      </c>
      <c r="G19" s="36" t="s">
        <v>72</v>
      </c>
      <c r="H19" s="37">
        <f>SUMIFS(H20:H1047,$B20:$B1047,$B19,$D20:$D1047,$D20,$E20:$E1047,$E20,$F20:$F1047,$F20)</f>
        <v>16148100</v>
      </c>
      <c r="I19" s="37">
        <f>SUMIFS(I20:I1047,$B20:$B1047,$B19,$D20:$D1047,$D20,$E20:$E1047,$E20,$F20:$F1047,$F20)</f>
        <v>3091692.16</v>
      </c>
    </row>
    <row r="20" spans="1:9" s="33" customFormat="1" ht="38.450000000000003" customHeight="1">
      <c r="A20" s="29">
        <v>3</v>
      </c>
      <c r="B20" s="34">
        <v>920</v>
      </c>
      <c r="C20" s="43" t="s">
        <v>11</v>
      </c>
      <c r="D20" s="36" t="s">
        <v>70</v>
      </c>
      <c r="E20" s="36" t="s">
        <v>71</v>
      </c>
      <c r="F20" s="36" t="s">
        <v>109</v>
      </c>
      <c r="G20" s="36" t="s">
        <v>73</v>
      </c>
      <c r="H20" s="42">
        <v>15770400</v>
      </c>
      <c r="I20" s="42">
        <v>2939591.1</v>
      </c>
    </row>
    <row r="21" spans="1:9" s="33" customFormat="1" ht="47.25">
      <c r="A21" s="29">
        <v>3</v>
      </c>
      <c r="B21" s="34">
        <v>920</v>
      </c>
      <c r="C21" s="43" t="s">
        <v>12</v>
      </c>
      <c r="D21" s="36" t="s">
        <v>70</v>
      </c>
      <c r="E21" s="36" t="s">
        <v>71</v>
      </c>
      <c r="F21" s="36" t="s">
        <v>109</v>
      </c>
      <c r="G21" s="36" t="s">
        <v>74</v>
      </c>
      <c r="H21" s="42">
        <v>377700</v>
      </c>
      <c r="I21" s="42">
        <v>152101.06</v>
      </c>
    </row>
    <row r="22" spans="1:9" s="33" customFormat="1" ht="15.75">
      <c r="A22" s="29">
        <v>3</v>
      </c>
      <c r="B22" s="34">
        <v>920</v>
      </c>
      <c r="C22" s="43" t="s">
        <v>13</v>
      </c>
      <c r="D22" s="36" t="s">
        <v>70</v>
      </c>
      <c r="E22" s="36" t="s">
        <v>71</v>
      </c>
      <c r="F22" s="36" t="s">
        <v>109</v>
      </c>
      <c r="G22" s="36" t="s">
        <v>75</v>
      </c>
      <c r="H22" s="42">
        <v>0</v>
      </c>
      <c r="I22" s="42">
        <v>0</v>
      </c>
    </row>
    <row r="23" spans="1:9" s="33" customFormat="1" ht="15" customHeight="1">
      <c r="A23" s="29">
        <v>1</v>
      </c>
      <c r="B23" s="34">
        <v>920</v>
      </c>
      <c r="C23" s="43" t="s">
        <v>14</v>
      </c>
      <c r="D23" s="36" t="s">
        <v>70</v>
      </c>
      <c r="E23" s="36" t="s">
        <v>76</v>
      </c>
      <c r="F23" s="36"/>
      <c r="G23" s="36"/>
      <c r="H23" s="37">
        <f>SUMIFS(H24:H1052,$B24:$B1052,$B24,$D24:$D1052,$D24,$E24:$E1052,$E24)/2</f>
        <v>0</v>
      </c>
      <c r="I23" s="37">
        <f>SUMIFS(I24:I1052,$B24:$B1052,$B24,$D24:$D1052,$D24,$E24:$E1052,$E24)/2</f>
        <v>0</v>
      </c>
    </row>
    <row r="24" spans="1:9" s="33" customFormat="1" ht="47.25">
      <c r="A24" s="29">
        <v>2</v>
      </c>
      <c r="B24" s="34">
        <v>920</v>
      </c>
      <c r="C24" s="43" t="s">
        <v>35</v>
      </c>
      <c r="D24" s="36" t="s">
        <v>70</v>
      </c>
      <c r="E24" s="36" t="s">
        <v>76</v>
      </c>
      <c r="F24" s="36" t="s">
        <v>111</v>
      </c>
      <c r="G24" s="36" t="s">
        <v>72</v>
      </c>
      <c r="H24" s="37">
        <f>SUMIFS(H25:H1052,$B25:$B1052,$B24,$D25:$D1052,$D25,$E25:$E1052,$E25,$F25:$F1052,$F25)</f>
        <v>0</v>
      </c>
      <c r="I24" s="37">
        <f>SUMIFS(I25:I1052,$B25:$B1052,$B24,$D25:$D1052,$D25,$E25:$E1052,$E25,$F25:$F1052,$F25)</f>
        <v>0</v>
      </c>
    </row>
    <row r="25" spans="1:9" s="33" customFormat="1" ht="15.75">
      <c r="A25" s="29">
        <v>3</v>
      </c>
      <c r="B25" s="34">
        <v>920</v>
      </c>
      <c r="C25" s="43" t="s">
        <v>130</v>
      </c>
      <c r="D25" s="36" t="s">
        <v>70</v>
      </c>
      <c r="E25" s="36" t="s">
        <v>76</v>
      </c>
      <c r="F25" s="36" t="s">
        <v>111</v>
      </c>
      <c r="G25" s="36" t="s">
        <v>129</v>
      </c>
      <c r="H25" s="42">
        <v>0</v>
      </c>
      <c r="I25" s="42">
        <v>0</v>
      </c>
    </row>
    <row r="26" spans="1:9" s="33" customFormat="1" ht="30" customHeight="1">
      <c r="A26" s="29">
        <v>1</v>
      </c>
      <c r="B26" s="34">
        <v>920</v>
      </c>
      <c r="C26" s="43" t="s">
        <v>153</v>
      </c>
      <c r="D26" s="36" t="s">
        <v>76</v>
      </c>
      <c r="E26" s="36" t="s">
        <v>70</v>
      </c>
      <c r="F26" s="36"/>
      <c r="G26" s="36"/>
      <c r="H26" s="37">
        <f>SUMIFS(H27:H1055,$B27:$B1055,$B27,$D27:$D1055,$D27,$E27:$E1055,$E27)/2</f>
        <v>0</v>
      </c>
      <c r="I26" s="37">
        <f>SUMIFS(I27:I1055,$B27:$B1055,$B27,$D27:$D1055,$D27,$E27:$E1055,$E27)/2</f>
        <v>0</v>
      </c>
    </row>
    <row r="27" spans="1:9" s="33" customFormat="1" ht="63">
      <c r="A27" s="29">
        <v>2</v>
      </c>
      <c r="B27" s="34">
        <v>920</v>
      </c>
      <c r="C27" s="43" t="s">
        <v>151</v>
      </c>
      <c r="D27" s="36" t="s">
        <v>76</v>
      </c>
      <c r="E27" s="36" t="s">
        <v>70</v>
      </c>
      <c r="F27" s="36" t="s">
        <v>150</v>
      </c>
      <c r="G27" s="36" t="s">
        <v>72</v>
      </c>
      <c r="H27" s="37">
        <f>SUMIFS(H28:H1055,$B28:$B1055,$B27,$D28:$D1055,$D28,$E28:$E1055,$E28,$F28:$F1055,$F28)</f>
        <v>0</v>
      </c>
      <c r="I27" s="37">
        <f>SUMIFS(I28:I1055,$B28:$B1055,$B27,$D28:$D1055,$D28,$E28:$E1055,$E28,$F28:$F1055,$F28)</f>
        <v>0</v>
      </c>
    </row>
    <row r="28" spans="1:9" s="33" customFormat="1" ht="21.6" customHeight="1">
      <c r="A28" s="29">
        <v>3</v>
      </c>
      <c r="B28" s="34">
        <v>920</v>
      </c>
      <c r="C28" s="43" t="s">
        <v>154</v>
      </c>
      <c r="D28" s="36" t="s">
        <v>76</v>
      </c>
      <c r="E28" s="36" t="s">
        <v>70</v>
      </c>
      <c r="F28" s="36" t="s">
        <v>150</v>
      </c>
      <c r="G28" s="36" t="s">
        <v>152</v>
      </c>
      <c r="H28" s="42">
        <v>0</v>
      </c>
      <c r="I28" s="42">
        <v>0</v>
      </c>
    </row>
    <row r="29" spans="1:9" s="33" customFormat="1" ht="52.9" customHeight="1">
      <c r="A29" s="29">
        <v>1</v>
      </c>
      <c r="B29" s="34">
        <v>920</v>
      </c>
      <c r="C29" s="43" t="s">
        <v>16</v>
      </c>
      <c r="D29" s="36" t="s">
        <v>77</v>
      </c>
      <c r="E29" s="36" t="s">
        <v>70</v>
      </c>
      <c r="F29" s="36" t="s">
        <v>7</v>
      </c>
      <c r="G29" s="36" t="s">
        <v>72</v>
      </c>
      <c r="H29" s="37">
        <f>SUMIFS(H30:H1058,$B30:$B1058,$B30,$D30:$D1058,$D30,$E30:$E1058,$E30)/2</f>
        <v>8900000</v>
      </c>
      <c r="I29" s="37">
        <f>SUMIFS(I30:I1058,$B30:$B1058,$B30,$D30:$D1058,$D30,$E30:$E1058,$E30)/2</f>
        <v>2015244</v>
      </c>
    </row>
    <row r="30" spans="1:9" s="33" customFormat="1" ht="31.5">
      <c r="A30" s="29">
        <v>2</v>
      </c>
      <c r="B30" s="34">
        <v>920</v>
      </c>
      <c r="C30" s="43" t="s">
        <v>17</v>
      </c>
      <c r="D30" s="36" t="s">
        <v>77</v>
      </c>
      <c r="E30" s="36" t="s">
        <v>70</v>
      </c>
      <c r="F30" s="36" t="s">
        <v>110</v>
      </c>
      <c r="G30" s="36" t="s">
        <v>72</v>
      </c>
      <c r="H30" s="37">
        <f>SUMIFS(H31:H1058,$B31:$B1058,$B30,$D31:$D1058,$D31,$E31:$E1058,$E31,$F31:$F1058,$F31)</f>
        <v>8900000</v>
      </c>
      <c r="I30" s="37">
        <f>SUMIFS(I31:I1058,$B31:$B1058,$B30,$D31:$D1058,$D31,$E31:$E1058,$E31,$F31:$F1058,$F31)</f>
        <v>2015244</v>
      </c>
    </row>
    <row r="31" spans="1:9" s="33" customFormat="1" ht="15.75">
      <c r="A31" s="29">
        <v>3</v>
      </c>
      <c r="B31" s="34">
        <v>920</v>
      </c>
      <c r="C31" s="43" t="s">
        <v>18</v>
      </c>
      <c r="D31" s="36" t="s">
        <v>77</v>
      </c>
      <c r="E31" s="36" t="s">
        <v>70</v>
      </c>
      <c r="F31" s="36" t="s">
        <v>110</v>
      </c>
      <c r="G31" s="36" t="s">
        <v>78</v>
      </c>
      <c r="H31" s="42">
        <v>8900000</v>
      </c>
      <c r="I31" s="42">
        <v>2015244</v>
      </c>
    </row>
    <row r="32" spans="1:9" s="33" customFormat="1" ht="31.5">
      <c r="A32" s="29">
        <v>1</v>
      </c>
      <c r="B32" s="34">
        <v>920</v>
      </c>
      <c r="C32" s="44" t="s">
        <v>134</v>
      </c>
      <c r="D32" s="36" t="s">
        <v>77</v>
      </c>
      <c r="E32" s="36" t="s">
        <v>79</v>
      </c>
      <c r="F32" s="36"/>
      <c r="G32" s="36"/>
      <c r="H32" s="37">
        <f>SUMIFS(H33:H1061,$B33:$B1061,$B33,$D33:$D1061,$D33,$E33:$E1061,$E33)/2</f>
        <v>14312256.99</v>
      </c>
      <c r="I32" s="37">
        <f>SUMIFS(I33:I1061,$B33:$B1061,$B33,$D33:$D1061,$D33,$E33:$E1061,$E33)/2</f>
        <v>2296300</v>
      </c>
    </row>
    <row r="33" spans="1:9" s="33" customFormat="1" ht="47.25">
      <c r="A33" s="29">
        <v>2</v>
      </c>
      <c r="B33" s="34">
        <v>920</v>
      </c>
      <c r="C33" s="43" t="s">
        <v>156</v>
      </c>
      <c r="D33" s="36" t="s">
        <v>77</v>
      </c>
      <c r="E33" s="36" t="s">
        <v>79</v>
      </c>
      <c r="F33" s="36" t="s">
        <v>155</v>
      </c>
      <c r="G33" s="36" t="s">
        <v>72</v>
      </c>
      <c r="H33" s="37">
        <f>SUMIFS(H34:H1061,$B34:$B1061,$B33,$D34:$D1061,$D34,$E34:$E1061,$E34,$F34:$F1061,$F34)</f>
        <v>0</v>
      </c>
      <c r="I33" s="37">
        <f>SUMIFS(I34:I1061,$B34:$B1061,$B33,$D34:$D1061,$D34,$E34:$E1061,$E34,$F34:$F1061,$F34)</f>
        <v>0</v>
      </c>
    </row>
    <row r="34" spans="1:9" s="33" customFormat="1" ht="15.75">
      <c r="A34" s="29">
        <v>3</v>
      </c>
      <c r="B34" s="34">
        <v>920</v>
      </c>
      <c r="C34" s="43" t="s">
        <v>19</v>
      </c>
      <c r="D34" s="36" t="s">
        <v>77</v>
      </c>
      <c r="E34" s="36" t="s">
        <v>79</v>
      </c>
      <c r="F34" s="36" t="s">
        <v>155</v>
      </c>
      <c r="G34" s="36" t="s">
        <v>80</v>
      </c>
      <c r="H34" s="42">
        <v>0</v>
      </c>
      <c r="I34" s="42">
        <v>0</v>
      </c>
    </row>
    <row r="35" spans="1:9" s="33" customFormat="1" ht="31.5">
      <c r="A35" s="29">
        <v>2</v>
      </c>
      <c r="B35" s="34">
        <v>920</v>
      </c>
      <c r="C35" s="43" t="s">
        <v>17</v>
      </c>
      <c r="D35" s="36" t="s">
        <v>77</v>
      </c>
      <c r="E35" s="36" t="s">
        <v>79</v>
      </c>
      <c r="F35" s="36" t="s">
        <v>110</v>
      </c>
      <c r="G35" s="36"/>
      <c r="H35" s="37">
        <f>SUMIFS(H36:H1063,$B36:$B1063,$B35,$D36:$D1063,$D36,$E36:$E1063,$E36,$F36:$F1063,$F36)</f>
        <v>14312256.99</v>
      </c>
      <c r="I35" s="37">
        <f>SUMIFS(I36:I1063,$B36:$B1063,$B35,$D36:$D1063,$D36,$E36:$E1063,$E36,$F36:$F1063,$F36)</f>
        <v>2296300</v>
      </c>
    </row>
    <row r="36" spans="1:9" s="33" customFormat="1" ht="15.75">
      <c r="A36" s="29">
        <v>3</v>
      </c>
      <c r="B36" s="34">
        <v>920</v>
      </c>
      <c r="C36" s="43" t="s">
        <v>19</v>
      </c>
      <c r="D36" s="36" t="s">
        <v>77</v>
      </c>
      <c r="E36" s="36" t="s">
        <v>79</v>
      </c>
      <c r="F36" s="36" t="s">
        <v>110</v>
      </c>
      <c r="G36" s="36" t="s">
        <v>80</v>
      </c>
      <c r="H36" s="42">
        <v>14312256.99</v>
      </c>
      <c r="I36" s="42">
        <v>2296300</v>
      </c>
    </row>
    <row r="37" spans="1:9" s="33" customFormat="1" ht="31.5">
      <c r="A37" s="29">
        <v>0</v>
      </c>
      <c r="B37" s="30">
        <v>933</v>
      </c>
      <c r="C37" s="31" t="s">
        <v>143</v>
      </c>
      <c r="D37" s="45" t="s">
        <v>72</v>
      </c>
      <c r="E37" s="45" t="s">
        <v>72</v>
      </c>
      <c r="F37" s="45" t="s">
        <v>7</v>
      </c>
      <c r="G37" s="45" t="s">
        <v>72</v>
      </c>
      <c r="H37" s="32">
        <f>SUMIFS(H38:H1072,$B38:$B1072,$B38)/3</f>
        <v>845400</v>
      </c>
      <c r="I37" s="32">
        <f>SUMIFS(I38:I1072,$B38:$B1072,$B38)/3</f>
        <v>184339.77</v>
      </c>
    </row>
    <row r="38" spans="1:9" s="33" customFormat="1" ht="70.900000000000006" customHeight="1">
      <c r="A38" s="29">
        <v>1</v>
      </c>
      <c r="B38" s="34">
        <v>933</v>
      </c>
      <c r="C38" s="43" t="s">
        <v>20</v>
      </c>
      <c r="D38" s="36" t="s">
        <v>70</v>
      </c>
      <c r="E38" s="36" t="s">
        <v>79</v>
      </c>
      <c r="F38" s="36" t="s">
        <v>7</v>
      </c>
      <c r="G38" s="36" t="s">
        <v>72</v>
      </c>
      <c r="H38" s="37">
        <f>SUMIFS(H39:H1067,$B39:$B1067,$B39,$D39:$D1067,$D39,$E39:$E1067,$E39)/2</f>
        <v>845400</v>
      </c>
      <c r="I38" s="37">
        <f>SUMIFS(I39:I1067,$B39:$B1067,$B39,$D39:$D1067,$D39,$E39:$E1067,$E39)/2</f>
        <v>184339.77</v>
      </c>
    </row>
    <row r="39" spans="1:9" s="33" customFormat="1" ht="78.75">
      <c r="A39" s="29">
        <v>2</v>
      </c>
      <c r="B39" s="34">
        <v>933</v>
      </c>
      <c r="C39" s="43" t="s">
        <v>9</v>
      </c>
      <c r="D39" s="36" t="s">
        <v>70</v>
      </c>
      <c r="E39" s="36" t="s">
        <v>79</v>
      </c>
      <c r="F39" s="36" t="s">
        <v>109</v>
      </c>
      <c r="G39" s="36" t="s">
        <v>72</v>
      </c>
      <c r="H39" s="37">
        <f>SUMIFS(H40:H1067,$B40:$B1067,$B39,$D40:$D1067,$D40,$E40:$E1067,$E40,$F40:$F1067,$F40)</f>
        <v>845400</v>
      </c>
      <c r="I39" s="37">
        <f>SUMIFS(I40:I1067,$B40:$B1067,$B39,$D40:$D1067,$D40,$E40:$E1067,$E40,$F40:$F1067,$F40)</f>
        <v>184339.77</v>
      </c>
    </row>
    <row r="40" spans="1:9" s="33" customFormat="1" ht="35.450000000000003" customHeight="1">
      <c r="A40" s="29">
        <v>3</v>
      </c>
      <c r="B40" s="34">
        <v>933</v>
      </c>
      <c r="C40" s="43" t="s">
        <v>11</v>
      </c>
      <c r="D40" s="36" t="s">
        <v>70</v>
      </c>
      <c r="E40" s="36" t="s">
        <v>79</v>
      </c>
      <c r="F40" s="36" t="s">
        <v>109</v>
      </c>
      <c r="G40" s="36" t="s">
        <v>73</v>
      </c>
      <c r="H40" s="42">
        <v>714600</v>
      </c>
      <c r="I40" s="42">
        <v>174574.77</v>
      </c>
    </row>
    <row r="41" spans="1:9" s="33" customFormat="1" ht="47.25">
      <c r="A41" s="29">
        <v>3</v>
      </c>
      <c r="B41" s="34">
        <v>933</v>
      </c>
      <c r="C41" s="43" t="s">
        <v>12</v>
      </c>
      <c r="D41" s="36" t="s">
        <v>70</v>
      </c>
      <c r="E41" s="36" t="s">
        <v>79</v>
      </c>
      <c r="F41" s="36" t="s">
        <v>109</v>
      </c>
      <c r="G41" s="36" t="s">
        <v>74</v>
      </c>
      <c r="H41" s="42">
        <v>130800</v>
      </c>
      <c r="I41" s="42">
        <v>9765</v>
      </c>
    </row>
    <row r="42" spans="1:9" s="33" customFormat="1" ht="35.450000000000003" customHeight="1">
      <c r="A42" s="29">
        <v>3</v>
      </c>
      <c r="B42" s="34">
        <v>933</v>
      </c>
      <c r="C42" s="43" t="s">
        <v>21</v>
      </c>
      <c r="D42" s="36" t="s">
        <v>70</v>
      </c>
      <c r="E42" s="36" t="s">
        <v>79</v>
      </c>
      <c r="F42" s="36" t="s">
        <v>109</v>
      </c>
      <c r="G42" s="36" t="s">
        <v>81</v>
      </c>
      <c r="H42" s="42">
        <v>0</v>
      </c>
      <c r="I42" s="42">
        <v>0</v>
      </c>
    </row>
    <row r="43" spans="1:9" s="33" customFormat="1" ht="15.75">
      <c r="A43" s="29">
        <v>3</v>
      </c>
      <c r="B43" s="34">
        <v>933</v>
      </c>
      <c r="C43" s="43" t="s">
        <v>13</v>
      </c>
      <c r="D43" s="36" t="s">
        <v>70</v>
      </c>
      <c r="E43" s="36" t="s">
        <v>79</v>
      </c>
      <c r="F43" s="36" t="s">
        <v>109</v>
      </c>
      <c r="G43" s="36" t="s">
        <v>75</v>
      </c>
      <c r="H43" s="42">
        <v>0</v>
      </c>
      <c r="I43" s="42">
        <v>0</v>
      </c>
    </row>
    <row r="44" spans="1:9" s="33" customFormat="1" ht="31.5">
      <c r="A44" s="29">
        <v>0</v>
      </c>
      <c r="B44" s="30">
        <v>934</v>
      </c>
      <c r="C44" s="31" t="s">
        <v>170</v>
      </c>
      <c r="D44" s="45" t="s">
        <v>72</v>
      </c>
      <c r="E44" s="45" t="s">
        <v>72</v>
      </c>
      <c r="F44" s="45" t="s">
        <v>7</v>
      </c>
      <c r="G44" s="45" t="s">
        <v>72</v>
      </c>
      <c r="H44" s="32">
        <f>SUMIFS(H45:H1079,$B45:$B1079,$B45)/3</f>
        <v>2931600</v>
      </c>
      <c r="I44" s="32">
        <f>SUMIFS(I45:I1079,$B45:$B1079,$B45)/3</f>
        <v>470939.97</v>
      </c>
    </row>
    <row r="45" spans="1:9" s="33" customFormat="1" ht="47.25">
      <c r="A45" s="29">
        <v>1</v>
      </c>
      <c r="B45" s="34">
        <v>934</v>
      </c>
      <c r="C45" s="43" t="s">
        <v>8</v>
      </c>
      <c r="D45" s="36" t="s">
        <v>70</v>
      </c>
      <c r="E45" s="36" t="s">
        <v>71</v>
      </c>
      <c r="F45" s="36" t="s">
        <v>7</v>
      </c>
      <c r="G45" s="36" t="s">
        <v>72</v>
      </c>
      <c r="H45" s="37">
        <f>SUMIFS(H46:H1074,$B46:$B1074,$B46,$D46:$D1074,$D46,$E46:$E1074,$E46)/2</f>
        <v>2931600</v>
      </c>
      <c r="I45" s="37">
        <f>SUMIFS(I46:I1074,$B46:$B1074,$B46,$D46:$D1074,$D46,$E46:$E1074,$E46)/2</f>
        <v>470939.97</v>
      </c>
    </row>
    <row r="46" spans="1:9" s="33" customFormat="1" ht="63">
      <c r="A46" s="29">
        <v>2</v>
      </c>
      <c r="B46" s="34">
        <v>934</v>
      </c>
      <c r="C46" s="39" t="s">
        <v>196</v>
      </c>
      <c r="D46" s="36" t="s">
        <v>70</v>
      </c>
      <c r="E46" s="36" t="s">
        <v>71</v>
      </c>
      <c r="F46" s="36" t="s">
        <v>15</v>
      </c>
      <c r="G46" s="36" t="s">
        <v>72</v>
      </c>
      <c r="H46" s="37">
        <f>SUMIFS(H47:H1074,$B47:$B1074,$B46,$D47:$D1074,$D47,$E47:$E1074,$E47,$F47:$F1074,$F47)</f>
        <v>0</v>
      </c>
      <c r="I46" s="37">
        <f>SUMIFS(I47:I1074,$B47:$B1074,$B46,$D47:$D1074,$D47,$E47:$E1074,$E47,$F47:$F1074,$F47)</f>
        <v>0</v>
      </c>
    </row>
    <row r="47" spans="1:9" s="33" customFormat="1" ht="51.6" customHeight="1">
      <c r="A47" s="29">
        <v>3</v>
      </c>
      <c r="B47" s="34">
        <v>934</v>
      </c>
      <c r="C47" s="43" t="s">
        <v>12</v>
      </c>
      <c r="D47" s="36" t="s">
        <v>70</v>
      </c>
      <c r="E47" s="36" t="s">
        <v>71</v>
      </c>
      <c r="F47" s="36" t="s">
        <v>15</v>
      </c>
      <c r="G47" s="36" t="s">
        <v>74</v>
      </c>
      <c r="H47" s="42">
        <v>0</v>
      </c>
      <c r="I47" s="42">
        <v>0</v>
      </c>
    </row>
    <row r="48" spans="1:9" s="33" customFormat="1" ht="63">
      <c r="A48" s="29">
        <v>2</v>
      </c>
      <c r="B48" s="34">
        <v>934</v>
      </c>
      <c r="C48" s="39" t="s">
        <v>165</v>
      </c>
      <c r="D48" s="36" t="s">
        <v>70</v>
      </c>
      <c r="E48" s="36" t="s">
        <v>71</v>
      </c>
      <c r="F48" s="36" t="s">
        <v>42</v>
      </c>
      <c r="G48" s="36" t="s">
        <v>72</v>
      </c>
      <c r="H48" s="37">
        <f>SUMIFS(H49:H1076,$B49:$B1076,$B48,$D49:$D1076,$D49,$E49:$E1076,$E49,$F49:$F1076,$F49)</f>
        <v>3500</v>
      </c>
      <c r="I48" s="37">
        <f>SUMIFS(I49:I1076,$B49:$B1076,$B48,$D49:$D1076,$D49,$E49:$E1076,$E49,$F49:$F1076,$F49)</f>
        <v>0</v>
      </c>
    </row>
    <row r="49" spans="1:9" s="33" customFormat="1" ht="51.6" customHeight="1">
      <c r="A49" s="29">
        <v>3</v>
      </c>
      <c r="B49" s="34">
        <v>934</v>
      </c>
      <c r="C49" s="43" t="s">
        <v>12</v>
      </c>
      <c r="D49" s="36" t="s">
        <v>70</v>
      </c>
      <c r="E49" s="36" t="s">
        <v>71</v>
      </c>
      <c r="F49" s="36" t="s">
        <v>42</v>
      </c>
      <c r="G49" s="36" t="s">
        <v>74</v>
      </c>
      <c r="H49" s="42">
        <v>3500</v>
      </c>
      <c r="I49" s="42">
        <v>0</v>
      </c>
    </row>
    <row r="50" spans="1:9" s="33" customFormat="1" ht="78.75">
      <c r="A50" s="29">
        <v>2</v>
      </c>
      <c r="B50" s="34">
        <v>934</v>
      </c>
      <c r="C50" s="43" t="s">
        <v>9</v>
      </c>
      <c r="D50" s="36" t="s">
        <v>70</v>
      </c>
      <c r="E50" s="36" t="s">
        <v>71</v>
      </c>
      <c r="F50" s="36" t="s">
        <v>109</v>
      </c>
      <c r="G50" s="36" t="s">
        <v>72</v>
      </c>
      <c r="H50" s="37">
        <f>SUMIFS(H51:H1078,$B51:$B1078,$B50,$D51:$D1078,$D51,$E51:$E1078,$E51,$F51:$F1078,$F51)</f>
        <v>2928100</v>
      </c>
      <c r="I50" s="37">
        <f>SUMIFS(I51:I1078,$B51:$B1078,$B50,$D51:$D1078,$D51,$E51:$E1078,$E51,$F51:$F1078,$F51)</f>
        <v>470939.97</v>
      </c>
    </row>
    <row r="51" spans="1:9" s="33" customFormat="1" ht="31.5">
      <c r="A51" s="29">
        <v>3</v>
      </c>
      <c r="B51" s="34">
        <v>934</v>
      </c>
      <c r="C51" s="43" t="s">
        <v>11</v>
      </c>
      <c r="D51" s="36" t="s">
        <v>70</v>
      </c>
      <c r="E51" s="36" t="s">
        <v>71</v>
      </c>
      <c r="F51" s="36" t="s">
        <v>109</v>
      </c>
      <c r="G51" s="36" t="s">
        <v>73</v>
      </c>
      <c r="H51" s="42">
        <v>2859300</v>
      </c>
      <c r="I51" s="42">
        <v>450589.97</v>
      </c>
    </row>
    <row r="52" spans="1:9" s="33" customFormat="1" ht="47.25">
      <c r="A52" s="29">
        <v>3</v>
      </c>
      <c r="B52" s="34">
        <v>934</v>
      </c>
      <c r="C52" s="43" t="s">
        <v>12</v>
      </c>
      <c r="D52" s="36" t="s">
        <v>70</v>
      </c>
      <c r="E52" s="36" t="s">
        <v>71</v>
      </c>
      <c r="F52" s="36" t="s">
        <v>109</v>
      </c>
      <c r="G52" s="36" t="s">
        <v>74</v>
      </c>
      <c r="H52" s="42">
        <v>68800</v>
      </c>
      <c r="I52" s="42">
        <v>20350</v>
      </c>
    </row>
    <row r="53" spans="1:9" s="33" customFormat="1" ht="78" customHeight="1">
      <c r="A53" s="29">
        <v>0</v>
      </c>
      <c r="B53" s="30">
        <v>943</v>
      </c>
      <c r="C53" s="31" t="s">
        <v>142</v>
      </c>
      <c r="D53" s="45"/>
      <c r="E53" s="45"/>
      <c r="F53" s="45"/>
      <c r="G53" s="45"/>
      <c r="H53" s="32">
        <f>SUMIFS(H54:H1121,$B54:$B1121,$B54)/3</f>
        <v>9929847</v>
      </c>
      <c r="I53" s="32">
        <f>SUMIFS(I54:I1121,$B54:$B1121,$B54)/3</f>
        <v>2009432.16</v>
      </c>
    </row>
    <row r="54" spans="1:9" s="33" customFormat="1" ht="15.75">
      <c r="A54" s="29">
        <v>1</v>
      </c>
      <c r="B54" s="34">
        <v>943</v>
      </c>
      <c r="C54" s="43" t="s">
        <v>133</v>
      </c>
      <c r="D54" s="36" t="s">
        <v>85</v>
      </c>
      <c r="E54" s="36" t="s">
        <v>87</v>
      </c>
      <c r="F54" s="36" t="s">
        <v>7</v>
      </c>
      <c r="G54" s="36" t="s">
        <v>72</v>
      </c>
      <c r="H54" s="37">
        <f>SUMIFS(H55:H1116,$B55:$B1116,$B55,$D55:$D1116,$D55,$E55:$E1116,$E55)/2</f>
        <v>6910490</v>
      </c>
      <c r="I54" s="37">
        <f>SUMIFS(I55:I1116,$B55:$B1116,$B55,$D55:$D1116,$D55,$E55:$E1116,$E55)/2</f>
        <v>1474729.2</v>
      </c>
    </row>
    <row r="55" spans="1:9" s="33" customFormat="1" ht="63">
      <c r="A55" s="29">
        <v>2</v>
      </c>
      <c r="B55" s="34">
        <v>943</v>
      </c>
      <c r="C55" s="43" t="s">
        <v>204</v>
      </c>
      <c r="D55" s="36" t="s">
        <v>85</v>
      </c>
      <c r="E55" s="36" t="s">
        <v>87</v>
      </c>
      <c r="F55" s="36" t="s">
        <v>10</v>
      </c>
      <c r="G55" s="36"/>
      <c r="H55" s="37">
        <f>SUMIFS(H56:H1116,$B56:$B1116,$B55,$D56:$D1116,$D56,$E56:$E1116,$E56,$F56:$F1116,$F56)</f>
        <v>6910490</v>
      </c>
      <c r="I55" s="37">
        <f>SUMIFS(I56:I1116,$B56:$B1116,$B55,$D56:$D1116,$D56,$E56:$E1116,$E56,$F56:$F1116,$F56)</f>
        <v>1474729.2</v>
      </c>
    </row>
    <row r="56" spans="1:9" s="33" customFormat="1" ht="33.6" customHeight="1">
      <c r="A56" s="29">
        <v>3</v>
      </c>
      <c r="B56" s="34">
        <v>943</v>
      </c>
      <c r="C56" s="43" t="s">
        <v>21</v>
      </c>
      <c r="D56" s="36" t="s">
        <v>85</v>
      </c>
      <c r="E56" s="36" t="s">
        <v>87</v>
      </c>
      <c r="F56" s="36" t="s">
        <v>10</v>
      </c>
      <c r="G56" s="36" t="s">
        <v>81</v>
      </c>
      <c r="H56" s="42">
        <v>6910490</v>
      </c>
      <c r="I56" s="42">
        <v>1474729.2</v>
      </c>
    </row>
    <row r="57" spans="1:9" s="33" customFormat="1" ht="31.5">
      <c r="A57" s="29">
        <v>1</v>
      </c>
      <c r="B57" s="34">
        <v>943</v>
      </c>
      <c r="C57" s="43" t="s">
        <v>27</v>
      </c>
      <c r="D57" s="36" t="s">
        <v>85</v>
      </c>
      <c r="E57" s="36" t="s">
        <v>71</v>
      </c>
      <c r="F57" s="36"/>
      <c r="G57" s="36"/>
      <c r="H57" s="37">
        <f>SUMIFS(H58:H1119,$B58:$B1119,$B58,$D58:$D1119,$D58,$E58:$E1119,$E58)/2</f>
        <v>3019357</v>
      </c>
      <c r="I57" s="37">
        <f>SUMIFS(I58:I1119,$B58:$B1119,$B58,$D58:$D1119,$D58,$E58:$E1119,$E58)/2</f>
        <v>534702.96</v>
      </c>
    </row>
    <row r="58" spans="1:9" s="33" customFormat="1" ht="63">
      <c r="A58" s="29">
        <v>2</v>
      </c>
      <c r="B58" s="34">
        <v>943</v>
      </c>
      <c r="C58" s="43" t="s">
        <v>204</v>
      </c>
      <c r="D58" s="36" t="s">
        <v>85</v>
      </c>
      <c r="E58" s="36" t="s">
        <v>71</v>
      </c>
      <c r="F58" s="36" t="s">
        <v>10</v>
      </c>
      <c r="G58" s="36"/>
      <c r="H58" s="37">
        <f>SUMIFS(H59:H1119,$B59:$B1119,$B58,$D59:$D1119,$D59,$E59:$E1119,$E59,$F59:$F1119,$F59)</f>
        <v>3019357</v>
      </c>
      <c r="I58" s="37">
        <f>SUMIFS(I59:I1119,$B59:$B1119,$B58,$D59:$D1119,$D59,$E59:$E1119,$E59,$F59:$F1119,$F59)</f>
        <v>534702.96</v>
      </c>
    </row>
    <row r="59" spans="1:9" s="33" customFormat="1" ht="31.5">
      <c r="A59" s="29">
        <v>3</v>
      </c>
      <c r="B59" s="34">
        <v>943</v>
      </c>
      <c r="C59" s="43" t="s">
        <v>23</v>
      </c>
      <c r="D59" s="36" t="s">
        <v>85</v>
      </c>
      <c r="E59" s="36" t="s">
        <v>71</v>
      </c>
      <c r="F59" s="36" t="s">
        <v>10</v>
      </c>
      <c r="G59" s="36" t="s">
        <v>83</v>
      </c>
      <c r="H59" s="42">
        <v>2441888</v>
      </c>
      <c r="I59" s="42">
        <v>525700.77</v>
      </c>
    </row>
    <row r="60" spans="1:9" s="33" customFormat="1" ht="47.25">
      <c r="A60" s="29">
        <v>3</v>
      </c>
      <c r="B60" s="34">
        <v>943</v>
      </c>
      <c r="C60" s="43" t="s">
        <v>12</v>
      </c>
      <c r="D60" s="36" t="s">
        <v>85</v>
      </c>
      <c r="E60" s="36" t="s">
        <v>71</v>
      </c>
      <c r="F60" s="36" t="s">
        <v>10</v>
      </c>
      <c r="G60" s="36" t="s">
        <v>74</v>
      </c>
      <c r="H60" s="42">
        <v>577469</v>
      </c>
      <c r="I60" s="42">
        <v>9002.19</v>
      </c>
    </row>
    <row r="61" spans="1:9" s="33" customFormat="1" ht="15.75">
      <c r="A61" s="29">
        <v>3</v>
      </c>
      <c r="B61" s="34">
        <v>943</v>
      </c>
      <c r="C61" s="43" t="s">
        <v>13</v>
      </c>
      <c r="D61" s="36" t="s">
        <v>85</v>
      </c>
      <c r="E61" s="36" t="s">
        <v>71</v>
      </c>
      <c r="F61" s="36" t="s">
        <v>10</v>
      </c>
      <c r="G61" s="36" t="s">
        <v>75</v>
      </c>
      <c r="H61" s="42">
        <v>0</v>
      </c>
      <c r="I61" s="42">
        <v>0</v>
      </c>
    </row>
    <row r="62" spans="1:9" s="33" customFormat="1" ht="47.25">
      <c r="A62" s="29">
        <v>0</v>
      </c>
      <c r="B62" s="30">
        <v>950</v>
      </c>
      <c r="C62" s="31" t="s">
        <v>141</v>
      </c>
      <c r="D62" s="45"/>
      <c r="E62" s="45"/>
      <c r="F62" s="45"/>
      <c r="G62" s="45"/>
      <c r="H62" s="32">
        <f>SUMIFS(H63:H1130,$B63:$B1130,$B63)/3</f>
        <v>79381322.710000008</v>
      </c>
      <c r="I62" s="32">
        <f>SUMIFS(I63:I1130,$B63:$B1130,$B63)/3</f>
        <v>9676619.8300000001</v>
      </c>
    </row>
    <row r="63" spans="1:9" s="33" customFormat="1" ht="63">
      <c r="A63" s="29">
        <v>1</v>
      </c>
      <c r="B63" s="34">
        <v>950</v>
      </c>
      <c r="C63" s="43" t="s">
        <v>34</v>
      </c>
      <c r="D63" s="36" t="s">
        <v>70</v>
      </c>
      <c r="E63" s="36" t="s">
        <v>87</v>
      </c>
      <c r="F63" s="36" t="s">
        <v>7</v>
      </c>
      <c r="G63" s="36" t="s">
        <v>72</v>
      </c>
      <c r="H63" s="37">
        <f>SUMIFS(H64:H1125,$B64:$B1125,$B64,$D64:$D1125,$D64,$E64:$E1125,$E64)/2</f>
        <v>8040700</v>
      </c>
      <c r="I63" s="37">
        <f>SUMIFS(I64:I1125,$B64:$B1125,$B64,$D64:$D1125,$D64,$E64:$E1125,$E64)/2</f>
        <v>1510323.2000000002</v>
      </c>
    </row>
    <row r="64" spans="1:9" s="33" customFormat="1" ht="63">
      <c r="A64" s="29">
        <v>2</v>
      </c>
      <c r="B64" s="34">
        <v>950</v>
      </c>
      <c r="C64" s="39" t="s">
        <v>196</v>
      </c>
      <c r="D64" s="36" t="s">
        <v>70</v>
      </c>
      <c r="E64" s="36" t="s">
        <v>87</v>
      </c>
      <c r="F64" s="36" t="s">
        <v>15</v>
      </c>
      <c r="G64" s="36" t="s">
        <v>72</v>
      </c>
      <c r="H64" s="37">
        <f>SUMIFS(H65:H1125,$B65:$B1125,$B64,$D65:$D1125,$D65,$E65:$E1125,$E65,$F65:$F1125,$F65)</f>
        <v>18000</v>
      </c>
      <c r="I64" s="37">
        <f>SUMIFS(I65:I1125,$B65:$B1125,$B64,$D65:$D1125,$D65,$E65:$E1125,$E65,$F65:$F1125,$F65)</f>
        <v>0</v>
      </c>
    </row>
    <row r="65" spans="1:9" s="33" customFormat="1" ht="47.25">
      <c r="A65" s="29">
        <v>3</v>
      </c>
      <c r="B65" s="34">
        <v>950</v>
      </c>
      <c r="C65" s="43" t="s">
        <v>12</v>
      </c>
      <c r="D65" s="36" t="s">
        <v>70</v>
      </c>
      <c r="E65" s="36" t="s">
        <v>87</v>
      </c>
      <c r="F65" s="36" t="s">
        <v>15</v>
      </c>
      <c r="G65" s="36" t="s">
        <v>74</v>
      </c>
      <c r="H65" s="42">
        <v>18000</v>
      </c>
      <c r="I65" s="42">
        <v>0</v>
      </c>
    </row>
    <row r="66" spans="1:9" s="33" customFormat="1" ht="63">
      <c r="A66" s="29">
        <v>2</v>
      </c>
      <c r="B66" s="34">
        <v>950</v>
      </c>
      <c r="C66" s="39" t="s">
        <v>165</v>
      </c>
      <c r="D66" s="36" t="s">
        <v>70</v>
      </c>
      <c r="E66" s="36" t="s">
        <v>87</v>
      </c>
      <c r="F66" s="36" t="s">
        <v>42</v>
      </c>
      <c r="G66" s="36" t="s">
        <v>72</v>
      </c>
      <c r="H66" s="37">
        <f>SUMIFS(H67:H1127,$B67:$B1127,$B66,$D67:$D1127,$D67,$E67:$E1127,$E67,$F67:$F1127,$F67)</f>
        <v>19500</v>
      </c>
      <c r="I66" s="37">
        <f>SUMIFS(I67:I1127,$B67:$B1127,$B66,$D67:$D1127,$D67,$E67:$E1127,$E67,$F67:$F1127,$F67)</f>
        <v>0</v>
      </c>
    </row>
    <row r="67" spans="1:9" s="33" customFormat="1" ht="47.25">
      <c r="A67" s="29">
        <v>3</v>
      </c>
      <c r="B67" s="34">
        <v>950</v>
      </c>
      <c r="C67" s="43" t="s">
        <v>12</v>
      </c>
      <c r="D67" s="36" t="s">
        <v>70</v>
      </c>
      <c r="E67" s="36" t="s">
        <v>87</v>
      </c>
      <c r="F67" s="36" t="s">
        <v>42</v>
      </c>
      <c r="G67" s="36" t="s">
        <v>74</v>
      </c>
      <c r="H67" s="42">
        <v>19500</v>
      </c>
      <c r="I67" s="42">
        <v>0</v>
      </c>
    </row>
    <row r="68" spans="1:9" s="33" customFormat="1" ht="78.75">
      <c r="A68" s="29">
        <v>2</v>
      </c>
      <c r="B68" s="34">
        <v>950</v>
      </c>
      <c r="C68" s="43" t="s">
        <v>9</v>
      </c>
      <c r="D68" s="36" t="s">
        <v>70</v>
      </c>
      <c r="E68" s="36" t="s">
        <v>87</v>
      </c>
      <c r="F68" s="36" t="s">
        <v>109</v>
      </c>
      <c r="G68" s="36" t="s">
        <v>72</v>
      </c>
      <c r="H68" s="37">
        <f>SUMIFS(H69:H1129,$B69:$B1129,$B68,$D69:$D1129,$D69,$E69:$E1129,$E69,$F69:$F1129,$F69)</f>
        <v>8003200</v>
      </c>
      <c r="I68" s="37">
        <f>SUMIFS(I69:I1129,$B69:$B1129,$B68,$D69:$D1129,$D69,$E69:$E1129,$E69,$F69:$F1129,$F69)</f>
        <v>1510323.2000000002</v>
      </c>
    </row>
    <row r="69" spans="1:9" s="33" customFormat="1" ht="31.5">
      <c r="A69" s="29">
        <v>3</v>
      </c>
      <c r="B69" s="34">
        <v>950</v>
      </c>
      <c r="C69" s="43" t="s">
        <v>11</v>
      </c>
      <c r="D69" s="36" t="s">
        <v>70</v>
      </c>
      <c r="E69" s="36" t="s">
        <v>87</v>
      </c>
      <c r="F69" s="36" t="s">
        <v>109</v>
      </c>
      <c r="G69" s="36" t="s">
        <v>73</v>
      </c>
      <c r="H69" s="42">
        <v>7617200</v>
      </c>
      <c r="I69" s="42">
        <v>1387996.6</v>
      </c>
    </row>
    <row r="70" spans="1:9" s="33" customFormat="1" ht="47.25">
      <c r="A70" s="29">
        <v>3</v>
      </c>
      <c r="B70" s="34">
        <v>950</v>
      </c>
      <c r="C70" s="43" t="s">
        <v>12</v>
      </c>
      <c r="D70" s="36" t="s">
        <v>70</v>
      </c>
      <c r="E70" s="36" t="s">
        <v>87</v>
      </c>
      <c r="F70" s="36" t="s">
        <v>109</v>
      </c>
      <c r="G70" s="36" t="s">
        <v>74</v>
      </c>
      <c r="H70" s="42">
        <v>384500</v>
      </c>
      <c r="I70" s="42">
        <v>122326.6</v>
      </c>
    </row>
    <row r="71" spans="1:9" s="33" customFormat="1" ht="39" customHeight="1">
      <c r="A71" s="29">
        <v>3</v>
      </c>
      <c r="B71" s="34">
        <v>950</v>
      </c>
      <c r="C71" s="43" t="s">
        <v>21</v>
      </c>
      <c r="D71" s="36" t="s">
        <v>70</v>
      </c>
      <c r="E71" s="36" t="s">
        <v>87</v>
      </c>
      <c r="F71" s="36" t="s">
        <v>109</v>
      </c>
      <c r="G71" s="36" t="s">
        <v>81</v>
      </c>
      <c r="H71" s="42">
        <v>0</v>
      </c>
      <c r="I71" s="42">
        <v>0</v>
      </c>
    </row>
    <row r="72" spans="1:9" s="33" customFormat="1" ht="15.75">
      <c r="A72" s="29">
        <v>3</v>
      </c>
      <c r="B72" s="34">
        <v>950</v>
      </c>
      <c r="C72" s="43" t="s">
        <v>130</v>
      </c>
      <c r="D72" s="36" t="s">
        <v>70</v>
      </c>
      <c r="E72" s="36" t="s">
        <v>87</v>
      </c>
      <c r="F72" s="36" t="s">
        <v>109</v>
      </c>
      <c r="G72" s="36" t="s">
        <v>129</v>
      </c>
      <c r="H72" s="42">
        <v>0</v>
      </c>
      <c r="I72" s="42">
        <v>0</v>
      </c>
    </row>
    <row r="73" spans="1:9" s="33" customFormat="1" ht="21" customHeight="1">
      <c r="A73" s="29">
        <v>3</v>
      </c>
      <c r="B73" s="34">
        <v>950</v>
      </c>
      <c r="C73" s="43" t="s">
        <v>13</v>
      </c>
      <c r="D73" s="36" t="s">
        <v>70</v>
      </c>
      <c r="E73" s="36" t="s">
        <v>87</v>
      </c>
      <c r="F73" s="36" t="s">
        <v>109</v>
      </c>
      <c r="G73" s="36" t="s">
        <v>75</v>
      </c>
      <c r="H73" s="42">
        <v>1500</v>
      </c>
      <c r="I73" s="42">
        <v>0</v>
      </c>
    </row>
    <row r="74" spans="1:9" s="33" customFormat="1" ht="15" customHeight="1">
      <c r="A74" s="29">
        <v>1</v>
      </c>
      <c r="B74" s="34">
        <v>950</v>
      </c>
      <c r="C74" s="43" t="s">
        <v>14</v>
      </c>
      <c r="D74" s="36" t="s">
        <v>70</v>
      </c>
      <c r="E74" s="36" t="s">
        <v>76</v>
      </c>
      <c r="F74" s="36"/>
      <c r="G74" s="36"/>
      <c r="H74" s="37">
        <f>SUMIFS(H75:H1136,$B75:$B1136,$B75,$D75:$D1136,$D75,$E75:$E1136,$E75)/2</f>
        <v>0</v>
      </c>
      <c r="I74" s="37">
        <f>SUMIFS(I75:I1136,$B75:$B1136,$B75,$D75:$D1136,$D75,$E75:$E1136,$E75)/2</f>
        <v>0</v>
      </c>
    </row>
    <row r="75" spans="1:9" s="33" customFormat="1" ht="78.75">
      <c r="A75" s="29">
        <v>2</v>
      </c>
      <c r="B75" s="34">
        <v>950</v>
      </c>
      <c r="C75" s="43" t="s">
        <v>175</v>
      </c>
      <c r="D75" s="36" t="s">
        <v>70</v>
      </c>
      <c r="E75" s="36" t="s">
        <v>76</v>
      </c>
      <c r="F75" s="36" t="s">
        <v>50</v>
      </c>
      <c r="G75" s="36" t="s">
        <v>72</v>
      </c>
      <c r="H75" s="37">
        <f>SUMIFS(H76:H1136,$B76:$B1136,$B75,$D76:$D1136,$D76,$E76:$E1136,$E76,$F76:$F1136,$F76)</f>
        <v>0</v>
      </c>
      <c r="I75" s="37">
        <f>SUMIFS(I76:I1136,$B76:$B1136,$B75,$D76:$D1136,$D76,$E76:$E1136,$E76,$F76:$F1136,$F76)</f>
        <v>0</v>
      </c>
    </row>
    <row r="76" spans="1:9" s="33" customFormat="1" ht="47.25">
      <c r="A76" s="29">
        <v>3</v>
      </c>
      <c r="B76" s="34">
        <v>950</v>
      </c>
      <c r="C76" s="43" t="s">
        <v>12</v>
      </c>
      <c r="D76" s="36" t="s">
        <v>70</v>
      </c>
      <c r="E76" s="36" t="s">
        <v>76</v>
      </c>
      <c r="F76" s="36" t="s">
        <v>50</v>
      </c>
      <c r="G76" s="36" t="s">
        <v>74</v>
      </c>
      <c r="H76" s="42">
        <v>0</v>
      </c>
      <c r="I76" s="42">
        <v>0</v>
      </c>
    </row>
    <row r="77" spans="1:9" s="33" customFormat="1" ht="49.9" customHeight="1">
      <c r="A77" s="29">
        <v>1</v>
      </c>
      <c r="B77" s="34">
        <v>950</v>
      </c>
      <c r="C77" s="43" t="s">
        <v>52</v>
      </c>
      <c r="D77" s="36" t="s">
        <v>79</v>
      </c>
      <c r="E77" s="36" t="s">
        <v>90</v>
      </c>
      <c r="F77" s="36"/>
      <c r="G77" s="36"/>
      <c r="H77" s="37">
        <f>SUMIFS(H78:H1139,$B78:$B1139,$B78,$D78:$D1139,$D78,$E78:$E1139,$E78)/2</f>
        <v>1432400</v>
      </c>
      <c r="I77" s="37">
        <f>SUMIFS(I78:I1139,$B78:$B1139,$B78,$D78:$D1139,$D78,$E78:$E1139,$E78)/2</f>
        <v>70728.86</v>
      </c>
    </row>
    <row r="78" spans="1:9" s="33" customFormat="1" ht="78.75">
      <c r="A78" s="29">
        <v>2</v>
      </c>
      <c r="B78" s="34">
        <v>950</v>
      </c>
      <c r="C78" s="43" t="s">
        <v>175</v>
      </c>
      <c r="D78" s="36" t="s">
        <v>79</v>
      </c>
      <c r="E78" s="36" t="s">
        <v>90</v>
      </c>
      <c r="F78" s="36" t="s">
        <v>50</v>
      </c>
      <c r="G78" s="36" t="s">
        <v>72</v>
      </c>
      <c r="H78" s="37">
        <f>SUMIFS(H79:H1139,$B79:$B1139,$B78,$D79:$D1139,$D79,$E79:$E1139,$E79,$F79:$F1139,$F79)</f>
        <v>1432400</v>
      </c>
      <c r="I78" s="37">
        <f>SUMIFS(I79:I1139,$B79:$B1139,$B78,$D79:$D1139,$D79,$E79:$E1139,$E79,$F79:$F1139,$F79)</f>
        <v>70728.86</v>
      </c>
    </row>
    <row r="79" spans="1:9" s="33" customFormat="1" ht="47.25">
      <c r="A79" s="29">
        <v>3</v>
      </c>
      <c r="B79" s="34">
        <v>950</v>
      </c>
      <c r="C79" s="43" t="s">
        <v>12</v>
      </c>
      <c r="D79" s="36" t="s">
        <v>79</v>
      </c>
      <c r="E79" s="36" t="s">
        <v>90</v>
      </c>
      <c r="F79" s="36" t="s">
        <v>50</v>
      </c>
      <c r="G79" s="36" t="s">
        <v>74</v>
      </c>
      <c r="H79" s="42">
        <v>1432400</v>
      </c>
      <c r="I79" s="42">
        <v>70728.86</v>
      </c>
    </row>
    <row r="80" spans="1:9" s="33" customFormat="1" ht="15" customHeight="1">
      <c r="A80" s="29">
        <v>1</v>
      </c>
      <c r="B80" s="34">
        <v>950</v>
      </c>
      <c r="C80" s="44" t="s">
        <v>54</v>
      </c>
      <c r="D80" s="36" t="s">
        <v>87</v>
      </c>
      <c r="E80" s="36" t="s">
        <v>93</v>
      </c>
      <c r="F80" s="36"/>
      <c r="G80" s="36"/>
      <c r="H80" s="37">
        <f>SUMIFS(H81:H1139,$B81:$B1139,$B81,$D81:$D1139,$D81,$E81:$E1139,$E81)/2</f>
        <v>0</v>
      </c>
      <c r="I80" s="37">
        <f>SUMIFS(I81:I1139,$B81:$B1139,$B81,$D81:$D1139,$D81,$E81:$E1139,$E81)/2</f>
        <v>0</v>
      </c>
    </row>
    <row r="81" spans="1:9" s="33" customFormat="1" ht="78.75">
      <c r="A81" s="29">
        <v>2</v>
      </c>
      <c r="B81" s="34">
        <v>950</v>
      </c>
      <c r="C81" s="43" t="s">
        <v>175</v>
      </c>
      <c r="D81" s="36" t="s">
        <v>87</v>
      </c>
      <c r="E81" s="36" t="s">
        <v>93</v>
      </c>
      <c r="F81" s="36" t="s">
        <v>50</v>
      </c>
      <c r="G81" s="36" t="s">
        <v>72</v>
      </c>
      <c r="H81" s="37">
        <f>SUMIFS(H82:H1139,$B82:$B1139,$B81,$D82:$D1139,$D82,$E82:$E1139,$E82,$F82:$F1139,$F82)</f>
        <v>0</v>
      </c>
      <c r="I81" s="37">
        <f>SUMIFS(I82:I1139,$B82:$B1139,$B81,$D82:$D1139,$D82,$E82:$E1139,$E82,$F82:$F1139,$F82)</f>
        <v>0</v>
      </c>
    </row>
    <row r="82" spans="1:9" s="33" customFormat="1" ht="47.25">
      <c r="A82" s="29">
        <v>3</v>
      </c>
      <c r="B82" s="34">
        <v>950</v>
      </c>
      <c r="C82" s="43" t="s">
        <v>12</v>
      </c>
      <c r="D82" s="36" t="s">
        <v>87</v>
      </c>
      <c r="E82" s="36" t="s">
        <v>93</v>
      </c>
      <c r="F82" s="36" t="s">
        <v>50</v>
      </c>
      <c r="G82" s="36" t="s">
        <v>74</v>
      </c>
      <c r="H82" s="42">
        <v>0</v>
      </c>
      <c r="I82" s="42">
        <v>0</v>
      </c>
    </row>
    <row r="83" spans="1:9" s="33" customFormat="1" ht="31.5">
      <c r="A83" s="29">
        <v>1</v>
      </c>
      <c r="B83" s="34">
        <v>950</v>
      </c>
      <c r="C83" s="43" t="s">
        <v>37</v>
      </c>
      <c r="D83" s="36" t="s">
        <v>87</v>
      </c>
      <c r="E83" s="36" t="s">
        <v>88</v>
      </c>
      <c r="F83" s="36"/>
      <c r="G83" s="36"/>
      <c r="H83" s="37">
        <f>SUMIFS(H84:H1142,$B84:$B1142,$B84,$D84:$D1142,$D84,$E84:$E1142,$E84)/2</f>
        <v>7352203.7199999997</v>
      </c>
      <c r="I83" s="37">
        <f>SUMIFS(I84:I1142,$B84:$B1142,$B84,$D84:$D1142,$D84,$E84:$E1142,$E84)/2</f>
        <v>60000</v>
      </c>
    </row>
    <row r="84" spans="1:9" s="33" customFormat="1" ht="78.75">
      <c r="A84" s="29">
        <v>2</v>
      </c>
      <c r="B84" s="34">
        <v>950</v>
      </c>
      <c r="C84" s="43" t="s">
        <v>175</v>
      </c>
      <c r="D84" s="36" t="s">
        <v>87</v>
      </c>
      <c r="E84" s="36" t="s">
        <v>88</v>
      </c>
      <c r="F84" s="36" t="s">
        <v>50</v>
      </c>
      <c r="G84" s="36"/>
      <c r="H84" s="37">
        <f>SUMIFS(H85:H1142,$B85:$B1142,$B84,$D85:$D1142,$D85,$E85:$E1142,$E85,$F85:$F1142,$F85)</f>
        <v>7352203.7199999997</v>
      </c>
      <c r="I84" s="37">
        <f>SUMIFS(I85:I1142,$B85:$B1142,$B84,$D85:$D1142,$D85,$E85:$E1142,$E85,$F85:$F1142,$F85)</f>
        <v>60000</v>
      </c>
    </row>
    <row r="85" spans="1:9" s="33" customFormat="1" ht="47.25">
      <c r="A85" s="29">
        <v>3</v>
      </c>
      <c r="B85" s="34">
        <v>950</v>
      </c>
      <c r="C85" s="43" t="s">
        <v>12</v>
      </c>
      <c r="D85" s="36" t="s">
        <v>87</v>
      </c>
      <c r="E85" s="36" t="s">
        <v>88</v>
      </c>
      <c r="F85" s="36" t="s">
        <v>50</v>
      </c>
      <c r="G85" s="36" t="s">
        <v>74</v>
      </c>
      <c r="H85" s="42">
        <v>7352203.7199999997</v>
      </c>
      <c r="I85" s="42">
        <v>60000</v>
      </c>
    </row>
    <row r="86" spans="1:9" s="33" customFormat="1" ht="15.75">
      <c r="A86" s="29">
        <v>1</v>
      </c>
      <c r="B86" s="34">
        <v>950</v>
      </c>
      <c r="C86" s="43" t="s">
        <v>59</v>
      </c>
      <c r="D86" s="36" t="s">
        <v>93</v>
      </c>
      <c r="E86" s="36" t="s">
        <v>70</v>
      </c>
      <c r="F86" s="36"/>
      <c r="G86" s="36"/>
      <c r="H86" s="37">
        <f>SUMIFS(H87:H1145,$B87:$B1145,$B87,$D87:$D1145,$D87,$E87:$E1145,$E87)/2</f>
        <v>560000</v>
      </c>
      <c r="I86" s="37">
        <f>SUMIFS(I87:I1145,$B87:$B1145,$B87,$D87:$D1145,$D87,$E87:$E1145,$E87)/2</f>
        <v>0</v>
      </c>
    </row>
    <row r="87" spans="1:9" s="33" customFormat="1" ht="78.75">
      <c r="A87" s="29">
        <v>2</v>
      </c>
      <c r="B87" s="34">
        <v>950</v>
      </c>
      <c r="C87" s="43" t="s">
        <v>175</v>
      </c>
      <c r="D87" s="36" t="s">
        <v>93</v>
      </c>
      <c r="E87" s="36" t="s">
        <v>70</v>
      </c>
      <c r="F87" s="36" t="s">
        <v>50</v>
      </c>
      <c r="G87" s="36"/>
      <c r="H87" s="37">
        <f>SUMIFS(H88:H1145,$B88:$B1145,$B87,$D88:$D1145,$D88,$E88:$E1145,$E88,$F88:$F1145,$F88)</f>
        <v>530000</v>
      </c>
      <c r="I87" s="37">
        <f>SUMIFS(I88:I1145,$B88:$B1145,$B87,$D88:$D1145,$D88,$E88:$E1145,$E88,$F88:$F1145,$F88)</f>
        <v>0</v>
      </c>
    </row>
    <row r="88" spans="1:9" s="33" customFormat="1" ht="47.25">
      <c r="A88" s="29">
        <v>3</v>
      </c>
      <c r="B88" s="34">
        <v>950</v>
      </c>
      <c r="C88" s="43" t="s">
        <v>12</v>
      </c>
      <c r="D88" s="36" t="s">
        <v>93</v>
      </c>
      <c r="E88" s="36" t="s">
        <v>70</v>
      </c>
      <c r="F88" s="36" t="s">
        <v>50</v>
      </c>
      <c r="G88" s="36" t="s">
        <v>74</v>
      </c>
      <c r="H88" s="42">
        <v>530000</v>
      </c>
      <c r="I88" s="42">
        <v>0</v>
      </c>
    </row>
    <row r="89" spans="1:9" s="33" customFormat="1" ht="63">
      <c r="A89" s="29">
        <v>2</v>
      </c>
      <c r="B89" s="34">
        <v>950</v>
      </c>
      <c r="C89" s="43" t="s">
        <v>160</v>
      </c>
      <c r="D89" s="36" t="s">
        <v>93</v>
      </c>
      <c r="E89" s="36" t="s">
        <v>70</v>
      </c>
      <c r="F89" s="36" t="s">
        <v>159</v>
      </c>
      <c r="G89" s="36"/>
      <c r="H89" s="37">
        <f>SUMIFS(H90:H1147,$B90:$B1147,$B89,$D90:$D1147,$D90,$E90:$E1147,$E90,$F90:$F1147,$F90)</f>
        <v>30000</v>
      </c>
      <c r="I89" s="37">
        <f>SUMIFS(I90:I1147,$B90:$B1147,$B89,$D90:$D1147,$D90,$E90:$E1147,$E90,$F90:$F1147,$F90)</f>
        <v>0</v>
      </c>
    </row>
    <row r="90" spans="1:9" s="33" customFormat="1" ht="47.25">
      <c r="A90" s="29">
        <v>3</v>
      </c>
      <c r="B90" s="34">
        <v>950</v>
      </c>
      <c r="C90" s="43" t="s">
        <v>12</v>
      </c>
      <c r="D90" s="36" t="s">
        <v>93</v>
      </c>
      <c r="E90" s="36" t="s">
        <v>70</v>
      </c>
      <c r="F90" s="36" t="s">
        <v>159</v>
      </c>
      <c r="G90" s="36" t="s">
        <v>74</v>
      </c>
      <c r="H90" s="42">
        <v>30000</v>
      </c>
      <c r="I90" s="42">
        <v>0</v>
      </c>
    </row>
    <row r="91" spans="1:9" s="33" customFormat="1" ht="47.25">
      <c r="A91" s="29">
        <v>2</v>
      </c>
      <c r="B91" s="34">
        <v>950</v>
      </c>
      <c r="C91" s="43" t="s">
        <v>172</v>
      </c>
      <c r="D91" s="36" t="s">
        <v>93</v>
      </c>
      <c r="E91" s="36" t="s">
        <v>70</v>
      </c>
      <c r="F91" s="36" t="s">
        <v>173</v>
      </c>
      <c r="G91" s="36"/>
      <c r="H91" s="37">
        <f>SUMIFS(H92:H1149,$B92:$B1149,$B91,$D92:$D1149,$D92,$E92:$E1149,$E92,$F92:$F1149,$F92)</f>
        <v>0</v>
      </c>
      <c r="I91" s="37">
        <f>SUMIFS(I92:I1149,$B92:$B1149,$B91,$D92:$D1149,$D92,$E92:$E1149,$E92,$F92:$F1149,$F92)</f>
        <v>0</v>
      </c>
    </row>
    <row r="92" spans="1:9" s="33" customFormat="1" ht="15.75">
      <c r="A92" s="29">
        <v>3</v>
      </c>
      <c r="B92" s="34">
        <v>950</v>
      </c>
      <c r="C92" s="43" t="s">
        <v>130</v>
      </c>
      <c r="D92" s="36" t="s">
        <v>93</v>
      </c>
      <c r="E92" s="36" t="s">
        <v>70</v>
      </c>
      <c r="F92" s="36" t="s">
        <v>173</v>
      </c>
      <c r="G92" s="36" t="s">
        <v>129</v>
      </c>
      <c r="H92" s="42">
        <v>0</v>
      </c>
      <c r="I92" s="42">
        <v>0</v>
      </c>
    </row>
    <row r="93" spans="1:9" s="33" customFormat="1" ht="15.75">
      <c r="A93" s="29">
        <v>1</v>
      </c>
      <c r="B93" s="34">
        <v>950</v>
      </c>
      <c r="C93" s="43" t="s">
        <v>38</v>
      </c>
      <c r="D93" s="36" t="s">
        <v>82</v>
      </c>
      <c r="E93" s="36" t="s">
        <v>89</v>
      </c>
      <c r="F93" s="36"/>
      <c r="G93" s="36"/>
      <c r="H93" s="37">
        <f>SUMIFS(H94:H1155,$B94:$B1155,$B94,$D94:$D1155,$D94,$E94:$E1155,$E94)/2</f>
        <v>35822992.990000002</v>
      </c>
      <c r="I93" s="37">
        <f>SUMIFS(I94:I1155,$B94:$B1155,$B94,$D94:$D1155,$D94,$E94:$E1155,$E94)/2</f>
        <v>8035567.7699999996</v>
      </c>
    </row>
    <row r="94" spans="1:9" s="33" customFormat="1" ht="54.6" customHeight="1">
      <c r="A94" s="29">
        <v>2</v>
      </c>
      <c r="B94" s="34">
        <v>950</v>
      </c>
      <c r="C94" s="43" t="s">
        <v>194</v>
      </c>
      <c r="D94" s="36" t="s">
        <v>82</v>
      </c>
      <c r="E94" s="36" t="s">
        <v>89</v>
      </c>
      <c r="F94" s="36" t="s">
        <v>127</v>
      </c>
      <c r="G94" s="36"/>
      <c r="H94" s="37">
        <f>SUMIFS(H95:H1155,$B95:$B1155,$B94,$D95:$D1155,$D95,$E95:$E1155,$E95,$F95:$F1155,$F95)</f>
        <v>280000</v>
      </c>
      <c r="I94" s="37">
        <f>SUMIFS(I95:I1155,$B95:$B1155,$B94,$D95:$D1155,$D95,$E95:$E1155,$E95,$F95:$F1155,$F95)</f>
        <v>0</v>
      </c>
    </row>
    <row r="95" spans="1:9" s="33" customFormat="1" ht="47.25">
      <c r="A95" s="29">
        <v>3</v>
      </c>
      <c r="B95" s="34">
        <v>950</v>
      </c>
      <c r="C95" s="43" t="s">
        <v>12</v>
      </c>
      <c r="D95" s="36" t="s">
        <v>82</v>
      </c>
      <c r="E95" s="36" t="s">
        <v>89</v>
      </c>
      <c r="F95" s="36" t="s">
        <v>127</v>
      </c>
      <c r="G95" s="36" t="s">
        <v>74</v>
      </c>
      <c r="H95" s="42">
        <v>280000</v>
      </c>
      <c r="I95" s="42">
        <v>0</v>
      </c>
    </row>
    <row r="96" spans="1:9" s="33" customFormat="1" ht="63">
      <c r="A96" s="29">
        <v>2</v>
      </c>
      <c r="B96" s="34">
        <v>950</v>
      </c>
      <c r="C96" s="46" t="s">
        <v>169</v>
      </c>
      <c r="D96" s="36" t="s">
        <v>82</v>
      </c>
      <c r="E96" s="36" t="s">
        <v>89</v>
      </c>
      <c r="F96" s="36" t="s">
        <v>39</v>
      </c>
      <c r="G96" s="36"/>
      <c r="H96" s="37">
        <f>SUMIFS(H97:H1157,$B97:$B1157,$B96,$D97:$D1157,$D97,$E97:$E1157,$E97,$F97:$F1157,$F97)</f>
        <v>1816470</v>
      </c>
      <c r="I96" s="37">
        <f>SUMIFS(I97:I1157,$B97:$B1157,$B96,$D97:$D1157,$D97,$E97:$E1157,$E97,$F97:$F1157,$F97)</f>
        <v>302355.36</v>
      </c>
    </row>
    <row r="97" spans="1:9" s="33" customFormat="1" ht="47.25">
      <c r="A97" s="29">
        <v>3</v>
      </c>
      <c r="B97" s="34">
        <v>950</v>
      </c>
      <c r="C97" s="43" t="s">
        <v>12</v>
      </c>
      <c r="D97" s="36" t="s">
        <v>82</v>
      </c>
      <c r="E97" s="36" t="s">
        <v>89</v>
      </c>
      <c r="F97" s="36" t="s">
        <v>39</v>
      </c>
      <c r="G97" s="36" t="s">
        <v>74</v>
      </c>
      <c r="H97" s="42">
        <v>1816470</v>
      </c>
      <c r="I97" s="42">
        <v>302355.36</v>
      </c>
    </row>
    <row r="98" spans="1:9" s="33" customFormat="1" ht="78.75">
      <c r="A98" s="29">
        <v>2</v>
      </c>
      <c r="B98" s="34">
        <v>950</v>
      </c>
      <c r="C98" s="43" t="s">
        <v>175</v>
      </c>
      <c r="D98" s="36" t="s">
        <v>82</v>
      </c>
      <c r="E98" s="36" t="s">
        <v>89</v>
      </c>
      <c r="F98" s="36" t="s">
        <v>50</v>
      </c>
      <c r="G98" s="36"/>
      <c r="H98" s="37">
        <f>SUMIFS(H99:H1159,$B99:$B1159,$B98,$D99:$D1159,$D99,$E99:$E1159,$E99,$F99:$F1159,$F99)</f>
        <v>28590640</v>
      </c>
      <c r="I98" s="37">
        <f>SUMIFS(I99:I1159,$B99:$B1159,$B98,$D99:$D1159,$D99,$E99:$E1159,$E99,$F99:$F1159,$F99)</f>
        <v>7733212.4100000001</v>
      </c>
    </row>
    <row r="99" spans="1:9" s="33" customFormat="1" ht="47.25">
      <c r="A99" s="29">
        <v>3</v>
      </c>
      <c r="B99" s="34">
        <v>950</v>
      </c>
      <c r="C99" s="43" t="s">
        <v>12</v>
      </c>
      <c r="D99" s="36" t="s">
        <v>82</v>
      </c>
      <c r="E99" s="36" t="s">
        <v>89</v>
      </c>
      <c r="F99" s="36" t="s">
        <v>50</v>
      </c>
      <c r="G99" s="36" t="s">
        <v>74</v>
      </c>
      <c r="H99" s="42">
        <v>28590640</v>
      </c>
      <c r="I99" s="42">
        <v>7733212.4100000001</v>
      </c>
    </row>
    <row r="100" spans="1:9" s="33" customFormat="1" ht="47.25">
      <c r="A100" s="29">
        <v>2</v>
      </c>
      <c r="B100" s="34">
        <v>950</v>
      </c>
      <c r="C100" s="43" t="s">
        <v>156</v>
      </c>
      <c r="D100" s="36" t="s">
        <v>82</v>
      </c>
      <c r="E100" s="36" t="s">
        <v>89</v>
      </c>
      <c r="F100" s="36" t="s">
        <v>155</v>
      </c>
      <c r="G100" s="36"/>
      <c r="H100" s="37">
        <f>SUMIFS(H101:H1161,$B101:$B1161,$B100,$D101:$D1161,$D101,$E101:$E1161,$E101,$F101:$F1161,$F101)</f>
        <v>5135882.99</v>
      </c>
      <c r="I100" s="37">
        <f>SUMIFS(I101:I1161,$B101:$B1161,$B100,$D101:$D1161,$D101,$E101:$E1161,$E101,$F101:$F1161,$F101)</f>
        <v>0</v>
      </c>
    </row>
    <row r="101" spans="1:9" s="33" customFormat="1" ht="47.25">
      <c r="A101" s="29">
        <v>3</v>
      </c>
      <c r="B101" s="34">
        <v>950</v>
      </c>
      <c r="C101" s="43" t="s">
        <v>12</v>
      </c>
      <c r="D101" s="36" t="s">
        <v>82</v>
      </c>
      <c r="E101" s="36" t="s">
        <v>89</v>
      </c>
      <c r="F101" s="36" t="s">
        <v>155</v>
      </c>
      <c r="G101" s="36" t="s">
        <v>74</v>
      </c>
      <c r="H101" s="42">
        <v>5135882.99</v>
      </c>
      <c r="I101" s="42">
        <v>0</v>
      </c>
    </row>
    <row r="102" spans="1:9" s="33" customFormat="1" ht="15.75">
      <c r="A102" s="29">
        <v>1</v>
      </c>
      <c r="B102" s="34">
        <v>950</v>
      </c>
      <c r="C102" s="43" t="s">
        <v>133</v>
      </c>
      <c r="D102" s="36" t="s">
        <v>85</v>
      </c>
      <c r="E102" s="36" t="s">
        <v>87</v>
      </c>
      <c r="F102" s="36"/>
      <c r="G102" s="36"/>
      <c r="H102" s="37">
        <f>SUMIFS(H103:H1164,$B103:$B1164,$B103,$D103:$D1164,$D103,$E103:$E1164,$E103)/2</f>
        <v>26173026</v>
      </c>
      <c r="I102" s="37">
        <f>SUMIFS(I103:I1164,$B103:$B1164,$B103,$D103:$D1164,$D103,$E103:$E1164,$E103)/2</f>
        <v>0</v>
      </c>
    </row>
    <row r="103" spans="1:9" s="33" customFormat="1" ht="85.15" customHeight="1">
      <c r="A103" s="29">
        <v>2</v>
      </c>
      <c r="B103" s="34">
        <v>950</v>
      </c>
      <c r="C103" s="43" t="s">
        <v>197</v>
      </c>
      <c r="D103" s="36" t="s">
        <v>85</v>
      </c>
      <c r="E103" s="36" t="s">
        <v>87</v>
      </c>
      <c r="F103" s="36" t="s">
        <v>122</v>
      </c>
      <c r="G103" s="36"/>
      <c r="H103" s="37">
        <f>SUMIFS(H104:H1164,$B104:$B1164,$B103,$D104:$D1164,$D104,$E104:$E1164,$E104,$F104:$F1164,$F104)</f>
        <v>26173026</v>
      </c>
      <c r="I103" s="37">
        <f>SUMIFS(I104:I1164,$B104:$B1164,$B103,$D104:$D1164,$D104,$E104:$E1164,$E104,$F104:$F1164,$F104)</f>
        <v>0</v>
      </c>
    </row>
    <row r="104" spans="1:9" s="33" customFormat="1" ht="15.75">
      <c r="A104" s="29">
        <v>3</v>
      </c>
      <c r="B104" s="34">
        <v>950</v>
      </c>
      <c r="C104" s="43" t="s">
        <v>120</v>
      </c>
      <c r="D104" s="36" t="s">
        <v>85</v>
      </c>
      <c r="E104" s="36" t="s">
        <v>87</v>
      </c>
      <c r="F104" s="36" t="s">
        <v>122</v>
      </c>
      <c r="G104" s="36" t="s">
        <v>121</v>
      </c>
      <c r="H104" s="42">
        <v>26173026</v>
      </c>
      <c r="I104" s="42">
        <v>0</v>
      </c>
    </row>
    <row r="105" spans="1:9" s="33" customFormat="1" ht="31.5">
      <c r="A105" s="29">
        <v>0</v>
      </c>
      <c r="B105" s="30">
        <v>955</v>
      </c>
      <c r="C105" s="31" t="s">
        <v>40</v>
      </c>
      <c r="D105" s="45" t="s">
        <v>72</v>
      </c>
      <c r="E105" s="45" t="s">
        <v>72</v>
      </c>
      <c r="F105" s="45" t="s">
        <v>7</v>
      </c>
      <c r="G105" s="45" t="s">
        <v>72</v>
      </c>
      <c r="H105" s="32">
        <f>SUMIFS(H106:H1173,$B106:$B1173,$B106)/3</f>
        <v>544096018.41999972</v>
      </c>
      <c r="I105" s="32">
        <f>SUMIFS(I106:I1173,$B106:$B1173,$B106)/3</f>
        <v>80818122.309999987</v>
      </c>
    </row>
    <row r="106" spans="1:9" s="33" customFormat="1" ht="47.25">
      <c r="A106" s="29">
        <v>1</v>
      </c>
      <c r="B106" s="34">
        <v>955</v>
      </c>
      <c r="C106" s="43" t="s">
        <v>41</v>
      </c>
      <c r="D106" s="36" t="s">
        <v>70</v>
      </c>
      <c r="E106" s="36" t="s">
        <v>89</v>
      </c>
      <c r="F106" s="36" t="s">
        <v>7</v>
      </c>
      <c r="G106" s="36" t="s">
        <v>72</v>
      </c>
      <c r="H106" s="37">
        <f>SUMIFS(H107:H1168,$B107:$B1168,$B107,$D107:$D1168,$D107,$E107:$E1168,$E107)/2</f>
        <v>3301729.99</v>
      </c>
      <c r="I106" s="37">
        <f>SUMIFS(I107:I1168,$B107:$B1168,$B107,$D107:$D1168,$D107,$E107:$E1168,$E107)/2</f>
        <v>798719.96</v>
      </c>
    </row>
    <row r="107" spans="1:9" s="33" customFormat="1" ht="78.75">
      <c r="A107" s="29">
        <v>2</v>
      </c>
      <c r="B107" s="34">
        <v>955</v>
      </c>
      <c r="C107" s="43" t="s">
        <v>9</v>
      </c>
      <c r="D107" s="36" t="s">
        <v>70</v>
      </c>
      <c r="E107" s="36" t="s">
        <v>89</v>
      </c>
      <c r="F107" s="36" t="s">
        <v>109</v>
      </c>
      <c r="G107" s="36" t="s">
        <v>72</v>
      </c>
      <c r="H107" s="37">
        <f>SUMIFS(H108:H1168,$B108:$B1168,$B107,$D108:$D1168,$D108,$E108:$E1168,$E108,$F108:$F1168,$F108)</f>
        <v>3301729.99</v>
      </c>
      <c r="I107" s="37">
        <f>SUMIFS(I108:I1168,$B108:$B1168,$B107,$D108:$D1168,$D108,$E108:$E1168,$E108,$F108:$F1168,$F108)</f>
        <v>798719.96</v>
      </c>
    </row>
    <row r="108" spans="1:9" s="33" customFormat="1" ht="31.5">
      <c r="A108" s="29">
        <v>3</v>
      </c>
      <c r="B108" s="34">
        <v>955</v>
      </c>
      <c r="C108" s="43" t="s">
        <v>11</v>
      </c>
      <c r="D108" s="36" t="s">
        <v>70</v>
      </c>
      <c r="E108" s="36" t="s">
        <v>89</v>
      </c>
      <c r="F108" s="36" t="s">
        <v>109</v>
      </c>
      <c r="G108" s="36" t="s">
        <v>73</v>
      </c>
      <c r="H108" s="42">
        <v>3301729.99</v>
      </c>
      <c r="I108" s="42">
        <v>798719.96</v>
      </c>
    </row>
    <row r="109" spans="1:9" s="33" customFormat="1" ht="47.25">
      <c r="A109" s="29">
        <v>3</v>
      </c>
      <c r="B109" s="34">
        <v>955</v>
      </c>
      <c r="C109" s="35" t="s">
        <v>12</v>
      </c>
      <c r="D109" s="36" t="s">
        <v>70</v>
      </c>
      <c r="E109" s="36" t="s">
        <v>89</v>
      </c>
      <c r="F109" s="36" t="s">
        <v>109</v>
      </c>
      <c r="G109" s="36" t="s">
        <v>74</v>
      </c>
      <c r="H109" s="42">
        <v>0</v>
      </c>
      <c r="I109" s="42">
        <v>0</v>
      </c>
    </row>
    <row r="110" spans="1:9" s="33" customFormat="1" ht="63">
      <c r="A110" s="29">
        <v>1</v>
      </c>
      <c r="B110" s="34">
        <v>955</v>
      </c>
      <c r="C110" s="43" t="s">
        <v>34</v>
      </c>
      <c r="D110" s="36" t="s">
        <v>70</v>
      </c>
      <c r="E110" s="36" t="s">
        <v>87</v>
      </c>
      <c r="F110" s="36" t="s">
        <v>7</v>
      </c>
      <c r="G110" s="36" t="s">
        <v>72</v>
      </c>
      <c r="H110" s="37">
        <f>SUMIFS(H111:H1172,$B111:$B1172,$B111,$D111:$D1172,$D111,$E111:$E1172,$E111)/2</f>
        <v>31525753.16</v>
      </c>
      <c r="I110" s="37">
        <f>SUMIFS(I111:I1172,$B111:$B1172,$B111,$D111:$D1172,$D111,$E111:$E1172,$E111)/2</f>
        <v>5139376.1400000006</v>
      </c>
    </row>
    <row r="111" spans="1:9" s="33" customFormat="1" ht="63">
      <c r="A111" s="29">
        <v>2</v>
      </c>
      <c r="B111" s="34">
        <v>955</v>
      </c>
      <c r="C111" s="39" t="s">
        <v>196</v>
      </c>
      <c r="D111" s="36" t="s">
        <v>70</v>
      </c>
      <c r="E111" s="36" t="s">
        <v>87</v>
      </c>
      <c r="F111" s="36" t="s">
        <v>15</v>
      </c>
      <c r="G111" s="36" t="s">
        <v>72</v>
      </c>
      <c r="H111" s="37">
        <f>SUMIFS(H112:H1172,$B112:$B1172,$B111,$D112:$D1172,$D112,$E112:$E1172,$E112,$F112:$F1172,$F112)</f>
        <v>278100</v>
      </c>
      <c r="I111" s="37">
        <f>SUMIFS(I112:I1172,$B112:$B1172,$B111,$D112:$D1172,$D112,$E112:$E1172,$E112,$F112:$F1172,$F112)</f>
        <v>98900</v>
      </c>
    </row>
    <row r="112" spans="1:9" s="33" customFormat="1" ht="47.25">
      <c r="A112" s="29">
        <v>3</v>
      </c>
      <c r="B112" s="34">
        <v>955</v>
      </c>
      <c r="C112" s="35" t="s">
        <v>12</v>
      </c>
      <c r="D112" s="36" t="s">
        <v>70</v>
      </c>
      <c r="E112" s="36" t="s">
        <v>87</v>
      </c>
      <c r="F112" s="36" t="s">
        <v>15</v>
      </c>
      <c r="G112" s="36" t="s">
        <v>74</v>
      </c>
      <c r="H112" s="42">
        <v>278100</v>
      </c>
      <c r="I112" s="42">
        <v>98900</v>
      </c>
    </row>
    <row r="113" spans="1:9" s="33" customFormat="1" ht="63">
      <c r="A113" s="29">
        <v>2</v>
      </c>
      <c r="B113" s="38">
        <v>955</v>
      </c>
      <c r="C113" s="39" t="s">
        <v>165</v>
      </c>
      <c r="D113" s="40" t="s">
        <v>70</v>
      </c>
      <c r="E113" s="36" t="s">
        <v>87</v>
      </c>
      <c r="F113" s="36" t="s">
        <v>42</v>
      </c>
      <c r="G113" s="36" t="s">
        <v>72</v>
      </c>
      <c r="H113" s="37">
        <f>SUMIFS(H114:H1174,$B114:$B1174,$B113,$D114:$D1174,$D114,$E114:$E1174,$E114,$F114:$F1174,$F114)</f>
        <v>104700</v>
      </c>
      <c r="I113" s="37">
        <f>SUMIFS(I114:I1174,$B114:$B1174,$B113,$D114:$D1174,$D114,$E114:$E1174,$E114,$F114:$F1174,$F114)</f>
        <v>0</v>
      </c>
    </row>
    <row r="114" spans="1:9" s="33" customFormat="1" ht="47.25">
      <c r="A114" s="29">
        <v>3</v>
      </c>
      <c r="B114" s="34">
        <v>955</v>
      </c>
      <c r="C114" s="41" t="s">
        <v>12</v>
      </c>
      <c r="D114" s="36" t="s">
        <v>70</v>
      </c>
      <c r="E114" s="36" t="s">
        <v>87</v>
      </c>
      <c r="F114" s="36" t="s">
        <v>42</v>
      </c>
      <c r="G114" s="36" t="s">
        <v>74</v>
      </c>
      <c r="H114" s="42">
        <v>104700</v>
      </c>
      <c r="I114" s="42">
        <v>0</v>
      </c>
    </row>
    <row r="115" spans="1:9" s="33" customFormat="1" ht="78.75">
      <c r="A115" s="29">
        <v>2</v>
      </c>
      <c r="B115" s="34">
        <v>955</v>
      </c>
      <c r="C115" s="43" t="s">
        <v>9</v>
      </c>
      <c r="D115" s="36" t="s">
        <v>70</v>
      </c>
      <c r="E115" s="36" t="s">
        <v>87</v>
      </c>
      <c r="F115" s="36" t="s">
        <v>109</v>
      </c>
      <c r="G115" s="36" t="s">
        <v>72</v>
      </c>
      <c r="H115" s="37">
        <f>SUMIFS(H116:H1176,$B116:$B1176,$B115,$D116:$D1176,$D116,$E116:$E1176,$E116,$F116:$F1176,$F116)</f>
        <v>31142953.16</v>
      </c>
      <c r="I115" s="37">
        <f>SUMIFS(I116:I1176,$B116:$B1176,$B115,$D116:$D1176,$D116,$E116:$E1176,$E116,$F116:$F1176,$F116)</f>
        <v>5040476.1400000006</v>
      </c>
    </row>
    <row r="116" spans="1:9" s="33" customFormat="1" ht="31.5">
      <c r="A116" s="29">
        <v>3</v>
      </c>
      <c r="B116" s="34">
        <v>955</v>
      </c>
      <c r="C116" s="43" t="s">
        <v>11</v>
      </c>
      <c r="D116" s="36" t="s">
        <v>70</v>
      </c>
      <c r="E116" s="36" t="s">
        <v>87</v>
      </c>
      <c r="F116" s="36" t="s">
        <v>109</v>
      </c>
      <c r="G116" s="36" t="s">
        <v>73</v>
      </c>
      <c r="H116" s="42">
        <v>28885313.16</v>
      </c>
      <c r="I116" s="42">
        <v>4343221.96</v>
      </c>
    </row>
    <row r="117" spans="1:9" s="33" customFormat="1" ht="47.25">
      <c r="A117" s="29">
        <v>3</v>
      </c>
      <c r="B117" s="34">
        <v>955</v>
      </c>
      <c r="C117" s="43" t="s">
        <v>12</v>
      </c>
      <c r="D117" s="36" t="s">
        <v>70</v>
      </c>
      <c r="E117" s="36" t="s">
        <v>87</v>
      </c>
      <c r="F117" s="36" t="s">
        <v>109</v>
      </c>
      <c r="G117" s="36" t="s">
        <v>74</v>
      </c>
      <c r="H117" s="42">
        <v>2109653.6</v>
      </c>
      <c r="I117" s="42">
        <v>609267.78</v>
      </c>
    </row>
    <row r="118" spans="1:9" s="33" customFormat="1" ht="37.9" customHeight="1">
      <c r="A118" s="29">
        <v>3</v>
      </c>
      <c r="B118" s="34">
        <v>955</v>
      </c>
      <c r="C118" s="43" t="s">
        <v>21</v>
      </c>
      <c r="D118" s="36" t="s">
        <v>70</v>
      </c>
      <c r="E118" s="36" t="s">
        <v>87</v>
      </c>
      <c r="F118" s="36" t="s">
        <v>109</v>
      </c>
      <c r="G118" s="36" t="s">
        <v>81</v>
      </c>
      <c r="H118" s="42">
        <v>0</v>
      </c>
      <c r="I118" s="42">
        <v>0</v>
      </c>
    </row>
    <row r="119" spans="1:9" s="33" customFormat="1" ht="15.75">
      <c r="A119" s="29">
        <v>3</v>
      </c>
      <c r="B119" s="34">
        <v>955</v>
      </c>
      <c r="C119" s="43" t="s">
        <v>13</v>
      </c>
      <c r="D119" s="36" t="s">
        <v>70</v>
      </c>
      <c r="E119" s="36" t="s">
        <v>87</v>
      </c>
      <c r="F119" s="36" t="s">
        <v>109</v>
      </c>
      <c r="G119" s="36" t="s">
        <v>75</v>
      </c>
      <c r="H119" s="42">
        <v>147986.4</v>
      </c>
      <c r="I119" s="42">
        <v>87986.4</v>
      </c>
    </row>
    <row r="120" spans="1:9" s="33" customFormat="1" ht="15.75">
      <c r="A120" s="29">
        <v>1</v>
      </c>
      <c r="B120" s="34">
        <v>955</v>
      </c>
      <c r="C120" s="43" t="s">
        <v>137</v>
      </c>
      <c r="D120" s="36" t="s">
        <v>70</v>
      </c>
      <c r="E120" s="36" t="s">
        <v>93</v>
      </c>
      <c r="F120" s="36" t="s">
        <v>7</v>
      </c>
      <c r="G120" s="36" t="s">
        <v>72</v>
      </c>
      <c r="H120" s="37">
        <f>SUMIFS(H121:H1182,$B121:$B1182,$B121,$D121:$D1182,$D121,$E121:$E1182,$E121)/2</f>
        <v>10055.58</v>
      </c>
      <c r="I120" s="37">
        <f>SUMIFS(I121:I1182,$B121:$B1182,$B121,$D121:$D1182,$D121,$E121:$E1182,$E121)/2</f>
        <v>0</v>
      </c>
    </row>
    <row r="121" spans="1:9" s="33" customFormat="1" ht="31.5">
      <c r="A121" s="29">
        <v>2</v>
      </c>
      <c r="B121" s="34">
        <v>955</v>
      </c>
      <c r="C121" s="39" t="s">
        <v>138</v>
      </c>
      <c r="D121" s="36" t="s">
        <v>70</v>
      </c>
      <c r="E121" s="36" t="s">
        <v>93</v>
      </c>
      <c r="F121" s="36" t="s">
        <v>139</v>
      </c>
      <c r="G121" s="36" t="s">
        <v>72</v>
      </c>
      <c r="H121" s="37">
        <f>SUMIFS(H122:H1182,$B122:$B1182,$B121,$D122:$D1182,$D122,$E122:$E1182,$E122,$F122:$F1182,$F122)</f>
        <v>10055.58</v>
      </c>
      <c r="I121" s="37">
        <f>SUMIFS(I122:I1182,$B122:$B1182,$B121,$D122:$D1182,$D122,$E122:$E1182,$E122,$F122:$F1182,$F122)</f>
        <v>0</v>
      </c>
    </row>
    <row r="122" spans="1:9" s="33" customFormat="1" ht="47.25">
      <c r="A122" s="29">
        <v>3</v>
      </c>
      <c r="B122" s="34">
        <v>955</v>
      </c>
      <c r="C122" s="43" t="s">
        <v>12</v>
      </c>
      <c r="D122" s="36" t="s">
        <v>70</v>
      </c>
      <c r="E122" s="36" t="s">
        <v>93</v>
      </c>
      <c r="F122" s="36" t="s">
        <v>139</v>
      </c>
      <c r="G122" s="36" t="s">
        <v>74</v>
      </c>
      <c r="H122" s="42">
        <v>10055.58</v>
      </c>
      <c r="I122" s="42">
        <v>0</v>
      </c>
    </row>
    <row r="123" spans="1:9" s="33" customFormat="1" ht="31.5">
      <c r="A123" s="29">
        <v>1</v>
      </c>
      <c r="B123" s="34">
        <v>955</v>
      </c>
      <c r="C123" s="43" t="s">
        <v>207</v>
      </c>
      <c r="D123" s="36" t="s">
        <v>70</v>
      </c>
      <c r="E123" s="36" t="s">
        <v>82</v>
      </c>
      <c r="F123" s="36" t="s">
        <v>7</v>
      </c>
      <c r="G123" s="36" t="s">
        <v>72</v>
      </c>
      <c r="H123" s="37">
        <f>SUMIFS(H124:H1185,$B124:$B1185,$B124,$D124:$D1185,$D124,$E124:$E1185,$E124)/2</f>
        <v>500000</v>
      </c>
      <c r="I123" s="37">
        <f>SUMIFS(I124:I1185,$B124:$B1185,$B124,$D124:$D1185,$D124,$E124:$E1185,$E124)/2</f>
        <v>0</v>
      </c>
    </row>
    <row r="124" spans="1:9" s="33" customFormat="1" ht="47.25">
      <c r="A124" s="29">
        <v>2</v>
      </c>
      <c r="B124" s="34">
        <v>955</v>
      </c>
      <c r="C124" s="39" t="s">
        <v>209</v>
      </c>
      <c r="D124" s="36" t="s">
        <v>70</v>
      </c>
      <c r="E124" s="36" t="s">
        <v>82</v>
      </c>
      <c r="F124" s="36" t="s">
        <v>208</v>
      </c>
      <c r="G124" s="36" t="s">
        <v>72</v>
      </c>
      <c r="H124" s="37">
        <f>SUMIFS(H125:H1185,$B125:$B1185,$B124,$D125:$D1185,$D125,$E125:$E1185,$E125,$F125:$F1185,$F125)</f>
        <v>500000</v>
      </c>
      <c r="I124" s="37">
        <f>SUMIFS(I125:I1185,$B125:$B1185,$B124,$D125:$D1185,$D125,$E125:$E1185,$E125,$F125:$F1185,$F125)</f>
        <v>0</v>
      </c>
    </row>
    <row r="125" spans="1:9" s="33" customFormat="1" ht="15.75">
      <c r="A125" s="29">
        <v>3</v>
      </c>
      <c r="B125" s="34">
        <v>955</v>
      </c>
      <c r="C125" s="35" t="s">
        <v>211</v>
      </c>
      <c r="D125" s="36" t="s">
        <v>70</v>
      </c>
      <c r="E125" s="36" t="s">
        <v>82</v>
      </c>
      <c r="F125" s="36" t="s">
        <v>208</v>
      </c>
      <c r="G125" s="36" t="s">
        <v>210</v>
      </c>
      <c r="H125" s="42">
        <v>500000</v>
      </c>
      <c r="I125" s="42">
        <v>0</v>
      </c>
    </row>
    <row r="126" spans="1:9" s="33" customFormat="1" ht="15.75">
      <c r="A126" s="29">
        <v>1</v>
      </c>
      <c r="B126" s="34">
        <v>955</v>
      </c>
      <c r="C126" s="43" t="s">
        <v>43</v>
      </c>
      <c r="D126" s="36" t="s">
        <v>70</v>
      </c>
      <c r="E126" s="36" t="s">
        <v>86</v>
      </c>
      <c r="F126" s="36" t="s">
        <v>7</v>
      </c>
      <c r="G126" s="36" t="s">
        <v>72</v>
      </c>
      <c r="H126" s="37">
        <f>SUMIFS(H127:H1185,$B127:$B1185,$B127,$D127:$D1185,$D127,$E127:$E1185,$E127)/2</f>
        <v>100000</v>
      </c>
      <c r="I126" s="37">
        <f>SUMIFS(I127:I1185,$B127:$B1185,$B127,$D127:$D1185,$D127,$E127:$E1185,$E127)/2</f>
        <v>0</v>
      </c>
    </row>
    <row r="127" spans="1:9" s="33" customFormat="1" ht="39" customHeight="1">
      <c r="A127" s="29">
        <v>2</v>
      </c>
      <c r="B127" s="34">
        <v>955</v>
      </c>
      <c r="C127" s="43" t="s">
        <v>35</v>
      </c>
      <c r="D127" s="36" t="s">
        <v>70</v>
      </c>
      <c r="E127" s="36" t="s">
        <v>86</v>
      </c>
      <c r="F127" s="36" t="s">
        <v>111</v>
      </c>
      <c r="G127" s="36" t="s">
        <v>72</v>
      </c>
      <c r="H127" s="37">
        <f>SUMIFS(H128:H1185,$B128:$B1185,$B127,$D128:$D1185,$D128,$E128:$E1185,$E128,$F128:$F1185,$F128)</f>
        <v>100000</v>
      </c>
      <c r="I127" s="37">
        <f>SUMIFS(I128:I1185,$B128:$B1185,$B127,$D128:$D1185,$D128,$E128:$E1185,$E128,$F128:$F1185,$F128)</f>
        <v>0</v>
      </c>
    </row>
    <row r="128" spans="1:9" s="33" customFormat="1" ht="15.75">
      <c r="A128" s="29">
        <v>3</v>
      </c>
      <c r="B128" s="34">
        <v>955</v>
      </c>
      <c r="C128" s="43" t="s">
        <v>44</v>
      </c>
      <c r="D128" s="36" t="s">
        <v>70</v>
      </c>
      <c r="E128" s="36" t="s">
        <v>86</v>
      </c>
      <c r="F128" s="36" t="s">
        <v>111</v>
      </c>
      <c r="G128" s="36" t="s">
        <v>91</v>
      </c>
      <c r="H128" s="42">
        <v>100000</v>
      </c>
      <c r="I128" s="42">
        <v>0</v>
      </c>
    </row>
    <row r="129" spans="1:9" s="33" customFormat="1" ht="15.75">
      <c r="A129" s="29">
        <v>1</v>
      </c>
      <c r="B129" s="34">
        <v>955</v>
      </c>
      <c r="C129" s="43" t="s">
        <v>14</v>
      </c>
      <c r="D129" s="36" t="s">
        <v>70</v>
      </c>
      <c r="E129" s="36" t="s">
        <v>76</v>
      </c>
      <c r="F129" s="36"/>
      <c r="G129" s="36"/>
      <c r="H129" s="37">
        <f>SUMIFS(H130:H1188,$B130:$B1188,$B130,$D130:$D1188,$D130,$E130:$E1188,$E130)/2</f>
        <v>25774063.699999999</v>
      </c>
      <c r="I129" s="37">
        <f>SUMIFS(I130:I1188,$B130:$B1188,$B130,$D130:$D1188,$D130,$E130:$E1188,$E130)/2</f>
        <v>7305509.9699999997</v>
      </c>
    </row>
    <row r="130" spans="1:9" s="33" customFormat="1" ht="47.25">
      <c r="A130" s="29">
        <v>2</v>
      </c>
      <c r="B130" s="34">
        <v>955</v>
      </c>
      <c r="C130" s="43" t="s">
        <v>187</v>
      </c>
      <c r="D130" s="36" t="s">
        <v>70</v>
      </c>
      <c r="E130" s="36" t="s">
        <v>76</v>
      </c>
      <c r="F130" s="36" t="s">
        <v>186</v>
      </c>
      <c r="G130" s="36"/>
      <c r="H130" s="37">
        <f>SUMIFS(H131:H1188,$B131:$B1188,$B130,$D131:$D1188,$D131,$E131:$E1188,$E131,$F131:$F1188,$F131)</f>
        <v>0</v>
      </c>
      <c r="I130" s="37">
        <f>SUMIFS(I131:I1188,$B131:$B1188,$B130,$D131:$D1188,$D131,$E131:$E1188,$E131,$F131:$F1188,$F131)</f>
        <v>0</v>
      </c>
    </row>
    <row r="131" spans="1:9" s="33" customFormat="1" ht="15.75">
      <c r="A131" s="29">
        <v>3</v>
      </c>
      <c r="B131" s="34">
        <v>955</v>
      </c>
      <c r="C131" s="43" t="s">
        <v>46</v>
      </c>
      <c r="D131" s="36" t="s">
        <v>70</v>
      </c>
      <c r="E131" s="36" t="s">
        <v>76</v>
      </c>
      <c r="F131" s="36" t="s">
        <v>186</v>
      </c>
      <c r="G131" s="36" t="s">
        <v>92</v>
      </c>
      <c r="H131" s="42">
        <v>0</v>
      </c>
      <c r="I131" s="42">
        <v>0</v>
      </c>
    </row>
    <row r="132" spans="1:9" s="33" customFormat="1" ht="63">
      <c r="A132" s="29">
        <v>2</v>
      </c>
      <c r="B132" s="34">
        <v>955</v>
      </c>
      <c r="C132" s="47" t="s">
        <v>177</v>
      </c>
      <c r="D132" s="36" t="s">
        <v>70</v>
      </c>
      <c r="E132" s="36" t="s">
        <v>76</v>
      </c>
      <c r="F132" s="36" t="s">
        <v>47</v>
      </c>
      <c r="G132" s="36"/>
      <c r="H132" s="37">
        <f>SUMIFS(H133:H1190,$B133:$B1190,$B132,$D133:$D1190,$D133,$E133:$E1190,$E133,$F133:$F1190,$F133)</f>
        <v>8521817.5800000001</v>
      </c>
      <c r="I132" s="37">
        <f>SUMIFS(I133:I1190,$B133:$B1190,$B132,$D133:$D1190,$D133,$E133:$E1190,$E133,$F133:$F1190,$F133)</f>
        <v>2020786.08</v>
      </c>
    </row>
    <row r="133" spans="1:9" s="33" customFormat="1" ht="15.75">
      <c r="A133" s="29">
        <v>3</v>
      </c>
      <c r="B133" s="34">
        <v>955</v>
      </c>
      <c r="C133" s="43" t="s">
        <v>46</v>
      </c>
      <c r="D133" s="36" t="s">
        <v>70</v>
      </c>
      <c r="E133" s="36" t="s">
        <v>76</v>
      </c>
      <c r="F133" s="36" t="s">
        <v>47</v>
      </c>
      <c r="G133" s="36" t="s">
        <v>92</v>
      </c>
      <c r="H133" s="42">
        <v>8521817.5800000001</v>
      </c>
      <c r="I133" s="42">
        <v>2020786.08</v>
      </c>
    </row>
    <row r="134" spans="1:9" s="33" customFormat="1" ht="78.75">
      <c r="A134" s="29">
        <v>2</v>
      </c>
      <c r="B134" s="34">
        <v>955</v>
      </c>
      <c r="C134" s="43" t="s">
        <v>178</v>
      </c>
      <c r="D134" s="36" t="s">
        <v>70</v>
      </c>
      <c r="E134" s="36" t="s">
        <v>76</v>
      </c>
      <c r="F134" s="36" t="s">
        <v>48</v>
      </c>
      <c r="G134" s="36"/>
      <c r="H134" s="37">
        <f>SUMIFS(H135:H1192,$B135:$B1192,$B134,$D135:$D1192,$D135,$E135:$E1192,$E135,$F135:$F1192,$F135)</f>
        <v>3894300</v>
      </c>
      <c r="I134" s="37">
        <f>SUMIFS(I135:I1192,$B135:$B1192,$B134,$D135:$D1192,$D135,$E135:$E1192,$E135,$F135:$F1192,$F135)</f>
        <v>633294.63</v>
      </c>
    </row>
    <row r="135" spans="1:9" s="33" customFormat="1" ht="15.75">
      <c r="A135" s="29">
        <v>3</v>
      </c>
      <c r="B135" s="34">
        <v>955</v>
      </c>
      <c r="C135" s="43" t="s">
        <v>46</v>
      </c>
      <c r="D135" s="36" t="s">
        <v>70</v>
      </c>
      <c r="E135" s="36" t="s">
        <v>76</v>
      </c>
      <c r="F135" s="36" t="s">
        <v>48</v>
      </c>
      <c r="G135" s="36" t="s">
        <v>92</v>
      </c>
      <c r="H135" s="42">
        <v>3894300</v>
      </c>
      <c r="I135" s="42">
        <v>633294.63</v>
      </c>
    </row>
    <row r="136" spans="1:9" s="33" customFormat="1" ht="79.900000000000006" customHeight="1">
      <c r="A136" s="29">
        <v>2</v>
      </c>
      <c r="B136" s="34">
        <v>955</v>
      </c>
      <c r="C136" s="47" t="s">
        <v>179</v>
      </c>
      <c r="D136" s="36" t="s">
        <v>70</v>
      </c>
      <c r="E136" s="36" t="s">
        <v>76</v>
      </c>
      <c r="F136" s="36" t="s">
        <v>49</v>
      </c>
      <c r="G136" s="36" t="s">
        <v>72</v>
      </c>
      <c r="H136" s="37">
        <f>SUMIFS(H137:H1194,$B137:$B1194,$B136,$D137:$D1194,$D137,$E137:$E1194,$E137,$F137:$F1194,$F137)</f>
        <v>0</v>
      </c>
      <c r="I136" s="37">
        <f>SUMIFS(I137:I1194,$B137:$B1194,$B136,$D137:$D1194,$D137,$E137:$E1194,$E137,$F137:$F1194,$F137)</f>
        <v>0</v>
      </c>
    </row>
    <row r="137" spans="1:9" s="33" customFormat="1" ht="15.75">
      <c r="A137" s="29">
        <v>3</v>
      </c>
      <c r="B137" s="34">
        <v>955</v>
      </c>
      <c r="C137" s="43" t="s">
        <v>46</v>
      </c>
      <c r="D137" s="36" t="s">
        <v>70</v>
      </c>
      <c r="E137" s="36" t="s">
        <v>76</v>
      </c>
      <c r="F137" s="36" t="s">
        <v>49</v>
      </c>
      <c r="G137" s="36" t="s">
        <v>92</v>
      </c>
      <c r="H137" s="42">
        <v>0</v>
      </c>
      <c r="I137" s="42">
        <v>0</v>
      </c>
    </row>
    <row r="138" spans="1:9" s="33" customFormat="1" ht="78.75">
      <c r="A138" s="29">
        <v>2</v>
      </c>
      <c r="B138" s="34">
        <v>955</v>
      </c>
      <c r="C138" s="43" t="s">
        <v>175</v>
      </c>
      <c r="D138" s="36" t="s">
        <v>70</v>
      </c>
      <c r="E138" s="36" t="s">
        <v>76</v>
      </c>
      <c r="F138" s="36" t="s">
        <v>50</v>
      </c>
      <c r="G138" s="36" t="s">
        <v>72</v>
      </c>
      <c r="H138" s="37">
        <f>SUMIFS(H139:H1196,$B139:$B1196,$B138,$D139:$D1196,$D139,$E139:$E1196,$E139,$F139:$F1196,$F139)</f>
        <v>0</v>
      </c>
      <c r="I138" s="37">
        <f>SUMIFS(I139:I1196,$B139:$B1196,$B138,$D139:$D1196,$D139,$E139:$E1196,$E139,$F139:$F1196,$F139)</f>
        <v>0</v>
      </c>
    </row>
    <row r="139" spans="1:9" s="33" customFormat="1" ht="15.75">
      <c r="A139" s="29">
        <v>3</v>
      </c>
      <c r="B139" s="34">
        <v>955</v>
      </c>
      <c r="C139" s="43" t="s">
        <v>46</v>
      </c>
      <c r="D139" s="36" t="s">
        <v>70</v>
      </c>
      <c r="E139" s="36" t="s">
        <v>76</v>
      </c>
      <c r="F139" s="36" t="s">
        <v>50</v>
      </c>
      <c r="G139" s="36" t="s">
        <v>92</v>
      </c>
      <c r="H139" s="42">
        <v>0</v>
      </c>
      <c r="I139" s="42">
        <v>0</v>
      </c>
    </row>
    <row r="140" spans="1:9" s="33" customFormat="1" ht="47.25">
      <c r="A140" s="29">
        <v>2</v>
      </c>
      <c r="B140" s="34">
        <v>955</v>
      </c>
      <c r="C140" s="43" t="s">
        <v>146</v>
      </c>
      <c r="D140" s="36" t="s">
        <v>70</v>
      </c>
      <c r="E140" s="36" t="s">
        <v>76</v>
      </c>
      <c r="F140" s="36" t="s">
        <v>145</v>
      </c>
      <c r="G140" s="36"/>
      <c r="H140" s="37">
        <f>SUMIFS(H141:H1198,$B141:$B1198,$B140,$D141:$D1198,$D141,$E141:$E1198,$E141,$F141:$F1198,$F141)</f>
        <v>10643638.51</v>
      </c>
      <c r="I140" s="37">
        <f>SUMIFS(I141:I1198,$B141:$B1198,$B140,$D141:$D1198,$D141,$E141:$E1198,$E141,$F141:$F1198,$F141)</f>
        <v>1937121.65</v>
      </c>
    </row>
    <row r="141" spans="1:9" s="33" customFormat="1" ht="31.5">
      <c r="A141" s="29">
        <v>3</v>
      </c>
      <c r="B141" s="34">
        <v>955</v>
      </c>
      <c r="C141" s="43" t="s">
        <v>23</v>
      </c>
      <c r="D141" s="36" t="s">
        <v>70</v>
      </c>
      <c r="E141" s="36" t="s">
        <v>76</v>
      </c>
      <c r="F141" s="36" t="s">
        <v>145</v>
      </c>
      <c r="G141" s="36" t="s">
        <v>83</v>
      </c>
      <c r="H141" s="42">
        <v>10085838.51</v>
      </c>
      <c r="I141" s="42">
        <v>1845901.65</v>
      </c>
    </row>
    <row r="142" spans="1:9" s="33" customFormat="1" ht="47.25">
      <c r="A142" s="29">
        <v>3</v>
      </c>
      <c r="B142" s="34">
        <v>955</v>
      </c>
      <c r="C142" s="43" t="s">
        <v>12</v>
      </c>
      <c r="D142" s="36" t="s">
        <v>70</v>
      </c>
      <c r="E142" s="36" t="s">
        <v>76</v>
      </c>
      <c r="F142" s="36" t="s">
        <v>145</v>
      </c>
      <c r="G142" s="36" t="s">
        <v>74</v>
      </c>
      <c r="H142" s="42">
        <v>557800</v>
      </c>
      <c r="I142" s="42">
        <v>91220</v>
      </c>
    </row>
    <row r="143" spans="1:9" s="33" customFormat="1" ht="39" customHeight="1">
      <c r="A143" s="29">
        <v>2</v>
      </c>
      <c r="B143" s="34">
        <v>955</v>
      </c>
      <c r="C143" s="43" t="s">
        <v>35</v>
      </c>
      <c r="D143" s="36" t="s">
        <v>70</v>
      </c>
      <c r="E143" s="36" t="s">
        <v>76</v>
      </c>
      <c r="F143" s="36" t="s">
        <v>111</v>
      </c>
      <c r="G143" s="36"/>
      <c r="H143" s="37">
        <f>SUMIFS(H144:H1201,$B144:$B1201,$B143,$D144:$D1201,$D144,$E144:$E1201,$E144,$F144:$F1201,$F144)</f>
        <v>2714307.61</v>
      </c>
      <c r="I143" s="37">
        <f>SUMIFS(I144:I1201,$B144:$B1201,$B143,$D144:$D1201,$D144,$E144:$E1201,$E144,$F144:$F1201,$F144)</f>
        <v>2714307.61</v>
      </c>
    </row>
    <row r="144" spans="1:9" s="33" customFormat="1" ht="15.75">
      <c r="A144" s="29">
        <v>3</v>
      </c>
      <c r="B144" s="34">
        <v>955</v>
      </c>
      <c r="C144" s="43" t="s">
        <v>130</v>
      </c>
      <c r="D144" s="36" t="s">
        <v>70</v>
      </c>
      <c r="E144" s="36" t="s">
        <v>76</v>
      </c>
      <c r="F144" s="36" t="s">
        <v>111</v>
      </c>
      <c r="G144" s="36" t="s">
        <v>129</v>
      </c>
      <c r="H144" s="42">
        <v>2714307.61</v>
      </c>
      <c r="I144" s="42">
        <v>2714307.61</v>
      </c>
    </row>
    <row r="145" spans="1:9" s="33" customFormat="1" ht="15.75">
      <c r="A145" s="29">
        <v>1</v>
      </c>
      <c r="B145" s="34">
        <v>955</v>
      </c>
      <c r="C145" s="43" t="s">
        <v>51</v>
      </c>
      <c r="D145" s="36" t="s">
        <v>89</v>
      </c>
      <c r="E145" s="36" t="s">
        <v>87</v>
      </c>
      <c r="F145" s="36" t="s">
        <v>7</v>
      </c>
      <c r="G145" s="36" t="s">
        <v>72</v>
      </c>
      <c r="H145" s="37">
        <f>SUMIFS(H146:H1204,$B146:$B1204,$B146,$D146:$D1204,$D146,$E146:$E1204,$E146)/2</f>
        <v>325000</v>
      </c>
      <c r="I145" s="37">
        <f>SUMIFS(I146:I1204,$B146:$B1204,$B146,$D146:$D1204,$D146,$E146:$E1204,$E146)/2</f>
        <v>115589.6</v>
      </c>
    </row>
    <row r="146" spans="1:9" s="33" customFormat="1" ht="54" customHeight="1">
      <c r="A146" s="29">
        <v>2</v>
      </c>
      <c r="B146" s="34">
        <v>955</v>
      </c>
      <c r="C146" s="43" t="s">
        <v>166</v>
      </c>
      <c r="D146" s="36" t="s">
        <v>89</v>
      </c>
      <c r="E146" s="36" t="s">
        <v>87</v>
      </c>
      <c r="F146" s="36" t="s">
        <v>107</v>
      </c>
      <c r="G146" s="36" t="s">
        <v>72</v>
      </c>
      <c r="H146" s="37">
        <f>SUMIFS(H147:H1204,$B147:$B1204,$B146,$D147:$D1204,$D147,$E147:$E1204,$E147,$F147:$F1204,$F147)</f>
        <v>325000</v>
      </c>
      <c r="I146" s="37">
        <f>SUMIFS(I147:I1204,$B147:$B1204,$B146,$D147:$D1204,$D147,$E147:$E1204,$E147,$F147:$F1204,$F147)</f>
        <v>115589.6</v>
      </c>
    </row>
    <row r="147" spans="1:9" s="33" customFormat="1" ht="47.25">
      <c r="A147" s="29">
        <v>3</v>
      </c>
      <c r="B147" s="34">
        <v>955</v>
      </c>
      <c r="C147" s="43" t="s">
        <v>12</v>
      </c>
      <c r="D147" s="36" t="s">
        <v>89</v>
      </c>
      <c r="E147" s="36" t="s">
        <v>87</v>
      </c>
      <c r="F147" s="36" t="s">
        <v>107</v>
      </c>
      <c r="G147" s="36" t="s">
        <v>74</v>
      </c>
      <c r="H147" s="42">
        <v>325000</v>
      </c>
      <c r="I147" s="42">
        <v>115589.6</v>
      </c>
    </row>
    <row r="148" spans="1:9" s="33" customFormat="1" ht="15.75">
      <c r="A148" s="29">
        <v>3</v>
      </c>
      <c r="B148" s="34">
        <v>955</v>
      </c>
      <c r="C148" s="43" t="s">
        <v>46</v>
      </c>
      <c r="D148" s="36" t="s">
        <v>89</v>
      </c>
      <c r="E148" s="36" t="s">
        <v>87</v>
      </c>
      <c r="F148" s="36" t="s">
        <v>107</v>
      </c>
      <c r="G148" s="36" t="s">
        <v>92</v>
      </c>
      <c r="H148" s="42">
        <v>0</v>
      </c>
      <c r="I148" s="42">
        <v>0</v>
      </c>
    </row>
    <row r="149" spans="1:9" s="33" customFormat="1" ht="47.25">
      <c r="A149" s="29">
        <v>1</v>
      </c>
      <c r="B149" s="34">
        <v>955</v>
      </c>
      <c r="C149" s="43" t="s">
        <v>52</v>
      </c>
      <c r="D149" s="36" t="s">
        <v>79</v>
      </c>
      <c r="E149" s="36" t="s">
        <v>90</v>
      </c>
      <c r="F149" s="36" t="s">
        <v>7</v>
      </c>
      <c r="G149" s="36" t="s">
        <v>72</v>
      </c>
      <c r="H149" s="37">
        <f>SUMIFS(H150:H1208,$B150:$B1208,$B150,$D150:$D1208,$D150,$E150:$E1208,$E150)/2</f>
        <v>2010006.92</v>
      </c>
      <c r="I149" s="37">
        <f>SUMIFS(I150:I1208,$B150:$B1208,$B150,$D150:$D1208,$D150,$E150:$E1208,$E150)/2</f>
        <v>860000</v>
      </c>
    </row>
    <row r="150" spans="1:9" s="33" customFormat="1" ht="47.25">
      <c r="A150" s="29">
        <v>2</v>
      </c>
      <c r="B150" s="34">
        <v>955</v>
      </c>
      <c r="C150" s="43" t="s">
        <v>187</v>
      </c>
      <c r="D150" s="36" t="s">
        <v>79</v>
      </c>
      <c r="E150" s="36" t="s">
        <v>90</v>
      </c>
      <c r="F150" s="36" t="s">
        <v>186</v>
      </c>
      <c r="G150" s="36"/>
      <c r="H150" s="37">
        <f>SUMIFS(H151:H1208,$B151:$B1208,$B150,$D151:$D1208,$D151,$E151:$E1208,$E151,$F151:$F1208,$F151)</f>
        <v>1934006.92</v>
      </c>
      <c r="I150" s="37">
        <f>SUMIFS(I151:I1208,$B151:$B1208,$B150,$D151:$D1208,$D151,$E151:$E1208,$E151,$F151:$F1208,$F151)</f>
        <v>860000</v>
      </c>
    </row>
    <row r="151" spans="1:9" s="33" customFormat="1" ht="15.75">
      <c r="A151" s="29">
        <v>3</v>
      </c>
      <c r="B151" s="34">
        <v>955</v>
      </c>
      <c r="C151" s="43" t="s">
        <v>46</v>
      </c>
      <c r="D151" s="36" t="s">
        <v>79</v>
      </c>
      <c r="E151" s="36" t="s">
        <v>90</v>
      </c>
      <c r="F151" s="36" t="s">
        <v>186</v>
      </c>
      <c r="G151" s="36" t="s">
        <v>92</v>
      </c>
      <c r="H151" s="42">
        <v>1934006.92</v>
      </c>
      <c r="I151" s="42">
        <v>860000</v>
      </c>
    </row>
    <row r="152" spans="1:9" s="33" customFormat="1" ht="78.75">
      <c r="A152" s="29">
        <v>2</v>
      </c>
      <c r="B152" s="34">
        <v>955</v>
      </c>
      <c r="C152" s="43" t="s">
        <v>167</v>
      </c>
      <c r="D152" s="36" t="s">
        <v>79</v>
      </c>
      <c r="E152" s="36" t="s">
        <v>90</v>
      </c>
      <c r="F152" s="36" t="s">
        <v>108</v>
      </c>
      <c r="G152" s="36" t="s">
        <v>72</v>
      </c>
      <c r="H152" s="37">
        <f>SUMIFS(H153:H1210,$B153:$B1210,$B152,$D153:$D1210,$D153,$E153:$E1210,$E153,$F153:$F1210,$F153)</f>
        <v>76000</v>
      </c>
      <c r="I152" s="37">
        <f>SUMIFS(I153:I1210,$B153:$B1210,$B152,$D153:$D1210,$D153,$E153:$E1210,$E153,$F153:$F1210,$F153)</f>
        <v>0</v>
      </c>
    </row>
    <row r="153" spans="1:9" s="33" customFormat="1" ht="47.25">
      <c r="A153" s="29">
        <v>3</v>
      </c>
      <c r="B153" s="34">
        <v>955</v>
      </c>
      <c r="C153" s="43" t="s">
        <v>12</v>
      </c>
      <c r="D153" s="36" t="s">
        <v>79</v>
      </c>
      <c r="E153" s="36" t="s">
        <v>90</v>
      </c>
      <c r="F153" s="36" t="s">
        <v>108</v>
      </c>
      <c r="G153" s="36" t="s">
        <v>74</v>
      </c>
      <c r="H153" s="42">
        <v>76000</v>
      </c>
      <c r="I153" s="42">
        <v>0</v>
      </c>
    </row>
    <row r="154" spans="1:9" s="33" customFormat="1" ht="47.25">
      <c r="A154" s="29">
        <v>1</v>
      </c>
      <c r="B154" s="34">
        <v>955</v>
      </c>
      <c r="C154" s="43" t="s">
        <v>36</v>
      </c>
      <c r="D154" s="36" t="s">
        <v>79</v>
      </c>
      <c r="E154" s="36" t="s">
        <v>77</v>
      </c>
      <c r="F154" s="36"/>
      <c r="G154" s="36"/>
      <c r="H154" s="37">
        <f>SUMIFS(H155:H1213,$B155:$B1213,$B155,$D155:$D1213,$D155,$E155:$E1213,$E155)/2</f>
        <v>1319082.2</v>
      </c>
      <c r="I154" s="37">
        <f>SUMIFS(I155:I1213,$B155:$B1213,$B155,$D155:$D1213,$D155,$E155:$E1213,$E155)/2</f>
        <v>146184.16</v>
      </c>
    </row>
    <row r="155" spans="1:9" s="33" customFormat="1" ht="63">
      <c r="A155" s="29">
        <v>2</v>
      </c>
      <c r="B155" s="34">
        <v>955</v>
      </c>
      <c r="C155" s="43" t="s">
        <v>174</v>
      </c>
      <c r="D155" s="36" t="s">
        <v>79</v>
      </c>
      <c r="E155" s="36" t="s">
        <v>77</v>
      </c>
      <c r="F155" s="36" t="s">
        <v>53</v>
      </c>
      <c r="G155" s="36"/>
      <c r="H155" s="37">
        <f>SUMIFS(H156:H1213,$B156:$B1213,$B155,$D156:$D1213,$D156,$E156:$E1213,$E156,$F156:$F1213,$F156)</f>
        <v>611000</v>
      </c>
      <c r="I155" s="37">
        <f>SUMIFS(I156:I1213,$B156:$B1213,$B155,$D156:$D1213,$D156,$E156:$E1213,$E156,$F156:$F1213,$F156)</f>
        <v>100000</v>
      </c>
    </row>
    <row r="156" spans="1:9" s="33" customFormat="1" ht="15.75">
      <c r="A156" s="29">
        <v>3</v>
      </c>
      <c r="B156" s="34">
        <v>955</v>
      </c>
      <c r="C156" s="43" t="s">
        <v>46</v>
      </c>
      <c r="D156" s="36" t="s">
        <v>79</v>
      </c>
      <c r="E156" s="36" t="s">
        <v>77</v>
      </c>
      <c r="F156" s="36" t="s">
        <v>53</v>
      </c>
      <c r="G156" s="36" t="s">
        <v>92</v>
      </c>
      <c r="H156" s="42">
        <v>611000</v>
      </c>
      <c r="I156" s="42">
        <v>100000</v>
      </c>
    </row>
    <row r="157" spans="1:9" s="33" customFormat="1" ht="63">
      <c r="A157" s="29">
        <v>2</v>
      </c>
      <c r="B157" s="34">
        <v>955</v>
      </c>
      <c r="C157" s="43" t="s">
        <v>158</v>
      </c>
      <c r="D157" s="36" t="s">
        <v>79</v>
      </c>
      <c r="E157" s="36" t="s">
        <v>77</v>
      </c>
      <c r="F157" s="36" t="s">
        <v>157</v>
      </c>
      <c r="G157" s="36"/>
      <c r="H157" s="37">
        <f>SUMIFS(H158:H1215,$B158:$B1215,$B157,$D158:$D1215,$D158,$E158:$E1215,$E158,$F158:$F1215,$F158)</f>
        <v>708082.2</v>
      </c>
      <c r="I157" s="37">
        <f>SUMIFS(I158:I1215,$B158:$B1215,$B157,$D158:$D1215,$D158,$E158:$E1215,$E158,$F158:$F1215,$F158)</f>
        <v>46184.160000000003</v>
      </c>
    </row>
    <row r="158" spans="1:9" s="33" customFormat="1" ht="78.75">
      <c r="A158" s="29">
        <v>3</v>
      </c>
      <c r="B158" s="34">
        <v>955</v>
      </c>
      <c r="C158" s="43" t="s">
        <v>149</v>
      </c>
      <c r="D158" s="36" t="s">
        <v>79</v>
      </c>
      <c r="E158" s="36" t="s">
        <v>77</v>
      </c>
      <c r="F158" s="36" t="s">
        <v>157</v>
      </c>
      <c r="G158" s="36" t="s">
        <v>95</v>
      </c>
      <c r="H158" s="42">
        <v>708082.2</v>
      </c>
      <c r="I158" s="42">
        <v>46184.160000000003</v>
      </c>
    </row>
    <row r="159" spans="1:9" s="33" customFormat="1" ht="15.75">
      <c r="A159" s="29">
        <v>1</v>
      </c>
      <c r="B159" s="34">
        <v>955</v>
      </c>
      <c r="C159" s="43" t="s">
        <v>54</v>
      </c>
      <c r="D159" s="36" t="s">
        <v>87</v>
      </c>
      <c r="E159" s="36" t="s">
        <v>93</v>
      </c>
      <c r="F159" s="36"/>
      <c r="G159" s="36"/>
      <c r="H159" s="37">
        <f>SUMIFS(H160:H1218,$B160:$B1218,$B160,$D160:$D1218,$D160,$E160:$E1218,$E160)/2</f>
        <v>41248973</v>
      </c>
      <c r="I159" s="37">
        <f>SUMIFS(I160:I1218,$B160:$B1218,$B160,$D160:$D1218,$D160,$E160:$E1218,$E160)/2</f>
        <v>1222011.47</v>
      </c>
    </row>
    <row r="160" spans="1:9" s="33" customFormat="1" ht="63">
      <c r="A160" s="29">
        <v>2</v>
      </c>
      <c r="B160" s="34">
        <v>955</v>
      </c>
      <c r="C160" s="39" t="s">
        <v>196</v>
      </c>
      <c r="D160" s="36" t="s">
        <v>87</v>
      </c>
      <c r="E160" s="36" t="s">
        <v>93</v>
      </c>
      <c r="F160" s="36" t="s">
        <v>15</v>
      </c>
      <c r="G160" s="36" t="s">
        <v>72</v>
      </c>
      <c r="H160" s="37">
        <f>SUMIFS(H161:H1218,$B161:$B1218,$B160,$D161:$D1218,$D161,$E161:$E1218,$E161,$F161:$F1218,$F161)</f>
        <v>0</v>
      </c>
      <c r="I160" s="37">
        <f>SUMIFS(I161:I1218,$B161:$B1218,$B160,$D161:$D1218,$D161,$E161:$E1218,$E161,$F161:$F1218,$F161)</f>
        <v>0</v>
      </c>
    </row>
    <row r="161" spans="1:9" s="33" customFormat="1" ht="47.25">
      <c r="A161" s="29">
        <v>3</v>
      </c>
      <c r="B161" s="34">
        <v>955</v>
      </c>
      <c r="C161" s="35" t="s">
        <v>12</v>
      </c>
      <c r="D161" s="36" t="s">
        <v>87</v>
      </c>
      <c r="E161" s="36" t="s">
        <v>93</v>
      </c>
      <c r="F161" s="36" t="s">
        <v>15</v>
      </c>
      <c r="G161" s="36" t="s">
        <v>74</v>
      </c>
      <c r="H161" s="42">
        <v>0</v>
      </c>
      <c r="I161" s="42">
        <v>0</v>
      </c>
    </row>
    <row r="162" spans="1:9" s="33" customFormat="1" ht="78.75">
      <c r="A162" s="29">
        <v>2</v>
      </c>
      <c r="B162" s="34">
        <v>955</v>
      </c>
      <c r="C162" s="44" t="s">
        <v>192</v>
      </c>
      <c r="D162" s="36" t="s">
        <v>87</v>
      </c>
      <c r="E162" s="36" t="s">
        <v>93</v>
      </c>
      <c r="F162" s="36" t="s">
        <v>55</v>
      </c>
      <c r="G162" s="36"/>
      <c r="H162" s="37">
        <f>SUMIFS(H163:H1220,$B163:$B1220,$B162,$D163:$D1220,$D163,$E163:$E1220,$E163,$F163:$F1220,$F163)</f>
        <v>41248973</v>
      </c>
      <c r="I162" s="37">
        <f>SUMIFS(I163:I1220,$B163:$B1220,$B162,$D163:$D1220,$D163,$E163:$E1220,$E163,$F163:$F1220,$F163)</f>
        <v>1222011.4700000002</v>
      </c>
    </row>
    <row r="163" spans="1:9" s="33" customFormat="1" ht="31.5">
      <c r="A163" s="29">
        <v>3</v>
      </c>
      <c r="B163" s="34">
        <v>955</v>
      </c>
      <c r="C163" s="43" t="s">
        <v>23</v>
      </c>
      <c r="D163" s="36" t="s">
        <v>87</v>
      </c>
      <c r="E163" s="36" t="s">
        <v>93</v>
      </c>
      <c r="F163" s="36" t="s">
        <v>55</v>
      </c>
      <c r="G163" s="36" t="s">
        <v>83</v>
      </c>
      <c r="H163" s="42">
        <v>7149895</v>
      </c>
      <c r="I163" s="42">
        <v>1171525.6100000001</v>
      </c>
    </row>
    <row r="164" spans="1:9" s="33" customFormat="1" ht="47.25">
      <c r="A164" s="29">
        <v>3</v>
      </c>
      <c r="B164" s="34">
        <v>955</v>
      </c>
      <c r="C164" s="43" t="s">
        <v>12</v>
      </c>
      <c r="D164" s="36" t="s">
        <v>87</v>
      </c>
      <c r="E164" s="36" t="s">
        <v>93</v>
      </c>
      <c r="F164" s="36" t="s">
        <v>55</v>
      </c>
      <c r="G164" s="36" t="s">
        <v>74</v>
      </c>
      <c r="H164" s="42">
        <v>432100</v>
      </c>
      <c r="I164" s="42">
        <v>50485.86</v>
      </c>
    </row>
    <row r="165" spans="1:9" s="33" customFormat="1" ht="15.75">
      <c r="A165" s="29">
        <v>3</v>
      </c>
      <c r="B165" s="34">
        <v>955</v>
      </c>
      <c r="C165" s="43" t="s">
        <v>46</v>
      </c>
      <c r="D165" s="36" t="s">
        <v>87</v>
      </c>
      <c r="E165" s="36" t="s">
        <v>93</v>
      </c>
      <c r="F165" s="36" t="s">
        <v>55</v>
      </c>
      <c r="G165" s="36" t="s">
        <v>92</v>
      </c>
      <c r="H165" s="42">
        <v>0</v>
      </c>
      <c r="I165" s="42">
        <v>0</v>
      </c>
    </row>
    <row r="166" spans="1:9" s="33" customFormat="1" ht="78.75">
      <c r="A166" s="29">
        <v>3</v>
      </c>
      <c r="B166" s="34">
        <v>955</v>
      </c>
      <c r="C166" s="43" t="s">
        <v>135</v>
      </c>
      <c r="D166" s="36" t="s">
        <v>87</v>
      </c>
      <c r="E166" s="36" t="s">
        <v>93</v>
      </c>
      <c r="F166" s="36" t="s">
        <v>55</v>
      </c>
      <c r="G166" s="36" t="s">
        <v>94</v>
      </c>
      <c r="H166" s="42">
        <v>33666978</v>
      </c>
      <c r="I166" s="42">
        <v>0</v>
      </c>
    </row>
    <row r="167" spans="1:9" s="33" customFormat="1" ht="21" customHeight="1">
      <c r="A167" s="29">
        <v>3</v>
      </c>
      <c r="B167" s="34">
        <v>955</v>
      </c>
      <c r="C167" s="43" t="s">
        <v>13</v>
      </c>
      <c r="D167" s="36" t="s">
        <v>87</v>
      </c>
      <c r="E167" s="36" t="s">
        <v>93</v>
      </c>
      <c r="F167" s="36" t="s">
        <v>55</v>
      </c>
      <c r="G167" s="36" t="s">
        <v>75</v>
      </c>
      <c r="H167" s="42">
        <v>0</v>
      </c>
      <c r="I167" s="42">
        <v>0</v>
      </c>
    </row>
    <row r="168" spans="1:9" s="33" customFormat="1" ht="15.75">
      <c r="A168" s="29">
        <v>1</v>
      </c>
      <c r="B168" s="34">
        <v>955</v>
      </c>
      <c r="C168" s="43" t="s">
        <v>56</v>
      </c>
      <c r="D168" s="36" t="s">
        <v>87</v>
      </c>
      <c r="E168" s="36" t="s">
        <v>84</v>
      </c>
      <c r="F168" s="36" t="s">
        <v>7</v>
      </c>
      <c r="G168" s="36" t="s">
        <v>72</v>
      </c>
      <c r="H168" s="37">
        <f>SUMIFS(H169:H1227,$B169:$B1227,$B169,$D169:$D1227,$D169,$E169:$E1227,$E169)/2</f>
        <v>3900000</v>
      </c>
      <c r="I168" s="37">
        <f>SUMIFS(I169:I1227,$B169:$B1227,$B169,$D169:$D1227,$D169,$E169:$E1227,$E169)/2</f>
        <v>786673.78</v>
      </c>
    </row>
    <row r="169" spans="1:9" s="33" customFormat="1" ht="63">
      <c r="A169" s="29">
        <v>2</v>
      </c>
      <c r="B169" s="34">
        <v>955</v>
      </c>
      <c r="C169" s="43" t="s">
        <v>198</v>
      </c>
      <c r="D169" s="36" t="s">
        <v>87</v>
      </c>
      <c r="E169" s="36" t="s">
        <v>84</v>
      </c>
      <c r="F169" s="36" t="s">
        <v>124</v>
      </c>
      <c r="G169" s="36"/>
      <c r="H169" s="37">
        <f>SUMIFS(H170:H1227,$B170:$B1227,$B169,$D170:$D1227,$D170,$E170:$E1227,$E170,$F170:$F1227,$F170)</f>
        <v>3900000</v>
      </c>
      <c r="I169" s="37">
        <f>SUMIFS(I170:I1227,$B170:$B1227,$B169,$D170:$D1227,$D170,$E170:$E1227,$E170,$F170:$F1227,$F170)</f>
        <v>786673.78</v>
      </c>
    </row>
    <row r="170" spans="1:9" s="33" customFormat="1" ht="47.25">
      <c r="A170" s="29">
        <v>3</v>
      </c>
      <c r="B170" s="34">
        <v>955</v>
      </c>
      <c r="C170" s="43" t="s">
        <v>12</v>
      </c>
      <c r="D170" s="36" t="s">
        <v>87</v>
      </c>
      <c r="E170" s="36" t="s">
        <v>84</v>
      </c>
      <c r="F170" s="36" t="s">
        <v>124</v>
      </c>
      <c r="G170" s="36" t="s">
        <v>74</v>
      </c>
      <c r="H170" s="42">
        <v>3900000</v>
      </c>
      <c r="I170" s="42">
        <v>786673.78</v>
      </c>
    </row>
    <row r="171" spans="1:9" s="33" customFormat="1" ht="15.75">
      <c r="A171" s="29">
        <v>1</v>
      </c>
      <c r="B171" s="34">
        <v>955</v>
      </c>
      <c r="C171" s="43" t="s">
        <v>131</v>
      </c>
      <c r="D171" s="36" t="s">
        <v>87</v>
      </c>
      <c r="E171" s="36" t="s">
        <v>90</v>
      </c>
      <c r="F171" s="36"/>
      <c r="G171" s="36"/>
      <c r="H171" s="37">
        <f>SUMIFS(H172:H1230,$B172:$B1230,$B172,$D172:$D1230,$D172,$E172:$E1230,$E172)/2</f>
        <v>45085473.159999996</v>
      </c>
      <c r="I171" s="37">
        <f>SUMIFS(I172:I1230,$B172:$B1230,$B172,$D172:$D1230,$D172,$E172:$E1230,$E172)/2</f>
        <v>0</v>
      </c>
    </row>
    <row r="172" spans="1:9" s="33" customFormat="1" ht="63">
      <c r="A172" s="29">
        <v>2</v>
      </c>
      <c r="B172" s="34">
        <v>955</v>
      </c>
      <c r="C172" s="43" t="s">
        <v>189</v>
      </c>
      <c r="D172" s="36" t="s">
        <v>87</v>
      </c>
      <c r="E172" s="36" t="s">
        <v>90</v>
      </c>
      <c r="F172" s="36" t="s">
        <v>57</v>
      </c>
      <c r="G172" s="36"/>
      <c r="H172" s="37">
        <f>SUMIFS(H173:H1230,$B173:$B1230,$B172,$D173:$D1230,$D173,$E173:$E1230,$E173,$F173:$F1230,$F173)</f>
        <v>45085473.159999996</v>
      </c>
      <c r="I172" s="37">
        <f>SUMIFS(I173:I1230,$B173:$B1230,$B172,$D173:$D1230,$D173,$E173:$E1230,$E173,$F173:$F1230,$F173)</f>
        <v>0</v>
      </c>
    </row>
    <row r="173" spans="1:9" s="33" customFormat="1" ht="15.75">
      <c r="A173" s="29">
        <v>3</v>
      </c>
      <c r="B173" s="34">
        <v>955</v>
      </c>
      <c r="C173" s="43" t="s">
        <v>46</v>
      </c>
      <c r="D173" s="36" t="s">
        <v>87</v>
      </c>
      <c r="E173" s="36" t="s">
        <v>90</v>
      </c>
      <c r="F173" s="36" t="s">
        <v>57</v>
      </c>
      <c r="G173" s="36" t="s">
        <v>92</v>
      </c>
      <c r="H173" s="42">
        <v>45085473.159999996</v>
      </c>
      <c r="I173" s="42">
        <v>0</v>
      </c>
    </row>
    <row r="174" spans="1:9" s="33" customFormat="1" ht="127.9" customHeight="1">
      <c r="A174" s="29">
        <v>3</v>
      </c>
      <c r="B174" s="34">
        <v>955</v>
      </c>
      <c r="C174" s="43" t="s">
        <v>116</v>
      </c>
      <c r="D174" s="36" t="s">
        <v>87</v>
      </c>
      <c r="E174" s="36" t="s">
        <v>90</v>
      </c>
      <c r="F174" s="36" t="s">
        <v>57</v>
      </c>
      <c r="G174" s="36" t="s">
        <v>114</v>
      </c>
      <c r="H174" s="42">
        <v>0</v>
      </c>
      <c r="I174" s="42">
        <v>0</v>
      </c>
    </row>
    <row r="175" spans="1:9" s="33" customFormat="1" ht="15.75">
      <c r="A175" s="29">
        <v>1</v>
      </c>
      <c r="B175" s="34">
        <v>955</v>
      </c>
      <c r="C175" s="43" t="s">
        <v>126</v>
      </c>
      <c r="D175" s="36" t="s">
        <v>87</v>
      </c>
      <c r="E175" s="36" t="s">
        <v>85</v>
      </c>
      <c r="F175" s="36" t="s">
        <v>7</v>
      </c>
      <c r="G175" s="36" t="s">
        <v>72</v>
      </c>
      <c r="H175" s="37">
        <f>SUMIFS(H176:H1239,$B176:$B1239,$B176,$D176:$D1239,$D176,$E176:$E1239,$E176)/2</f>
        <v>0</v>
      </c>
      <c r="I175" s="37">
        <f>SUMIFS(I176:I1239,$B176:$B1239,$B176,$D176:$D1239,$D176,$E176:$E1239,$E176)/2</f>
        <v>0</v>
      </c>
    </row>
    <row r="176" spans="1:9" s="33" customFormat="1" ht="78.75">
      <c r="A176" s="29">
        <v>2</v>
      </c>
      <c r="B176" s="34">
        <v>955</v>
      </c>
      <c r="C176" s="43" t="s">
        <v>175</v>
      </c>
      <c r="D176" s="36" t="s">
        <v>87</v>
      </c>
      <c r="E176" s="36" t="s">
        <v>85</v>
      </c>
      <c r="F176" s="36" t="s">
        <v>50</v>
      </c>
      <c r="G176" s="36"/>
      <c r="H176" s="37">
        <f>SUMIFS(H177:H1239,$B177:$B1239,$B176,$D177:$D1239,$D177,$E177:$E1239,$E177,$F177:$F1239,$F177)</f>
        <v>0</v>
      </c>
      <c r="I176" s="37">
        <f>SUMIFS(I177:I1239,$B177:$B1239,$B176,$D177:$D1239,$D177,$E177:$E1239,$E177,$F177:$F1239,$F177)</f>
        <v>0</v>
      </c>
    </row>
    <row r="177" spans="1:9" s="33" customFormat="1" ht="15.75">
      <c r="A177" s="29">
        <v>3</v>
      </c>
      <c r="B177" s="34">
        <v>955</v>
      </c>
      <c r="C177" s="43" t="s">
        <v>46</v>
      </c>
      <c r="D177" s="36" t="s">
        <v>87</v>
      </c>
      <c r="E177" s="36" t="s">
        <v>85</v>
      </c>
      <c r="F177" s="36" t="s">
        <v>50</v>
      </c>
      <c r="G177" s="36" t="s">
        <v>92</v>
      </c>
      <c r="H177" s="42">
        <v>0</v>
      </c>
      <c r="I177" s="42">
        <v>0</v>
      </c>
    </row>
    <row r="178" spans="1:9" s="33" customFormat="1" ht="31.5">
      <c r="A178" s="29">
        <v>1</v>
      </c>
      <c r="B178" s="34">
        <v>955</v>
      </c>
      <c r="C178" s="43" t="s">
        <v>37</v>
      </c>
      <c r="D178" s="36" t="s">
        <v>87</v>
      </c>
      <c r="E178" s="36" t="s">
        <v>88</v>
      </c>
      <c r="F178" s="36"/>
      <c r="G178" s="36"/>
      <c r="H178" s="37">
        <f>SUMIFS(H179:H1242,$B179:$B1242,$B179,$D179:$D1242,$D179,$E179:$E1242,$E179)/2</f>
        <v>20803000</v>
      </c>
      <c r="I178" s="37">
        <f>SUMIFS(I179:I1242,$B179:$B1242,$B179,$D179:$D1242,$D179,$E179:$E1242,$E179)/2</f>
        <v>5246550</v>
      </c>
    </row>
    <row r="179" spans="1:9" s="33" customFormat="1" ht="54" customHeight="1">
      <c r="A179" s="29">
        <v>2</v>
      </c>
      <c r="B179" s="34">
        <v>955</v>
      </c>
      <c r="C179" s="43" t="s">
        <v>171</v>
      </c>
      <c r="D179" s="36" t="s">
        <v>87</v>
      </c>
      <c r="E179" s="36" t="s">
        <v>88</v>
      </c>
      <c r="F179" s="36" t="s">
        <v>58</v>
      </c>
      <c r="G179" s="36"/>
      <c r="H179" s="37">
        <f>SUMIFS(H180:H1242,$B180:$B1242,$B179,$D180:$D1242,$D180,$E180:$E1242,$E180,$F180:$F1242,$F180)</f>
        <v>4433100</v>
      </c>
      <c r="I179" s="37">
        <f>SUMIFS(I180:I1242,$B180:$B1242,$B179,$D180:$D1242,$D180,$E180:$E1242,$E180,$F180:$F1242,$F180)</f>
        <v>2216550</v>
      </c>
    </row>
    <row r="180" spans="1:9" s="33" customFormat="1" ht="78.75">
      <c r="A180" s="29">
        <v>3</v>
      </c>
      <c r="B180" s="34">
        <v>955</v>
      </c>
      <c r="C180" s="43" t="s">
        <v>149</v>
      </c>
      <c r="D180" s="36" t="s">
        <v>87</v>
      </c>
      <c r="E180" s="36" t="s">
        <v>88</v>
      </c>
      <c r="F180" s="36" t="s">
        <v>58</v>
      </c>
      <c r="G180" s="36" t="s">
        <v>95</v>
      </c>
      <c r="H180" s="42">
        <v>4433100</v>
      </c>
      <c r="I180" s="42">
        <v>2216550</v>
      </c>
    </row>
    <row r="181" spans="1:9" s="33" customFormat="1" ht="82.15" customHeight="1">
      <c r="A181" s="29">
        <v>2</v>
      </c>
      <c r="B181" s="34">
        <v>955</v>
      </c>
      <c r="C181" s="47" t="s">
        <v>179</v>
      </c>
      <c r="D181" s="36" t="s">
        <v>87</v>
      </c>
      <c r="E181" s="36" t="s">
        <v>88</v>
      </c>
      <c r="F181" s="36" t="s">
        <v>49</v>
      </c>
      <c r="G181" s="36" t="s">
        <v>72</v>
      </c>
      <c r="H181" s="37">
        <f>SUMIFS(H182:H1242,$B182:$B1242,$B181,$D182:$D1242,$D182,$E182:$E1242,$E182,$F182:$F1242,$F182)</f>
        <v>16369900</v>
      </c>
      <c r="I181" s="37">
        <f>SUMIFS(I182:I1242,$B182:$B1242,$B181,$D182:$D1242,$D182,$E182:$E1242,$E182,$F182:$F1242,$F182)</f>
        <v>3030000</v>
      </c>
    </row>
    <row r="182" spans="1:9" s="33" customFormat="1" ht="15.75">
      <c r="A182" s="29">
        <v>3</v>
      </c>
      <c r="B182" s="34">
        <v>955</v>
      </c>
      <c r="C182" s="43" t="s">
        <v>46</v>
      </c>
      <c r="D182" s="36" t="s">
        <v>87</v>
      </c>
      <c r="E182" s="36" t="s">
        <v>88</v>
      </c>
      <c r="F182" s="36" t="s">
        <v>49</v>
      </c>
      <c r="G182" s="36" t="s">
        <v>92</v>
      </c>
      <c r="H182" s="42">
        <v>16369900</v>
      </c>
      <c r="I182" s="42">
        <v>3030000</v>
      </c>
    </row>
    <row r="183" spans="1:9" s="33" customFormat="1" ht="50.45" customHeight="1">
      <c r="A183" s="29">
        <v>2</v>
      </c>
      <c r="B183" s="34">
        <v>955</v>
      </c>
      <c r="C183" s="43" t="s">
        <v>35</v>
      </c>
      <c r="D183" s="36" t="s">
        <v>87</v>
      </c>
      <c r="E183" s="36" t="s">
        <v>88</v>
      </c>
      <c r="F183" s="36" t="s">
        <v>111</v>
      </c>
      <c r="G183" s="36"/>
      <c r="H183" s="37">
        <f>SUMIFS(H184:H1244,$B184:$B1244,$B183,$D184:$D1244,$D184,$E184:$E1244,$E184,$F184:$F1244,$F184)</f>
        <v>0</v>
      </c>
      <c r="I183" s="37">
        <f>SUMIFS(I184:I1244,$B184:$B1244,$B183,$D184:$D1244,$D184,$E184:$E1244,$E184,$F184:$F1244,$F184)</f>
        <v>0</v>
      </c>
    </row>
    <row r="184" spans="1:9" s="33" customFormat="1" ht="47.25">
      <c r="A184" s="29">
        <v>3</v>
      </c>
      <c r="B184" s="34">
        <v>955</v>
      </c>
      <c r="C184" s="43" t="s">
        <v>12</v>
      </c>
      <c r="D184" s="36" t="s">
        <v>87</v>
      </c>
      <c r="E184" s="36" t="s">
        <v>88</v>
      </c>
      <c r="F184" s="36" t="s">
        <v>111</v>
      </c>
      <c r="G184" s="36" t="s">
        <v>74</v>
      </c>
      <c r="H184" s="42">
        <v>0</v>
      </c>
      <c r="I184" s="42">
        <v>0</v>
      </c>
    </row>
    <row r="185" spans="1:9" s="33" customFormat="1" ht="15.75">
      <c r="A185" s="29">
        <v>1</v>
      </c>
      <c r="B185" s="34">
        <v>955</v>
      </c>
      <c r="C185" s="43" t="s">
        <v>59</v>
      </c>
      <c r="D185" s="36" t="s">
        <v>93</v>
      </c>
      <c r="E185" s="36" t="s">
        <v>70</v>
      </c>
      <c r="F185" s="36"/>
      <c r="G185" s="36"/>
      <c r="H185" s="37">
        <f>SUMIFS(H186:H1247,$B186:$B1247,$B186,$D186:$D1247,$D186,$E186:$E1247,$E186)/2</f>
        <v>0</v>
      </c>
      <c r="I185" s="37">
        <f>SUMIFS(I186:I1247,$B186:$B1247,$B186,$D186:$D1247,$D186,$E186:$E1247,$E186)/2</f>
        <v>0</v>
      </c>
    </row>
    <row r="186" spans="1:9" s="33" customFormat="1" ht="82.15" customHeight="1">
      <c r="A186" s="29">
        <v>2</v>
      </c>
      <c r="B186" s="34">
        <v>955</v>
      </c>
      <c r="C186" s="47" t="s">
        <v>179</v>
      </c>
      <c r="D186" s="36" t="s">
        <v>93</v>
      </c>
      <c r="E186" s="36" t="s">
        <v>70</v>
      </c>
      <c r="F186" s="36" t="s">
        <v>49</v>
      </c>
      <c r="G186" s="36" t="s">
        <v>72</v>
      </c>
      <c r="H186" s="37">
        <f>SUMIFS(H187:H1247,$B187:$B1247,$B186,$D187:$D1247,$D187,$E187:$E1247,$E187,$F187:$F1247,$F187)</f>
        <v>0</v>
      </c>
      <c r="I186" s="37">
        <f>SUMIFS(I187:I1247,$B187:$B1247,$B186,$D187:$D1247,$D187,$E187:$E1247,$E187,$F187:$F1247,$F187)</f>
        <v>0</v>
      </c>
    </row>
    <row r="187" spans="1:9" s="33" customFormat="1" ht="15.75">
      <c r="A187" s="29">
        <v>3</v>
      </c>
      <c r="B187" s="34">
        <v>955</v>
      </c>
      <c r="C187" s="43" t="s">
        <v>46</v>
      </c>
      <c r="D187" s="36" t="s">
        <v>93</v>
      </c>
      <c r="E187" s="36" t="s">
        <v>70</v>
      </c>
      <c r="F187" s="36" t="s">
        <v>49</v>
      </c>
      <c r="G187" s="36" t="s">
        <v>92</v>
      </c>
      <c r="H187" s="42">
        <v>0</v>
      </c>
      <c r="I187" s="42">
        <v>0</v>
      </c>
    </row>
    <row r="188" spans="1:9" s="33" customFormat="1" ht="82.15" customHeight="1">
      <c r="A188" s="29">
        <v>2</v>
      </c>
      <c r="B188" s="34">
        <v>955</v>
      </c>
      <c r="C188" s="43" t="s">
        <v>175</v>
      </c>
      <c r="D188" s="36" t="s">
        <v>93</v>
      </c>
      <c r="E188" s="36" t="s">
        <v>70</v>
      </c>
      <c r="F188" s="36" t="s">
        <v>50</v>
      </c>
      <c r="G188" s="36" t="s">
        <v>72</v>
      </c>
      <c r="H188" s="37">
        <f>SUMIFS(H189:H1249,$B189:$B1249,$B188,$D189:$D1249,$D189,$E189:$E1249,$E189,$F189:$F1249,$F189)</f>
        <v>0</v>
      </c>
      <c r="I188" s="37">
        <f>SUMIFS(I189:I1249,$B189:$B1249,$B188,$D189:$D1249,$D189,$E189:$E1249,$E189,$F189:$F1249,$F189)</f>
        <v>0</v>
      </c>
    </row>
    <row r="189" spans="1:9" s="33" customFormat="1" ht="15.75">
      <c r="A189" s="29">
        <v>3</v>
      </c>
      <c r="B189" s="34">
        <v>955</v>
      </c>
      <c r="C189" s="43" t="s">
        <v>46</v>
      </c>
      <c r="D189" s="36" t="s">
        <v>93</v>
      </c>
      <c r="E189" s="36" t="s">
        <v>70</v>
      </c>
      <c r="F189" s="36" t="s">
        <v>50</v>
      </c>
      <c r="G189" s="36" t="s">
        <v>92</v>
      </c>
      <c r="H189" s="42">
        <v>0</v>
      </c>
      <c r="I189" s="42">
        <v>0</v>
      </c>
    </row>
    <row r="190" spans="1:9" s="33" customFormat="1" ht="15.75">
      <c r="A190" s="29">
        <v>1</v>
      </c>
      <c r="B190" s="34">
        <v>955</v>
      </c>
      <c r="C190" s="43" t="s">
        <v>115</v>
      </c>
      <c r="D190" s="36" t="s">
        <v>93</v>
      </c>
      <c r="E190" s="36" t="s">
        <v>89</v>
      </c>
      <c r="F190" s="36" t="s">
        <v>7</v>
      </c>
      <c r="G190" s="36" t="s">
        <v>72</v>
      </c>
      <c r="H190" s="37">
        <f>SUMIFS(H191:H1252,$B191:$B1252,$B191,$D191:$D1252,$D191,$E191:$E1252,$E191)/2</f>
        <v>0</v>
      </c>
      <c r="I190" s="37">
        <f>SUMIFS(I191:I1252,$B191:$B1252,$B191,$D191:$D1252,$D191,$E191:$E1252,$E191)/2</f>
        <v>0</v>
      </c>
    </row>
    <row r="191" spans="1:9" s="33" customFormat="1" ht="47.25">
      <c r="A191" s="29">
        <v>2</v>
      </c>
      <c r="B191" s="34">
        <v>955</v>
      </c>
      <c r="C191" s="43" t="s">
        <v>140</v>
      </c>
      <c r="D191" s="36" t="s">
        <v>93</v>
      </c>
      <c r="E191" s="36" t="s">
        <v>89</v>
      </c>
      <c r="F191" s="36" t="s">
        <v>60</v>
      </c>
      <c r="G191" s="36" t="s">
        <v>72</v>
      </c>
      <c r="H191" s="37">
        <f>SUMIFS(H192:H1252,$B192:$B1252,$B191,$D192:$D1252,$D192,$E192:$E1252,$E192,$F192:$F1252,$F192)</f>
        <v>0</v>
      </c>
      <c r="I191" s="37">
        <f>SUMIFS(I192:I1252,$B192:$B1252,$B191,$D192:$D1252,$D192,$E192:$E1252,$E192,$F192:$F1252,$F192)</f>
        <v>0</v>
      </c>
    </row>
    <row r="192" spans="1:9" s="33" customFormat="1" ht="128.44999999999999" customHeight="1">
      <c r="A192" s="29">
        <v>3</v>
      </c>
      <c r="B192" s="34">
        <v>955</v>
      </c>
      <c r="C192" s="43" t="s">
        <v>116</v>
      </c>
      <c r="D192" s="36" t="s">
        <v>93</v>
      </c>
      <c r="E192" s="36" t="s">
        <v>89</v>
      </c>
      <c r="F192" s="36" t="s">
        <v>60</v>
      </c>
      <c r="G192" s="36" t="s">
        <v>114</v>
      </c>
      <c r="H192" s="42">
        <v>0</v>
      </c>
      <c r="I192" s="42">
        <v>0</v>
      </c>
    </row>
    <row r="193" spans="1:9" s="33" customFormat="1" ht="24.6" customHeight="1">
      <c r="A193" s="29">
        <v>3</v>
      </c>
      <c r="B193" s="34">
        <v>955</v>
      </c>
      <c r="C193" s="43" t="s">
        <v>46</v>
      </c>
      <c r="D193" s="36" t="s">
        <v>93</v>
      </c>
      <c r="E193" s="36" t="s">
        <v>89</v>
      </c>
      <c r="F193" s="36" t="s">
        <v>60</v>
      </c>
      <c r="G193" s="36" t="s">
        <v>92</v>
      </c>
      <c r="H193" s="42">
        <v>0</v>
      </c>
      <c r="I193" s="42">
        <v>0</v>
      </c>
    </row>
    <row r="194" spans="1:9" s="33" customFormat="1" ht="78.75">
      <c r="A194" s="29">
        <v>2</v>
      </c>
      <c r="B194" s="34">
        <v>955</v>
      </c>
      <c r="C194" s="43" t="s">
        <v>167</v>
      </c>
      <c r="D194" s="36" t="s">
        <v>93</v>
      </c>
      <c r="E194" s="36" t="s">
        <v>89</v>
      </c>
      <c r="F194" s="36" t="s">
        <v>108</v>
      </c>
      <c r="G194" s="36" t="s">
        <v>72</v>
      </c>
      <c r="H194" s="37">
        <f>SUMIFS(H195:H1255,$B195:$B1255,$B194,$D195:$D1255,$D195,$E195:$E1255,$E195,$F195:$F1255,$F195)</f>
        <v>0</v>
      </c>
      <c r="I194" s="37">
        <f>SUMIFS(I195:I1255,$B195:$B1255,$B194,$D195:$D1255,$D195,$E195:$E1255,$E195,$F195:$F1255,$F195)</f>
        <v>0</v>
      </c>
    </row>
    <row r="195" spans="1:9" s="33" customFormat="1" ht="15.75">
      <c r="A195" s="29">
        <v>3</v>
      </c>
      <c r="B195" s="34">
        <v>955</v>
      </c>
      <c r="C195" s="43" t="s">
        <v>46</v>
      </c>
      <c r="D195" s="36" t="s">
        <v>93</v>
      </c>
      <c r="E195" s="36" t="s">
        <v>89</v>
      </c>
      <c r="F195" s="36" t="s">
        <v>108</v>
      </c>
      <c r="G195" s="36" t="s">
        <v>92</v>
      </c>
      <c r="H195" s="42">
        <v>0</v>
      </c>
      <c r="I195" s="42">
        <v>0</v>
      </c>
    </row>
    <row r="196" spans="1:9" s="33" customFormat="1" ht="78.75">
      <c r="A196" s="29">
        <v>2</v>
      </c>
      <c r="B196" s="34">
        <v>955</v>
      </c>
      <c r="C196" s="43" t="s">
        <v>175</v>
      </c>
      <c r="D196" s="36" t="s">
        <v>93</v>
      </c>
      <c r="E196" s="36" t="s">
        <v>89</v>
      </c>
      <c r="F196" s="36" t="s">
        <v>50</v>
      </c>
      <c r="G196" s="36" t="s">
        <v>72</v>
      </c>
      <c r="H196" s="37">
        <f>SUMIFS(H197:H1257,$B197:$B1257,$B196,$D197:$D1257,$D197,$E197:$E1257,$E197,$F197:$F1257,$F197)</f>
        <v>0</v>
      </c>
      <c r="I196" s="37">
        <f>SUMIFS(I197:I1257,$B197:$B1257,$B196,$D197:$D1257,$D197,$E197:$E1257,$E197,$F197:$F1257,$F197)</f>
        <v>0</v>
      </c>
    </row>
    <row r="197" spans="1:9" s="33" customFormat="1" ht="18" customHeight="1">
      <c r="A197" s="29">
        <v>3</v>
      </c>
      <c r="B197" s="34">
        <v>955</v>
      </c>
      <c r="C197" s="43" t="s">
        <v>46</v>
      </c>
      <c r="D197" s="36" t="s">
        <v>93</v>
      </c>
      <c r="E197" s="36" t="s">
        <v>89</v>
      </c>
      <c r="F197" s="36" t="s">
        <v>50</v>
      </c>
      <c r="G197" s="36" t="s">
        <v>92</v>
      </c>
      <c r="H197" s="42">
        <v>0</v>
      </c>
      <c r="I197" s="42">
        <v>0</v>
      </c>
    </row>
    <row r="198" spans="1:9" s="33" customFormat="1" ht="15.75">
      <c r="A198" s="29">
        <v>1</v>
      </c>
      <c r="B198" s="34">
        <v>955</v>
      </c>
      <c r="C198" s="43" t="s">
        <v>119</v>
      </c>
      <c r="D198" s="36" t="s">
        <v>93</v>
      </c>
      <c r="E198" s="36" t="s">
        <v>79</v>
      </c>
      <c r="F198" s="36" t="s">
        <v>7</v>
      </c>
      <c r="G198" s="36" t="s">
        <v>72</v>
      </c>
      <c r="H198" s="37">
        <f>SUMIFS(H199:H1260,$B199:$B1260,$B199,$D199:$D1260,$D199,$E199:$E1260,$E199)/2</f>
        <v>32106103.990000002</v>
      </c>
      <c r="I198" s="37">
        <f>SUMIFS(I199:I1260,$B199:$B1260,$B199,$D199:$D1260,$D199,$E199:$E1260,$E199)/2</f>
        <v>0</v>
      </c>
    </row>
    <row r="199" spans="1:9" s="33" customFormat="1" ht="52.9" customHeight="1">
      <c r="A199" s="29">
        <v>2</v>
      </c>
      <c r="B199" s="34">
        <v>955</v>
      </c>
      <c r="C199" s="43" t="s">
        <v>140</v>
      </c>
      <c r="D199" s="36" t="s">
        <v>93</v>
      </c>
      <c r="E199" s="36" t="s">
        <v>79</v>
      </c>
      <c r="F199" s="36" t="s">
        <v>60</v>
      </c>
      <c r="G199" s="36" t="s">
        <v>72</v>
      </c>
      <c r="H199" s="37">
        <f>SUMIFS(H200:H1260,$B200:$B1260,$B199,$D200:$D1260,$D200,$E200:$E1260,$E200,$F200:$F1260,$F200)</f>
        <v>16098246.630000001</v>
      </c>
      <c r="I199" s="37">
        <f>SUMIFS(I200:I1260,$B200:$B1260,$B199,$D200:$D1260,$D200,$E200:$E1260,$E200,$F200:$F1260,$F200)</f>
        <v>0</v>
      </c>
    </row>
    <row r="200" spans="1:9" s="33" customFormat="1" ht="15.75">
      <c r="A200" s="29">
        <v>3</v>
      </c>
      <c r="B200" s="34">
        <v>955</v>
      </c>
      <c r="C200" s="43" t="s">
        <v>46</v>
      </c>
      <c r="D200" s="36" t="s">
        <v>93</v>
      </c>
      <c r="E200" s="36" t="s">
        <v>79</v>
      </c>
      <c r="F200" s="36" t="s">
        <v>60</v>
      </c>
      <c r="G200" s="36" t="s">
        <v>92</v>
      </c>
      <c r="H200" s="42">
        <v>16098246.630000001</v>
      </c>
      <c r="I200" s="42">
        <v>0</v>
      </c>
    </row>
    <row r="201" spans="1:9" s="33" customFormat="1" ht="72.599999999999994" customHeight="1">
      <c r="A201" s="29">
        <v>2</v>
      </c>
      <c r="B201" s="34">
        <v>955</v>
      </c>
      <c r="C201" s="43" t="s">
        <v>200</v>
      </c>
      <c r="D201" s="36" t="s">
        <v>93</v>
      </c>
      <c r="E201" s="36" t="s">
        <v>79</v>
      </c>
      <c r="F201" s="36" t="s">
        <v>118</v>
      </c>
      <c r="G201" s="36" t="s">
        <v>72</v>
      </c>
      <c r="H201" s="37">
        <f>SUMIFS(H202:H1262,$B202:$B1262,$B201,$D202:$D1262,$D202,$E202:$E1262,$E202,$F202:$F1262,$F202)</f>
        <v>9676957.3599999994</v>
      </c>
      <c r="I201" s="37">
        <f>SUMIFS(I202:I1262,$B202:$B1262,$B201,$D202:$D1262,$D202,$E202:$E1262,$E202,$F202:$F1262,$F202)</f>
        <v>0</v>
      </c>
    </row>
    <row r="202" spans="1:9" s="33" customFormat="1" ht="15.75">
      <c r="A202" s="29">
        <v>3</v>
      </c>
      <c r="B202" s="34">
        <v>955</v>
      </c>
      <c r="C202" s="43" t="s">
        <v>46</v>
      </c>
      <c r="D202" s="36" t="s">
        <v>93</v>
      </c>
      <c r="E202" s="36" t="s">
        <v>79</v>
      </c>
      <c r="F202" s="36" t="s">
        <v>118</v>
      </c>
      <c r="G202" s="36" t="s">
        <v>92</v>
      </c>
      <c r="H202" s="42">
        <v>9676957.3599999994</v>
      </c>
      <c r="I202" s="42">
        <v>0</v>
      </c>
    </row>
    <row r="203" spans="1:9" s="33" customFormat="1" ht="52.9" customHeight="1">
      <c r="A203" s="29">
        <v>2</v>
      </c>
      <c r="B203" s="34">
        <v>955</v>
      </c>
      <c r="C203" s="43" t="s">
        <v>202</v>
      </c>
      <c r="D203" s="36" t="s">
        <v>93</v>
      </c>
      <c r="E203" s="36" t="s">
        <v>79</v>
      </c>
      <c r="F203" s="36" t="s">
        <v>193</v>
      </c>
      <c r="G203" s="36" t="s">
        <v>72</v>
      </c>
      <c r="H203" s="37">
        <f>SUMIFS(H204:H1265,$B204:$B1265,$B203,$D204:$D1265,$D204,$E204:$E1265,$E204,$F204:$F1265,$F204)</f>
        <v>6330900</v>
      </c>
      <c r="I203" s="37">
        <f>SUMIFS(I204:I1265,$B204:$B1265,$B203,$D204:$D1265,$D204,$E204:$E1265,$E204,$F204:$F1265,$F204)</f>
        <v>0</v>
      </c>
    </row>
    <row r="204" spans="1:9" s="33" customFormat="1" ht="15.75">
      <c r="A204" s="29">
        <v>3</v>
      </c>
      <c r="B204" s="34">
        <v>955</v>
      </c>
      <c r="C204" s="43" t="s">
        <v>46</v>
      </c>
      <c r="D204" s="36" t="s">
        <v>93</v>
      </c>
      <c r="E204" s="36" t="s">
        <v>79</v>
      </c>
      <c r="F204" s="36" t="s">
        <v>193</v>
      </c>
      <c r="G204" s="36" t="s">
        <v>92</v>
      </c>
      <c r="H204" s="42">
        <v>6330900</v>
      </c>
      <c r="I204" s="42">
        <v>0</v>
      </c>
    </row>
    <row r="205" spans="1:9" s="33" customFormat="1" ht="55.15" customHeight="1">
      <c r="A205" s="29">
        <v>2</v>
      </c>
      <c r="B205" s="34">
        <v>955</v>
      </c>
      <c r="C205" s="43" t="s">
        <v>156</v>
      </c>
      <c r="D205" s="36" t="s">
        <v>93</v>
      </c>
      <c r="E205" s="36" t="s">
        <v>79</v>
      </c>
      <c r="F205" s="36" t="s">
        <v>155</v>
      </c>
      <c r="G205" s="36" t="s">
        <v>72</v>
      </c>
      <c r="H205" s="37">
        <f>SUMIFS(H206:H1264,$B206:$B1264,$B205,$D206:$D1264,$D206,$E206:$E1264,$E206,$F206:$F1264,$F206)</f>
        <v>0</v>
      </c>
      <c r="I205" s="37">
        <f>SUMIFS(I206:I1264,$B206:$B1264,$B205,$D206:$D1264,$D206,$E206:$E1264,$E206,$F206:$F1264,$F206)</f>
        <v>0</v>
      </c>
    </row>
    <row r="206" spans="1:9" s="33" customFormat="1" ht="15.75">
      <c r="A206" s="29">
        <v>3</v>
      </c>
      <c r="B206" s="34">
        <v>955</v>
      </c>
      <c r="C206" s="43" t="s">
        <v>46</v>
      </c>
      <c r="D206" s="36" t="s">
        <v>93</v>
      </c>
      <c r="E206" s="36" t="s">
        <v>79</v>
      </c>
      <c r="F206" s="36" t="s">
        <v>155</v>
      </c>
      <c r="G206" s="36" t="s">
        <v>92</v>
      </c>
      <c r="H206" s="42">
        <v>0</v>
      </c>
      <c r="I206" s="42">
        <v>0</v>
      </c>
    </row>
    <row r="207" spans="1:9" s="33" customFormat="1" ht="31.5">
      <c r="A207" s="29">
        <v>1</v>
      </c>
      <c r="B207" s="34">
        <v>955</v>
      </c>
      <c r="C207" s="43" t="s">
        <v>190</v>
      </c>
      <c r="D207" s="36" t="s">
        <v>93</v>
      </c>
      <c r="E207" s="36" t="s">
        <v>93</v>
      </c>
      <c r="F207" s="36" t="s">
        <v>72</v>
      </c>
      <c r="G207" s="36" t="s">
        <v>72</v>
      </c>
      <c r="H207" s="37">
        <f>SUMIFS(H208:H1264,$B208:$B1264,$B208,$D208:$D1264,$D208,$E208:$E1264,$E208)/2</f>
        <v>117378698</v>
      </c>
      <c r="I207" s="37">
        <f>SUMIFS(I208:I1264,$B208:$B1264,$B208,$D208:$D1264,$D208,$E208:$E1264,$E208)/2</f>
        <v>32875821.969999999</v>
      </c>
    </row>
    <row r="208" spans="1:9" s="33" customFormat="1" ht="47.25">
      <c r="A208" s="29">
        <v>2</v>
      </c>
      <c r="B208" s="34">
        <v>955</v>
      </c>
      <c r="C208" s="43" t="s">
        <v>187</v>
      </c>
      <c r="D208" s="36" t="s">
        <v>93</v>
      </c>
      <c r="E208" s="36" t="s">
        <v>93</v>
      </c>
      <c r="F208" s="36" t="s">
        <v>186</v>
      </c>
      <c r="G208" s="36"/>
      <c r="H208" s="37">
        <f>SUMIFS(H209:H1264,$B209:$B1264,$B208,$D209:$D1264,$D209,$E209:$E1264,$E209,$F209:$F1264,$F209)</f>
        <v>117378698</v>
      </c>
      <c r="I208" s="37">
        <f>SUMIFS(I209:I1264,$B209:$B1264,$B208,$D209:$D1264,$D209,$E209:$E1264,$E209,$F209:$F1264,$F209)</f>
        <v>32875821.969999999</v>
      </c>
    </row>
    <row r="209" spans="1:9" s="33" customFormat="1" ht="15.75">
      <c r="A209" s="29">
        <v>3</v>
      </c>
      <c r="B209" s="34">
        <v>955</v>
      </c>
      <c r="C209" s="43" t="s">
        <v>46</v>
      </c>
      <c r="D209" s="36" t="s">
        <v>93</v>
      </c>
      <c r="E209" s="36" t="s">
        <v>93</v>
      </c>
      <c r="F209" s="36" t="s">
        <v>186</v>
      </c>
      <c r="G209" s="36" t="s">
        <v>92</v>
      </c>
      <c r="H209" s="42">
        <v>117378698</v>
      </c>
      <c r="I209" s="42">
        <v>32875821.969999999</v>
      </c>
    </row>
    <row r="210" spans="1:9" s="33" customFormat="1" ht="31.5">
      <c r="A210" s="29">
        <v>1</v>
      </c>
      <c r="B210" s="34">
        <v>955</v>
      </c>
      <c r="C210" s="43" t="s">
        <v>61</v>
      </c>
      <c r="D210" s="36" t="s">
        <v>71</v>
      </c>
      <c r="E210" s="36" t="s">
        <v>93</v>
      </c>
      <c r="F210" s="36" t="s">
        <v>72</v>
      </c>
      <c r="G210" s="36" t="s">
        <v>72</v>
      </c>
      <c r="H210" s="37">
        <f>SUMIFS(H211:H1267,$B211:$B1267,$B211,$D211:$D1267,$D211,$E211:$E1267,$E211)/2</f>
        <v>88543298.269999996</v>
      </c>
      <c r="I210" s="37">
        <f>SUMIFS(I211:I1267,$B211:$B1267,$B211,$D211:$D1267,$D211,$E211:$E1267,$E211)/2</f>
        <v>2234193.8199999998</v>
      </c>
    </row>
    <row r="211" spans="1:9" s="33" customFormat="1" ht="47.25">
      <c r="A211" s="29">
        <v>2</v>
      </c>
      <c r="B211" s="34">
        <v>955</v>
      </c>
      <c r="C211" s="43" t="s">
        <v>162</v>
      </c>
      <c r="D211" s="36" t="s">
        <v>71</v>
      </c>
      <c r="E211" s="36" t="s">
        <v>93</v>
      </c>
      <c r="F211" s="36" t="s">
        <v>163</v>
      </c>
      <c r="G211" s="36"/>
      <c r="H211" s="37">
        <f>SUMIFS(H212:H1267,$B212:$B1267,$B211,$D212:$D1267,$D212,$E212:$E1267,$E212,$F212:$F1267,$F212)</f>
        <v>88543298.269999996</v>
      </c>
      <c r="I211" s="37">
        <f>SUMIFS(I212:I1267,$B212:$B1267,$B211,$D212:$D1267,$D212,$E212:$E1267,$E212,$F212:$F1267,$F212)</f>
        <v>2234193.8199999998</v>
      </c>
    </row>
    <row r="212" spans="1:9" s="33" customFormat="1" ht="15.75">
      <c r="A212" s="29">
        <v>3</v>
      </c>
      <c r="B212" s="34">
        <v>955</v>
      </c>
      <c r="C212" s="43" t="s">
        <v>46</v>
      </c>
      <c r="D212" s="36" t="s">
        <v>71</v>
      </c>
      <c r="E212" s="36" t="s">
        <v>93</v>
      </c>
      <c r="F212" s="36" t="s">
        <v>163</v>
      </c>
      <c r="G212" s="36" t="s">
        <v>92</v>
      </c>
      <c r="H212" s="42">
        <v>88543298.269999996</v>
      </c>
      <c r="I212" s="42">
        <v>2234193.8199999998</v>
      </c>
    </row>
    <row r="213" spans="1:9" s="33" customFormat="1" ht="15.75">
      <c r="A213" s="29">
        <v>1</v>
      </c>
      <c r="B213" s="34">
        <v>955</v>
      </c>
      <c r="C213" s="43" t="s">
        <v>38</v>
      </c>
      <c r="D213" s="36" t="s">
        <v>82</v>
      </c>
      <c r="E213" s="36" t="s">
        <v>89</v>
      </c>
      <c r="F213" s="36"/>
      <c r="G213" s="36"/>
      <c r="H213" s="37">
        <f>SUMIFS(H214:H1270,$B214:$B1270,$B214,$D214:$D1270,$D214,$E214:$E1270,$E214)/2</f>
        <v>43196435.289999999</v>
      </c>
      <c r="I213" s="37">
        <f>SUMIFS(I214:I1270,$B214:$B1270,$B214,$D214:$D1270,$D214,$E214:$E1270,$E214)/2</f>
        <v>755383.61</v>
      </c>
    </row>
    <row r="214" spans="1:9" s="33" customFormat="1" ht="61.15" customHeight="1">
      <c r="A214" s="29">
        <v>2</v>
      </c>
      <c r="B214" s="34">
        <v>955</v>
      </c>
      <c r="C214" s="43" t="s">
        <v>194</v>
      </c>
      <c r="D214" s="36" t="s">
        <v>82</v>
      </c>
      <c r="E214" s="36" t="s">
        <v>89</v>
      </c>
      <c r="F214" s="36" t="s">
        <v>127</v>
      </c>
      <c r="G214" s="36"/>
      <c r="H214" s="37">
        <f>SUMIFS(H215:H1270,$B215:$B1270,$B214,$D215:$D1270,$D215,$E215:$E1270,$E215,$F215:$F1270,$F215)</f>
        <v>0</v>
      </c>
      <c r="I214" s="37">
        <f>SUMIFS(I215:I1270,$B215:$B1270,$B214,$D215:$D1270,$D215,$E215:$E1270,$E215,$F215:$F1270,$F215)</f>
        <v>0</v>
      </c>
    </row>
    <row r="215" spans="1:9" s="33" customFormat="1" ht="15.75">
      <c r="A215" s="29">
        <v>3</v>
      </c>
      <c r="B215" s="34">
        <v>955</v>
      </c>
      <c r="C215" s="43" t="s">
        <v>46</v>
      </c>
      <c r="D215" s="36" t="s">
        <v>82</v>
      </c>
      <c r="E215" s="36" t="s">
        <v>89</v>
      </c>
      <c r="F215" s="36" t="s">
        <v>127</v>
      </c>
      <c r="G215" s="36" t="s">
        <v>92</v>
      </c>
      <c r="H215" s="42">
        <v>0</v>
      </c>
      <c r="I215" s="42">
        <v>0</v>
      </c>
    </row>
    <row r="216" spans="1:9" s="33" customFormat="1" ht="54" customHeight="1">
      <c r="A216" s="29">
        <v>2</v>
      </c>
      <c r="B216" s="34">
        <v>955</v>
      </c>
      <c r="C216" s="43" t="s">
        <v>187</v>
      </c>
      <c r="D216" s="36" t="s">
        <v>82</v>
      </c>
      <c r="E216" s="36" t="s">
        <v>89</v>
      </c>
      <c r="F216" s="36" t="s">
        <v>186</v>
      </c>
      <c r="G216" s="36"/>
      <c r="H216" s="37">
        <f>SUMIFS(H217:H1272,$B217:$B1272,$B216,$D217:$D1272,$D217,$E217:$E1272,$E217,$F217:$F1272,$F217)</f>
        <v>0</v>
      </c>
      <c r="I216" s="37">
        <f>SUMIFS(I217:I1272,$B217:$B1272,$B216,$D217:$D1272,$D217,$E217:$E1272,$E217,$F217:$F1272,$F217)</f>
        <v>0</v>
      </c>
    </row>
    <row r="217" spans="1:9" s="33" customFormat="1" ht="15.75">
      <c r="A217" s="29">
        <v>3</v>
      </c>
      <c r="B217" s="34">
        <v>955</v>
      </c>
      <c r="C217" s="43" t="s">
        <v>46</v>
      </c>
      <c r="D217" s="36" t="s">
        <v>82</v>
      </c>
      <c r="E217" s="36" t="s">
        <v>89</v>
      </c>
      <c r="F217" s="36" t="s">
        <v>186</v>
      </c>
      <c r="G217" s="36" t="s">
        <v>92</v>
      </c>
      <c r="H217" s="42">
        <v>0</v>
      </c>
      <c r="I217" s="42">
        <v>0</v>
      </c>
    </row>
    <row r="218" spans="1:9" s="33" customFormat="1" ht="63">
      <c r="A218" s="29">
        <v>2</v>
      </c>
      <c r="B218" s="34">
        <v>955</v>
      </c>
      <c r="C218" s="46" t="s">
        <v>169</v>
      </c>
      <c r="D218" s="36" t="s">
        <v>82</v>
      </c>
      <c r="E218" s="36" t="s">
        <v>89</v>
      </c>
      <c r="F218" s="36" t="s">
        <v>39</v>
      </c>
      <c r="G218" s="36"/>
      <c r="H218" s="37">
        <f>SUMIFS(H219:H1274,$B219:$B1274,$B218,$D219:$D1274,$D219,$E219:$E1274,$E219,$F219:$F1274,$F219)</f>
        <v>25234835.289999999</v>
      </c>
      <c r="I218" s="37">
        <f>SUMIFS(I219:I1274,$B219:$B1274,$B218,$D219:$D1274,$D219,$E219:$E1274,$E219,$F219:$F1274,$F219)</f>
        <v>755383.61</v>
      </c>
    </row>
    <row r="219" spans="1:9" s="33" customFormat="1" ht="15.75">
      <c r="A219" s="29">
        <v>3</v>
      </c>
      <c r="B219" s="34">
        <v>955</v>
      </c>
      <c r="C219" s="43" t="s">
        <v>46</v>
      </c>
      <c r="D219" s="36" t="s">
        <v>82</v>
      </c>
      <c r="E219" s="36" t="s">
        <v>89</v>
      </c>
      <c r="F219" s="36" t="s">
        <v>39</v>
      </c>
      <c r="G219" s="36" t="s">
        <v>92</v>
      </c>
      <c r="H219" s="42">
        <v>25234835.289999999</v>
      </c>
      <c r="I219" s="42">
        <v>755383.61</v>
      </c>
    </row>
    <row r="220" spans="1:9" s="33" customFormat="1" ht="52.9" customHeight="1">
      <c r="A220" s="29">
        <v>2</v>
      </c>
      <c r="B220" s="34">
        <v>955</v>
      </c>
      <c r="C220" s="43" t="s">
        <v>140</v>
      </c>
      <c r="D220" s="36" t="s">
        <v>82</v>
      </c>
      <c r="E220" s="36" t="s">
        <v>89</v>
      </c>
      <c r="F220" s="36" t="s">
        <v>60</v>
      </c>
      <c r="G220" s="36" t="s">
        <v>72</v>
      </c>
      <c r="H220" s="37">
        <f>SUMIFS(H221:H1276,$B221:$B1276,$B220,$D221:$D1276,$D221,$E221:$E1276,$E221,$F221:$F1276,$F221)</f>
        <v>10461600</v>
      </c>
      <c r="I220" s="37">
        <f>SUMIFS(I221:I1276,$B221:$B1276,$B220,$D221:$D1276,$D221,$E221:$E1276,$E221,$F221:$F1276,$F221)</f>
        <v>0</v>
      </c>
    </row>
    <row r="221" spans="1:9" s="33" customFormat="1" ht="15.75">
      <c r="A221" s="29">
        <v>3</v>
      </c>
      <c r="B221" s="34">
        <v>955</v>
      </c>
      <c r="C221" s="43" t="s">
        <v>46</v>
      </c>
      <c r="D221" s="36" t="s">
        <v>82</v>
      </c>
      <c r="E221" s="36" t="s">
        <v>89</v>
      </c>
      <c r="F221" s="36" t="s">
        <v>60</v>
      </c>
      <c r="G221" s="36" t="s">
        <v>92</v>
      </c>
      <c r="H221" s="42">
        <v>10461600</v>
      </c>
      <c r="I221" s="42">
        <v>0</v>
      </c>
    </row>
    <row r="222" spans="1:9" s="33" customFormat="1" ht="85.15" customHeight="1">
      <c r="A222" s="29">
        <v>2</v>
      </c>
      <c r="B222" s="34">
        <v>955</v>
      </c>
      <c r="C222" s="43" t="s">
        <v>176</v>
      </c>
      <c r="D222" s="36" t="s">
        <v>82</v>
      </c>
      <c r="E222" s="36" t="s">
        <v>89</v>
      </c>
      <c r="F222" s="36" t="s">
        <v>45</v>
      </c>
      <c r="G222" s="36"/>
      <c r="H222" s="37">
        <f>SUMIFS(H223:H1278,$B223:$B1278,$B222,$D223:$D1278,$D223,$E223:$E1278,$E223,$F223:$F1278,$F223)</f>
        <v>500000</v>
      </c>
      <c r="I222" s="37">
        <f>SUMIFS(I223:I1278,$B223:$B1278,$B222,$D223:$D1278,$D223,$E223:$E1278,$E223,$F223:$F1278,$F223)</f>
        <v>0</v>
      </c>
    </row>
    <row r="223" spans="1:9" s="33" customFormat="1" ht="15.75">
      <c r="A223" s="29">
        <v>3</v>
      </c>
      <c r="B223" s="34">
        <v>955</v>
      </c>
      <c r="C223" s="43" t="s">
        <v>46</v>
      </c>
      <c r="D223" s="36" t="s">
        <v>82</v>
      </c>
      <c r="E223" s="36" t="s">
        <v>89</v>
      </c>
      <c r="F223" s="36" t="s">
        <v>45</v>
      </c>
      <c r="G223" s="36" t="s">
        <v>92</v>
      </c>
      <c r="H223" s="42">
        <v>500000</v>
      </c>
      <c r="I223" s="42">
        <v>0</v>
      </c>
    </row>
    <row r="224" spans="1:9" s="33" customFormat="1" ht="47.25">
      <c r="A224" s="29">
        <v>2</v>
      </c>
      <c r="B224" s="34">
        <v>955</v>
      </c>
      <c r="C224" s="43" t="s">
        <v>156</v>
      </c>
      <c r="D224" s="36" t="s">
        <v>82</v>
      </c>
      <c r="E224" s="36" t="s">
        <v>89</v>
      </c>
      <c r="F224" s="36" t="s">
        <v>155</v>
      </c>
      <c r="G224" s="36"/>
      <c r="H224" s="37">
        <f>SUMIFS(H225:H1280,$B225:$B1280,$B224,$D225:$D1280,$D225,$E225:$E1280,$E225,$F225:$F1280,$F225)</f>
        <v>7000000</v>
      </c>
      <c r="I224" s="37">
        <f>SUMIFS(I225:I1280,$B225:$B1280,$B224,$D225:$D1280,$D225,$E225:$E1280,$E225,$F225:$F1280,$F225)</f>
        <v>0</v>
      </c>
    </row>
    <row r="225" spans="1:9" s="33" customFormat="1" ht="15.75">
      <c r="A225" s="29">
        <v>3</v>
      </c>
      <c r="B225" s="34">
        <v>955</v>
      </c>
      <c r="C225" s="43" t="s">
        <v>46</v>
      </c>
      <c r="D225" s="36" t="s">
        <v>82</v>
      </c>
      <c r="E225" s="36" t="s">
        <v>89</v>
      </c>
      <c r="F225" s="36" t="s">
        <v>155</v>
      </c>
      <c r="G225" s="36" t="s">
        <v>92</v>
      </c>
      <c r="H225" s="42">
        <v>7000000</v>
      </c>
      <c r="I225" s="42">
        <v>0</v>
      </c>
    </row>
    <row r="226" spans="1:9" s="33" customFormat="1" ht="15.75">
      <c r="A226" s="29">
        <v>1</v>
      </c>
      <c r="B226" s="34">
        <v>955</v>
      </c>
      <c r="C226" s="43" t="s">
        <v>63</v>
      </c>
      <c r="D226" s="36" t="s">
        <v>82</v>
      </c>
      <c r="E226" s="36" t="s">
        <v>79</v>
      </c>
      <c r="F226" s="36"/>
      <c r="G226" s="36"/>
      <c r="H226" s="37">
        <f>SUMIFS(H227:H1283,$B227:$B1283,$B227,$D227:$D1283,$D227,$E227:$E1283,$E227)/2</f>
        <v>12097700</v>
      </c>
      <c r="I226" s="37">
        <f>SUMIFS(I227:I1283,$B227:$B1283,$B227,$D227:$D1283,$D227,$E227:$E1283,$E227)/2</f>
        <v>2600000</v>
      </c>
    </row>
    <row r="227" spans="1:9" s="33" customFormat="1" ht="49.9" customHeight="1">
      <c r="A227" s="29">
        <v>2</v>
      </c>
      <c r="B227" s="34">
        <v>955</v>
      </c>
      <c r="C227" s="43" t="s">
        <v>180</v>
      </c>
      <c r="D227" s="36" t="s">
        <v>82</v>
      </c>
      <c r="E227" s="36" t="s">
        <v>79</v>
      </c>
      <c r="F227" s="36" t="s">
        <v>112</v>
      </c>
      <c r="G227" s="36"/>
      <c r="H227" s="37">
        <f>SUMIFS(H228:H1283,$B228:$B1283,$B227,$D228:$D1283,$D228,$E228:$E1283,$E228,$F228:$F1283,$F228)</f>
        <v>12097700</v>
      </c>
      <c r="I227" s="37">
        <f>SUMIFS(I228:I1283,$B228:$B1283,$B227,$D228:$D1283,$D228,$E228:$E1283,$E228,$F228:$F1283,$F228)</f>
        <v>2600000</v>
      </c>
    </row>
    <row r="228" spans="1:9" s="33" customFormat="1" ht="15.75">
      <c r="A228" s="29">
        <v>3</v>
      </c>
      <c r="B228" s="34">
        <v>955</v>
      </c>
      <c r="C228" s="43" t="s">
        <v>46</v>
      </c>
      <c r="D228" s="36" t="s">
        <v>82</v>
      </c>
      <c r="E228" s="36" t="s">
        <v>79</v>
      </c>
      <c r="F228" s="36" t="s">
        <v>112</v>
      </c>
      <c r="G228" s="36" t="s">
        <v>92</v>
      </c>
      <c r="H228" s="42">
        <v>12097700</v>
      </c>
      <c r="I228" s="42">
        <v>2600000</v>
      </c>
    </row>
    <row r="229" spans="1:9" s="33" customFormat="1" ht="127.9" customHeight="1">
      <c r="A229" s="29">
        <v>3</v>
      </c>
      <c r="B229" s="34">
        <v>955</v>
      </c>
      <c r="C229" s="43" t="s">
        <v>116</v>
      </c>
      <c r="D229" s="36" t="s">
        <v>82</v>
      </c>
      <c r="E229" s="36" t="s">
        <v>79</v>
      </c>
      <c r="F229" s="36" t="s">
        <v>112</v>
      </c>
      <c r="G229" s="36" t="s">
        <v>114</v>
      </c>
      <c r="H229" s="42">
        <v>0</v>
      </c>
      <c r="I229" s="42">
        <v>0</v>
      </c>
    </row>
    <row r="230" spans="1:9" s="33" customFormat="1" ht="15.75">
      <c r="A230" s="29">
        <v>1</v>
      </c>
      <c r="B230" s="34">
        <v>955</v>
      </c>
      <c r="C230" s="43" t="s">
        <v>132</v>
      </c>
      <c r="D230" s="36" t="s">
        <v>82</v>
      </c>
      <c r="E230" s="36" t="s">
        <v>82</v>
      </c>
      <c r="F230" s="36"/>
      <c r="G230" s="36"/>
      <c r="H230" s="37">
        <f>SUMIFS(H231:H1287,$B231:$B1287,$B231,$D231:$D1287,$D231,$E231:$E1287,$E231)/2</f>
        <v>11261208.609999999</v>
      </c>
      <c r="I230" s="37">
        <f>SUMIFS(I231:I1287,$B231:$B1287,$B231,$D231:$D1287,$D231,$E231:$E1287,$E231)/2</f>
        <v>1290341.8199999998</v>
      </c>
    </row>
    <row r="231" spans="1:9" s="33" customFormat="1" ht="31.5">
      <c r="A231" s="29">
        <v>2</v>
      </c>
      <c r="B231" s="34">
        <v>955</v>
      </c>
      <c r="C231" s="43" t="s">
        <v>195</v>
      </c>
      <c r="D231" s="36" t="s">
        <v>82</v>
      </c>
      <c r="E231" s="36" t="s">
        <v>82</v>
      </c>
      <c r="F231" s="36" t="s">
        <v>22</v>
      </c>
      <c r="G231" s="36"/>
      <c r="H231" s="37">
        <f>SUMIFS(H232:H1287,$B232:$B1287,$B231,$D232:$D1287,$D232,$E232:$E1287,$E232,$F232:$F1287,$F232)</f>
        <v>6700959.6100000003</v>
      </c>
      <c r="I231" s="37">
        <f>SUMIFS(I232:I1287,$B232:$B1287,$B231,$D232:$D1287,$D232,$E232:$E1287,$E232,$F232:$F1287,$F232)</f>
        <v>940341.82</v>
      </c>
    </row>
    <row r="232" spans="1:9" s="33" customFormat="1" ht="15.75">
      <c r="A232" s="29">
        <v>3</v>
      </c>
      <c r="B232" s="34">
        <v>955</v>
      </c>
      <c r="C232" s="43" t="s">
        <v>46</v>
      </c>
      <c r="D232" s="36" t="s">
        <v>82</v>
      </c>
      <c r="E232" s="36" t="s">
        <v>82</v>
      </c>
      <c r="F232" s="36" t="s">
        <v>22</v>
      </c>
      <c r="G232" s="36" t="s">
        <v>92</v>
      </c>
      <c r="H232" s="42">
        <v>6700959.6100000003</v>
      </c>
      <c r="I232" s="42">
        <v>940341.82</v>
      </c>
    </row>
    <row r="233" spans="1:9" s="33" customFormat="1" ht="47.25">
      <c r="A233" s="29">
        <v>2</v>
      </c>
      <c r="B233" s="34">
        <v>955</v>
      </c>
      <c r="C233" s="47" t="s">
        <v>183</v>
      </c>
      <c r="D233" s="36" t="s">
        <v>82</v>
      </c>
      <c r="E233" s="36" t="s">
        <v>82</v>
      </c>
      <c r="F233" s="36" t="s">
        <v>64</v>
      </c>
      <c r="G233" s="36"/>
      <c r="H233" s="37">
        <f>SUMIFS(H234:H1289,$B234:$B1289,$B233,$D234:$D1289,$D234,$E234:$E1289,$E234,$F234:$F1289,$F234)</f>
        <v>1759700</v>
      </c>
      <c r="I233" s="37">
        <f>SUMIFS(I234:I1289,$B234:$B1289,$B233,$D234:$D1289,$D234,$E234:$E1289,$E234,$F234:$F1289,$F234)</f>
        <v>350000</v>
      </c>
    </row>
    <row r="234" spans="1:9" s="33" customFormat="1" ht="15.75">
      <c r="A234" s="29">
        <v>3</v>
      </c>
      <c r="B234" s="34">
        <v>955</v>
      </c>
      <c r="C234" s="43" t="s">
        <v>46</v>
      </c>
      <c r="D234" s="36" t="s">
        <v>82</v>
      </c>
      <c r="E234" s="36" t="s">
        <v>82</v>
      </c>
      <c r="F234" s="36" t="s">
        <v>64</v>
      </c>
      <c r="G234" s="36" t="s">
        <v>92</v>
      </c>
      <c r="H234" s="42">
        <v>1759700</v>
      </c>
      <c r="I234" s="42">
        <v>350000</v>
      </c>
    </row>
    <row r="235" spans="1:9" s="33" customFormat="1" ht="31.5">
      <c r="A235" s="29">
        <v>2</v>
      </c>
      <c r="B235" s="34">
        <v>955</v>
      </c>
      <c r="C235" s="43" t="s">
        <v>62</v>
      </c>
      <c r="D235" s="36" t="s">
        <v>82</v>
      </c>
      <c r="E235" s="36" t="s">
        <v>82</v>
      </c>
      <c r="F235" s="36" t="s">
        <v>113</v>
      </c>
      <c r="G235" s="36"/>
      <c r="H235" s="37">
        <f>SUMIFS(H236:H1291,$B236:$B1291,$B235,$D236:$D1291,$D236,$E236:$E1291,$E236,$F236:$F1291,$F236)</f>
        <v>2800549</v>
      </c>
      <c r="I235" s="37">
        <f>SUMIFS(I236:I1291,$B236:$B1291,$B235,$D236:$D1291,$D236,$E236:$E1291,$E236,$F236:$F1291,$F236)</f>
        <v>0</v>
      </c>
    </row>
    <row r="236" spans="1:9" s="33" customFormat="1" ht="47.25">
      <c r="A236" s="29">
        <v>3</v>
      </c>
      <c r="B236" s="34">
        <v>955</v>
      </c>
      <c r="C236" s="43" t="s">
        <v>12</v>
      </c>
      <c r="D236" s="36" t="s">
        <v>82</v>
      </c>
      <c r="E236" s="36" t="s">
        <v>82</v>
      </c>
      <c r="F236" s="36" t="s">
        <v>113</v>
      </c>
      <c r="G236" s="36" t="s">
        <v>74</v>
      </c>
      <c r="H236" s="42">
        <v>2800549</v>
      </c>
      <c r="I236" s="42">
        <v>0</v>
      </c>
    </row>
    <row r="237" spans="1:9" s="33" customFormat="1" ht="15.75">
      <c r="A237" s="29">
        <v>1</v>
      </c>
      <c r="B237" s="34">
        <v>955</v>
      </c>
      <c r="C237" s="43" t="s">
        <v>24</v>
      </c>
      <c r="D237" s="36" t="s">
        <v>84</v>
      </c>
      <c r="E237" s="36" t="s">
        <v>70</v>
      </c>
      <c r="F237" s="36" t="s">
        <v>7</v>
      </c>
      <c r="G237" s="36" t="s">
        <v>72</v>
      </c>
      <c r="H237" s="37">
        <f>SUMIFS(H238:H1294,$B238:$B1294,$B238,$D238:$D1294,$D238,$E238:$E1294,$E238)/2</f>
        <v>40202075.140000001</v>
      </c>
      <c r="I237" s="37">
        <f>SUMIFS(I238:I1294,$B238:$B1294,$B238,$D238:$D1294,$D238,$E238:$E1294,$E238)/2</f>
        <v>10268261.649999999</v>
      </c>
    </row>
    <row r="238" spans="1:9" s="33" customFormat="1" ht="39" customHeight="1">
      <c r="A238" s="29">
        <v>2</v>
      </c>
      <c r="B238" s="34">
        <v>955</v>
      </c>
      <c r="C238" s="43" t="s">
        <v>184</v>
      </c>
      <c r="D238" s="36" t="s">
        <v>84</v>
      </c>
      <c r="E238" s="36" t="s">
        <v>70</v>
      </c>
      <c r="F238" s="36" t="s">
        <v>25</v>
      </c>
      <c r="G238" s="36"/>
      <c r="H238" s="37">
        <f>SUMIFS(H239:H1294,$B239:$B1294,$B238,$D239:$D1294,$D239,$E239:$E1294,$E239,$F239:$F1294,$F239)</f>
        <v>31110695.629999999</v>
      </c>
      <c r="I238" s="37">
        <f>SUMIFS(I239:I1294,$B239:$B1294,$B238,$D239:$D1294,$D239,$E239:$E1294,$E239,$F239:$F1294,$F239)</f>
        <v>7872423.2699999996</v>
      </c>
    </row>
    <row r="239" spans="1:9" s="33" customFormat="1" ht="15.75">
      <c r="A239" s="29">
        <v>3</v>
      </c>
      <c r="B239" s="34">
        <v>955</v>
      </c>
      <c r="C239" s="43" t="s">
        <v>46</v>
      </c>
      <c r="D239" s="36" t="s">
        <v>84</v>
      </c>
      <c r="E239" s="36" t="s">
        <v>70</v>
      </c>
      <c r="F239" s="36" t="s">
        <v>25</v>
      </c>
      <c r="G239" s="36" t="s">
        <v>92</v>
      </c>
      <c r="H239" s="42">
        <v>31110695.629999999</v>
      </c>
      <c r="I239" s="42">
        <v>7872423.2699999996</v>
      </c>
    </row>
    <row r="240" spans="1:9" s="33" customFormat="1" ht="47.25">
      <c r="A240" s="29">
        <v>2</v>
      </c>
      <c r="B240" s="34">
        <v>955</v>
      </c>
      <c r="C240" s="43" t="s">
        <v>185</v>
      </c>
      <c r="D240" s="36" t="s">
        <v>84</v>
      </c>
      <c r="E240" s="36" t="s">
        <v>70</v>
      </c>
      <c r="F240" s="36" t="s">
        <v>26</v>
      </c>
      <c r="G240" s="36"/>
      <c r="H240" s="37">
        <f>SUMIFS(H241:H1296,$B241:$B1296,$B240,$D241:$D1296,$D241,$E241:$E1296,$E241,$F241:$F1296,$F241)</f>
        <v>9026379.5099999998</v>
      </c>
      <c r="I240" s="37">
        <f>SUMIFS(I241:I1296,$B241:$B1296,$B240,$D241:$D1296,$D241,$E241:$E1296,$E241,$F241:$F1296,$F241)</f>
        <v>2395838.38</v>
      </c>
    </row>
    <row r="241" spans="1:9" s="33" customFormat="1" ht="15.75">
      <c r="A241" s="29">
        <v>3</v>
      </c>
      <c r="B241" s="34">
        <v>955</v>
      </c>
      <c r="C241" s="43" t="s">
        <v>46</v>
      </c>
      <c r="D241" s="36" t="s">
        <v>84</v>
      </c>
      <c r="E241" s="36" t="s">
        <v>70</v>
      </c>
      <c r="F241" s="36" t="s">
        <v>26</v>
      </c>
      <c r="G241" s="36" t="s">
        <v>92</v>
      </c>
      <c r="H241" s="42">
        <v>9026379.5099999998</v>
      </c>
      <c r="I241" s="42">
        <v>2395838.38</v>
      </c>
    </row>
    <row r="242" spans="1:9" s="33" customFormat="1" ht="52.15" customHeight="1">
      <c r="A242" s="29">
        <v>2</v>
      </c>
      <c r="B242" s="34">
        <v>955</v>
      </c>
      <c r="C242" s="43" t="s">
        <v>187</v>
      </c>
      <c r="D242" s="36" t="s">
        <v>84</v>
      </c>
      <c r="E242" s="36" t="s">
        <v>70</v>
      </c>
      <c r="F242" s="36" t="s">
        <v>186</v>
      </c>
      <c r="G242" s="36"/>
      <c r="H242" s="37">
        <f>SUMIFS(H243:H1298,$B243:$B1298,$B242,$D243:$D1298,$D243,$E243:$E1298,$E243,$F243:$F1298,$F243)</f>
        <v>0</v>
      </c>
      <c r="I242" s="37">
        <f>SUMIFS(I243:I1298,$B243:$B1298,$B242,$D243:$D1298,$D243,$E243:$E1298,$E243,$F243:$F1298,$F243)</f>
        <v>0</v>
      </c>
    </row>
    <row r="243" spans="1:9" s="33" customFormat="1" ht="15.75">
      <c r="A243" s="29">
        <v>3</v>
      </c>
      <c r="B243" s="34">
        <v>955</v>
      </c>
      <c r="C243" s="43" t="s">
        <v>46</v>
      </c>
      <c r="D243" s="36" t="s">
        <v>84</v>
      </c>
      <c r="E243" s="36" t="s">
        <v>70</v>
      </c>
      <c r="F243" s="36" t="s">
        <v>186</v>
      </c>
      <c r="G243" s="36" t="s">
        <v>92</v>
      </c>
      <c r="H243" s="42">
        <v>0</v>
      </c>
      <c r="I243" s="42">
        <v>0</v>
      </c>
    </row>
    <row r="244" spans="1:9" s="33" customFormat="1" ht="54.6" customHeight="1">
      <c r="A244" s="29">
        <v>2</v>
      </c>
      <c r="B244" s="34">
        <v>955</v>
      </c>
      <c r="C244" s="43" t="s">
        <v>198</v>
      </c>
      <c r="D244" s="36" t="s">
        <v>84</v>
      </c>
      <c r="E244" s="36" t="s">
        <v>70</v>
      </c>
      <c r="F244" s="36" t="s">
        <v>124</v>
      </c>
      <c r="G244" s="36"/>
      <c r="H244" s="37">
        <f>SUMIFS(H245:H1300,$B245:$B1300,$B244,$D245:$D1300,$D245,$E245:$E1300,$E245,$F245:$F1300,$F245)</f>
        <v>45000</v>
      </c>
      <c r="I244" s="37">
        <f>SUMIFS(I245:I1300,$B245:$B1300,$B244,$D245:$D1300,$D245,$E245:$E1300,$E245,$F245:$F1300,$F245)</f>
        <v>0</v>
      </c>
    </row>
    <row r="245" spans="1:9" s="33" customFormat="1" ht="15.75">
      <c r="A245" s="29">
        <v>3</v>
      </c>
      <c r="B245" s="34">
        <v>955</v>
      </c>
      <c r="C245" s="43" t="s">
        <v>46</v>
      </c>
      <c r="D245" s="36" t="s">
        <v>84</v>
      </c>
      <c r="E245" s="36" t="s">
        <v>70</v>
      </c>
      <c r="F245" s="36" t="s">
        <v>124</v>
      </c>
      <c r="G245" s="36" t="s">
        <v>92</v>
      </c>
      <c r="H245" s="42">
        <v>45000</v>
      </c>
      <c r="I245" s="42">
        <v>0</v>
      </c>
    </row>
    <row r="246" spans="1:9" s="33" customFormat="1" ht="68.45" customHeight="1">
      <c r="A246" s="29">
        <v>2</v>
      </c>
      <c r="B246" s="34">
        <v>955</v>
      </c>
      <c r="C246" s="43" t="s">
        <v>160</v>
      </c>
      <c r="D246" s="36" t="s">
        <v>84</v>
      </c>
      <c r="E246" s="36" t="s">
        <v>70</v>
      </c>
      <c r="F246" s="36" t="s">
        <v>159</v>
      </c>
      <c r="G246" s="36"/>
      <c r="H246" s="37">
        <f>SUMIFS(H247:H1302,$B247:$B1302,$B246,$D247:$D1302,$D247,$E247:$E1302,$E247,$F247:$F1302,$F247)</f>
        <v>20000</v>
      </c>
      <c r="I246" s="37">
        <f>SUMIFS(I247:I1302,$B247:$B1302,$B246,$D247:$D1302,$D247,$E247:$E1302,$E247,$F247:$F1302,$F247)</f>
        <v>0</v>
      </c>
    </row>
    <row r="247" spans="1:9" s="33" customFormat="1" ht="15.75">
      <c r="A247" s="29">
        <v>3</v>
      </c>
      <c r="B247" s="34">
        <v>955</v>
      </c>
      <c r="C247" s="43" t="s">
        <v>46</v>
      </c>
      <c r="D247" s="36" t="s">
        <v>84</v>
      </c>
      <c r="E247" s="36" t="s">
        <v>70</v>
      </c>
      <c r="F247" s="36" t="s">
        <v>159</v>
      </c>
      <c r="G247" s="36" t="s">
        <v>92</v>
      </c>
      <c r="H247" s="42">
        <v>20000</v>
      </c>
      <c r="I247" s="42">
        <v>0</v>
      </c>
    </row>
    <row r="248" spans="1:9" s="33" customFormat="1" ht="15.75">
      <c r="A248" s="29">
        <v>1</v>
      </c>
      <c r="B248" s="34">
        <v>955</v>
      </c>
      <c r="C248" s="48" t="s">
        <v>136</v>
      </c>
      <c r="D248" s="36" t="s">
        <v>85</v>
      </c>
      <c r="E248" s="36" t="s">
        <v>70</v>
      </c>
      <c r="F248" s="36" t="s">
        <v>7</v>
      </c>
      <c r="G248" s="36" t="s">
        <v>72</v>
      </c>
      <c r="H248" s="37">
        <f>SUMIFS(H249:H1308,$B249:$B1308,$B249,$D249:$D1308,$D249,$E249:$E1308,$E249)/2</f>
        <v>1504368</v>
      </c>
      <c r="I248" s="37">
        <f>SUMIFS(I249:I1308,$B249:$B1308,$B249,$D249:$D1308,$D249,$E249:$E1308,$E249)/2</f>
        <v>409932</v>
      </c>
    </row>
    <row r="249" spans="1:9" s="33" customFormat="1" ht="47.25">
      <c r="A249" s="29">
        <v>2</v>
      </c>
      <c r="B249" s="34">
        <v>955</v>
      </c>
      <c r="C249" s="44" t="s">
        <v>32</v>
      </c>
      <c r="D249" s="36" t="s">
        <v>85</v>
      </c>
      <c r="E249" s="36" t="s">
        <v>70</v>
      </c>
      <c r="F249" s="49" t="s">
        <v>117</v>
      </c>
      <c r="G249" s="36"/>
      <c r="H249" s="37">
        <f>SUMIFS(H250:H1308,$B250:$B1308,$B249,$D250:$D1308,$D250,$E250:$E1308,$E250,$F250:$F1308,$F250)</f>
        <v>1504368</v>
      </c>
      <c r="I249" s="37">
        <f>SUMIFS(I250:I1308,$B250:$B1308,$B249,$D250:$D1308,$D250,$E250:$E1308,$E250,$F250:$F1308,$F250)</f>
        <v>409932</v>
      </c>
    </row>
    <row r="250" spans="1:9" s="33" customFormat="1" ht="37.9" customHeight="1">
      <c r="A250" s="29">
        <v>3</v>
      </c>
      <c r="B250" s="34">
        <v>955</v>
      </c>
      <c r="C250" s="43" t="s">
        <v>206</v>
      </c>
      <c r="D250" s="36" t="s">
        <v>85</v>
      </c>
      <c r="E250" s="36" t="s">
        <v>70</v>
      </c>
      <c r="F250" s="36" t="s">
        <v>117</v>
      </c>
      <c r="G250" s="36" t="s">
        <v>205</v>
      </c>
      <c r="H250" s="42">
        <v>1504368</v>
      </c>
      <c r="I250" s="42">
        <v>409932</v>
      </c>
    </row>
    <row r="251" spans="1:9" s="33" customFormat="1" ht="37.9" customHeight="1">
      <c r="A251" s="29">
        <v>3</v>
      </c>
      <c r="B251" s="34">
        <v>955</v>
      </c>
      <c r="C251" s="43" t="s">
        <v>21</v>
      </c>
      <c r="D251" s="36" t="s">
        <v>85</v>
      </c>
      <c r="E251" s="36" t="s">
        <v>70</v>
      </c>
      <c r="F251" s="36" t="s">
        <v>117</v>
      </c>
      <c r="G251" s="36" t="s">
        <v>81</v>
      </c>
      <c r="H251" s="42">
        <v>0</v>
      </c>
      <c r="I251" s="42">
        <v>0</v>
      </c>
    </row>
    <row r="252" spans="1:9" s="33" customFormat="1" ht="15.75">
      <c r="A252" s="29">
        <v>1</v>
      </c>
      <c r="B252" s="34">
        <v>955</v>
      </c>
      <c r="C252" s="43" t="s">
        <v>65</v>
      </c>
      <c r="D252" s="36" t="s">
        <v>85</v>
      </c>
      <c r="E252" s="36" t="s">
        <v>79</v>
      </c>
      <c r="F252" s="36" t="s">
        <v>7</v>
      </c>
      <c r="G252" s="36" t="s">
        <v>72</v>
      </c>
      <c r="H252" s="37">
        <f>SUMIFS(H253:H1311,$B253:$B1311,$B253,$D253:$D1311,$D253,$E253:$E1311,$E253)/2</f>
        <v>3846301.55</v>
      </c>
      <c r="I252" s="37">
        <f>SUMIFS(I253:I1311,$B253:$B1311,$B253,$D253:$D1311,$D253,$E253:$E1311,$E253)/2</f>
        <v>0</v>
      </c>
    </row>
    <row r="253" spans="1:9" s="33" customFormat="1" ht="47.25">
      <c r="A253" s="29">
        <v>2</v>
      </c>
      <c r="B253" s="34">
        <v>955</v>
      </c>
      <c r="C253" s="43" t="s">
        <v>140</v>
      </c>
      <c r="D253" s="36" t="s">
        <v>85</v>
      </c>
      <c r="E253" s="36" t="s">
        <v>79</v>
      </c>
      <c r="F253" s="36" t="s">
        <v>60</v>
      </c>
      <c r="G253" s="36"/>
      <c r="H253" s="37">
        <f>SUMIFS(H254:H1311,$B254:$B1311,$B253,$D254:$D1311,$D254,$E254:$E1311,$E254,$F254:$F1311,$F254)</f>
        <v>3696301.55</v>
      </c>
      <c r="I253" s="37">
        <f>SUMIFS(I254:I1311,$B254:$B1311,$B253,$D254:$D1311,$D254,$E254:$E1311,$E254,$F254:$F1311,$F254)</f>
        <v>0</v>
      </c>
    </row>
    <row r="254" spans="1:9" s="33" customFormat="1" ht="39.6" customHeight="1">
      <c r="A254" s="29">
        <v>3</v>
      </c>
      <c r="B254" s="34">
        <v>955</v>
      </c>
      <c r="C254" s="43" t="s">
        <v>21</v>
      </c>
      <c r="D254" s="36" t="s">
        <v>85</v>
      </c>
      <c r="E254" s="36" t="s">
        <v>79</v>
      </c>
      <c r="F254" s="36" t="s">
        <v>60</v>
      </c>
      <c r="G254" s="36" t="s">
        <v>81</v>
      </c>
      <c r="H254" s="42">
        <v>3696301.55</v>
      </c>
      <c r="I254" s="42">
        <v>0</v>
      </c>
    </row>
    <row r="255" spans="1:9" s="33" customFormat="1" ht="47.25">
      <c r="A255" s="29">
        <v>2</v>
      </c>
      <c r="B255" s="34">
        <v>955</v>
      </c>
      <c r="C255" s="43" t="s">
        <v>201</v>
      </c>
      <c r="D255" s="36" t="s">
        <v>85</v>
      </c>
      <c r="E255" s="36" t="s">
        <v>79</v>
      </c>
      <c r="F255" s="36" t="s">
        <v>123</v>
      </c>
      <c r="G255" s="36"/>
      <c r="H255" s="37">
        <f>SUMIFS(H256:H1313,$B256:$B1313,$B255,$D256:$D1313,$D256,$E256:$E1313,$E256,$F256:$F1313,$F256)</f>
        <v>0</v>
      </c>
      <c r="I255" s="37">
        <f>SUMIFS(I256:I1313,$B256:$B1313,$B255,$D256:$D1313,$D256,$E256:$E1313,$E256,$F256:$F1313,$F256)</f>
        <v>0</v>
      </c>
    </row>
    <row r="256" spans="1:9" s="33" customFormat="1" ht="37.9" customHeight="1">
      <c r="A256" s="29">
        <v>3</v>
      </c>
      <c r="B256" s="34">
        <v>955</v>
      </c>
      <c r="C256" s="43" t="s">
        <v>21</v>
      </c>
      <c r="D256" s="36" t="s">
        <v>85</v>
      </c>
      <c r="E256" s="36" t="s">
        <v>79</v>
      </c>
      <c r="F256" s="36" t="s">
        <v>123</v>
      </c>
      <c r="G256" s="36" t="s">
        <v>81</v>
      </c>
      <c r="H256" s="42">
        <v>0</v>
      </c>
      <c r="I256" s="42">
        <v>0</v>
      </c>
    </row>
    <row r="257" spans="1:9" s="33" customFormat="1" ht="15.75">
      <c r="A257" s="29">
        <v>3</v>
      </c>
      <c r="B257" s="34">
        <v>955</v>
      </c>
      <c r="C257" s="43" t="s">
        <v>46</v>
      </c>
      <c r="D257" s="36" t="s">
        <v>85</v>
      </c>
      <c r="E257" s="36" t="s">
        <v>79</v>
      </c>
      <c r="F257" s="36" t="s">
        <v>123</v>
      </c>
      <c r="G257" s="36" t="s">
        <v>92</v>
      </c>
      <c r="H257" s="42">
        <v>0</v>
      </c>
      <c r="I257" s="42">
        <v>0</v>
      </c>
    </row>
    <row r="258" spans="1:9" s="33" customFormat="1" ht="67.900000000000006" customHeight="1">
      <c r="A258" s="29">
        <v>2</v>
      </c>
      <c r="B258" s="34">
        <v>955</v>
      </c>
      <c r="C258" s="43" t="s">
        <v>160</v>
      </c>
      <c r="D258" s="36" t="s">
        <v>85</v>
      </c>
      <c r="E258" s="36" t="s">
        <v>79</v>
      </c>
      <c r="F258" s="36" t="s">
        <v>159</v>
      </c>
      <c r="G258" s="36"/>
      <c r="H258" s="37">
        <f>SUMIFS(H259:H1316,$B259:$B1316,$B258,$D259:$D1316,$D259,$E259:$E1316,$E259,$F259:$F1316,$F259)</f>
        <v>150000</v>
      </c>
      <c r="I258" s="37">
        <f>SUMIFS(I259:I1316,$B259:$B1316,$B258,$D259:$D1316,$D259,$E259:$E1316,$E259,$F259:$F1316,$F259)</f>
        <v>0</v>
      </c>
    </row>
    <row r="259" spans="1:9" s="33" customFormat="1" ht="37.9" customHeight="1">
      <c r="A259" s="29">
        <v>3</v>
      </c>
      <c r="B259" s="34">
        <v>955</v>
      </c>
      <c r="C259" s="43" t="s">
        <v>21</v>
      </c>
      <c r="D259" s="36" t="s">
        <v>85</v>
      </c>
      <c r="E259" s="36" t="s">
        <v>79</v>
      </c>
      <c r="F259" s="36" t="s">
        <v>159</v>
      </c>
      <c r="G259" s="36" t="s">
        <v>81</v>
      </c>
      <c r="H259" s="42">
        <v>150000</v>
      </c>
      <c r="I259" s="42">
        <v>0</v>
      </c>
    </row>
    <row r="260" spans="1:9" s="33" customFormat="1" ht="47.25">
      <c r="A260" s="29">
        <v>2</v>
      </c>
      <c r="B260" s="34">
        <v>955</v>
      </c>
      <c r="C260" s="44" t="s">
        <v>35</v>
      </c>
      <c r="D260" s="36" t="s">
        <v>85</v>
      </c>
      <c r="E260" s="36" t="s">
        <v>79</v>
      </c>
      <c r="F260" s="36" t="s">
        <v>111</v>
      </c>
      <c r="G260" s="36"/>
      <c r="H260" s="37">
        <f>SUMIFS(H261:H1318,$B261:$B1318,$B260,$D261:$D1318,$D261,$E261:$E1318,$E261,$F261:$F1318,$F261)</f>
        <v>0</v>
      </c>
      <c r="I260" s="37">
        <f>SUMIFS(I261:I1318,$B261:$B1318,$B260,$D261:$D1318,$D261,$E261:$E1318,$E261,$F261:$F1318,$F261)</f>
        <v>0</v>
      </c>
    </row>
    <row r="261" spans="1:9" s="33" customFormat="1" ht="24" customHeight="1">
      <c r="A261" s="29">
        <v>3</v>
      </c>
      <c r="B261" s="34">
        <v>955</v>
      </c>
      <c r="C261" s="43" t="s">
        <v>161</v>
      </c>
      <c r="D261" s="36" t="s">
        <v>85</v>
      </c>
      <c r="E261" s="36" t="s">
        <v>79</v>
      </c>
      <c r="F261" s="36" t="s">
        <v>111</v>
      </c>
      <c r="G261" s="36" t="s">
        <v>128</v>
      </c>
      <c r="H261" s="42">
        <v>0</v>
      </c>
      <c r="I261" s="42">
        <v>0</v>
      </c>
    </row>
    <row r="262" spans="1:9" s="33" customFormat="1" ht="15.75">
      <c r="A262" s="29">
        <v>1</v>
      </c>
      <c r="B262" s="34">
        <v>955</v>
      </c>
      <c r="C262" s="43" t="s">
        <v>133</v>
      </c>
      <c r="D262" s="36" t="s">
        <v>85</v>
      </c>
      <c r="E262" s="36" t="s">
        <v>87</v>
      </c>
      <c r="F262" s="36"/>
      <c r="G262" s="36"/>
      <c r="H262" s="37">
        <f>SUMIFS(H263:H1321,$B263:$B1321,$B263,$D263:$D1321,$D263,$E263:$E1321,$E263)/2</f>
        <v>6143608.7599999998</v>
      </c>
      <c r="I262" s="37">
        <f>SUMIFS(I263:I1321,$B263:$B1321,$B263,$D263:$D1321,$D263,$E263:$E1321,$E263)/2</f>
        <v>5905569.5999999996</v>
      </c>
    </row>
    <row r="263" spans="1:9" s="33" customFormat="1" ht="31.5">
      <c r="A263" s="29">
        <v>2</v>
      </c>
      <c r="B263" s="34">
        <v>955</v>
      </c>
      <c r="C263" s="43" t="s">
        <v>203</v>
      </c>
      <c r="D263" s="36" t="s">
        <v>85</v>
      </c>
      <c r="E263" s="36" t="s">
        <v>87</v>
      </c>
      <c r="F263" s="36" t="s">
        <v>66</v>
      </c>
      <c r="G263" s="36"/>
      <c r="H263" s="37">
        <f>SUMIFS(H264:H1321,$B264:$B1321,$B263,$D264:$D1321,$D264,$E264:$E1321,$E264,$F264:$F1321,$F264)</f>
        <v>5905569.5999999996</v>
      </c>
      <c r="I263" s="37">
        <f>SUMIFS(I264:I1321,$B264:$B1321,$B263,$D264:$D1321,$D264,$E264:$E1321,$E264,$F264:$F1321,$F264)</f>
        <v>5905569.5999999996</v>
      </c>
    </row>
    <row r="264" spans="1:9" s="33" customFormat="1" ht="37.15" customHeight="1">
      <c r="A264" s="29">
        <v>3</v>
      </c>
      <c r="B264" s="34">
        <v>955</v>
      </c>
      <c r="C264" s="43" t="s">
        <v>21</v>
      </c>
      <c r="D264" s="36" t="s">
        <v>85</v>
      </c>
      <c r="E264" s="36" t="s">
        <v>87</v>
      </c>
      <c r="F264" s="36" t="s">
        <v>66</v>
      </c>
      <c r="G264" s="36" t="s">
        <v>81</v>
      </c>
      <c r="H264" s="42">
        <v>5905569.5999999996</v>
      </c>
      <c r="I264" s="42">
        <v>5905569.5999999996</v>
      </c>
    </row>
    <row r="265" spans="1:9" s="33" customFormat="1" ht="63">
      <c r="A265" s="29">
        <v>2</v>
      </c>
      <c r="B265" s="34">
        <v>955</v>
      </c>
      <c r="C265" s="43" t="s">
        <v>204</v>
      </c>
      <c r="D265" s="36" t="s">
        <v>85</v>
      </c>
      <c r="E265" s="36" t="s">
        <v>87</v>
      </c>
      <c r="F265" s="36" t="s">
        <v>10</v>
      </c>
      <c r="G265" s="36"/>
      <c r="H265" s="37">
        <f>SUMIFS(H266:H1328,$B266:$B1328,$B265,$D266:$D1328,$D266,$E266:$E1328,$E266,$F266:$F1328,$F266)</f>
        <v>238039.16</v>
      </c>
      <c r="I265" s="37">
        <f>SUMIFS(I266:I1328,$B266:$B1328,$B265,$D266:$D1328,$D266,$E266:$E1328,$E266,$F266:$F1328,$F266)</f>
        <v>0</v>
      </c>
    </row>
    <row r="266" spans="1:9" s="33" customFormat="1" ht="51" customHeight="1">
      <c r="A266" s="29">
        <v>3</v>
      </c>
      <c r="B266" s="34">
        <v>955</v>
      </c>
      <c r="C266" s="43" t="s">
        <v>12</v>
      </c>
      <c r="D266" s="36" t="s">
        <v>85</v>
      </c>
      <c r="E266" s="36" t="s">
        <v>87</v>
      </c>
      <c r="F266" s="36" t="s">
        <v>10</v>
      </c>
      <c r="G266" s="36" t="s">
        <v>74</v>
      </c>
      <c r="H266" s="42">
        <v>238039.16</v>
      </c>
      <c r="I266" s="42">
        <v>0</v>
      </c>
    </row>
    <row r="267" spans="1:9" s="33" customFormat="1" ht="33.6" customHeight="1">
      <c r="A267" s="29">
        <v>3</v>
      </c>
      <c r="B267" s="34">
        <v>955</v>
      </c>
      <c r="C267" s="43" t="s">
        <v>21</v>
      </c>
      <c r="D267" s="36" t="s">
        <v>85</v>
      </c>
      <c r="E267" s="36" t="s">
        <v>87</v>
      </c>
      <c r="F267" s="36" t="s">
        <v>10</v>
      </c>
      <c r="G267" s="36" t="s">
        <v>81</v>
      </c>
      <c r="H267" s="42">
        <v>0</v>
      </c>
      <c r="I267" s="42">
        <v>0</v>
      </c>
    </row>
    <row r="268" spans="1:9" s="33" customFormat="1" ht="31.5">
      <c r="A268" s="29">
        <v>1</v>
      </c>
      <c r="B268" s="34">
        <v>955</v>
      </c>
      <c r="C268" s="43" t="s">
        <v>27</v>
      </c>
      <c r="D268" s="36" t="s">
        <v>85</v>
      </c>
      <c r="E268" s="36" t="s">
        <v>71</v>
      </c>
      <c r="F268" s="36"/>
      <c r="G268" s="36"/>
      <c r="H268" s="37">
        <f>SUMIFS(H269:H1324,$B269:$B1324,$B269,$D269:$D1324,$D269,$E269:$E1324,$E269)/2</f>
        <v>2194301.79</v>
      </c>
      <c r="I268" s="37">
        <f>SUMIFS(I269:I1324,$B269:$B1324,$B269,$D269:$D1324,$D269,$E269:$E1324,$E269)/2</f>
        <v>560783.69999999995</v>
      </c>
    </row>
    <row r="269" spans="1:9" s="33" customFormat="1" ht="63">
      <c r="A269" s="29">
        <v>2</v>
      </c>
      <c r="B269" s="34">
        <v>955</v>
      </c>
      <c r="C269" s="43" t="s">
        <v>164</v>
      </c>
      <c r="D269" s="36" t="s">
        <v>85</v>
      </c>
      <c r="E269" s="36" t="s">
        <v>71</v>
      </c>
      <c r="F269" s="36" t="s">
        <v>28</v>
      </c>
      <c r="G269" s="36"/>
      <c r="H269" s="37">
        <f>SUMIFS(H270:H1324,$B270:$B1324,$B269,$D270:$D1324,$D270,$E270:$E1324,$E270,$F270:$F1324,$F270)</f>
        <v>911000</v>
      </c>
      <c r="I269" s="37">
        <f>SUMIFS(I270:I1324,$B270:$B1324,$B269,$D270:$D1324,$D270,$E270:$E1324,$E270,$F270:$F1324,$F270)</f>
        <v>0</v>
      </c>
    </row>
    <row r="270" spans="1:9" s="33" customFormat="1" ht="15.75">
      <c r="A270" s="29">
        <v>3</v>
      </c>
      <c r="B270" s="34">
        <v>955</v>
      </c>
      <c r="C270" s="43" t="s">
        <v>46</v>
      </c>
      <c r="D270" s="36" t="s">
        <v>85</v>
      </c>
      <c r="E270" s="36" t="s">
        <v>71</v>
      </c>
      <c r="F270" s="36" t="s">
        <v>28</v>
      </c>
      <c r="G270" s="36" t="s">
        <v>92</v>
      </c>
      <c r="H270" s="42">
        <v>911000</v>
      </c>
      <c r="I270" s="42">
        <v>0</v>
      </c>
    </row>
    <row r="271" spans="1:9" s="33" customFormat="1" ht="94.5">
      <c r="A271" s="29">
        <v>2</v>
      </c>
      <c r="B271" s="34">
        <v>955</v>
      </c>
      <c r="C271" s="43" t="s">
        <v>188</v>
      </c>
      <c r="D271" s="36" t="s">
        <v>85</v>
      </c>
      <c r="E271" s="36" t="s">
        <v>71</v>
      </c>
      <c r="F271" s="36" t="s">
        <v>29</v>
      </c>
      <c r="G271" s="36"/>
      <c r="H271" s="37">
        <f>SUMIFS(H272:H1326,$B272:$B1326,$B271,$D272:$D1326,$D272,$E272:$E1326,$E272,$F272:$F1326,$F272)</f>
        <v>384000</v>
      </c>
      <c r="I271" s="37">
        <f>SUMIFS(I272:I1326,$B272:$B1326,$B271,$D272:$D1326,$D272,$E272:$E1326,$E272,$F272:$F1326,$F272)</f>
        <v>384000</v>
      </c>
    </row>
    <row r="272" spans="1:9" s="33" customFormat="1" ht="78.75">
      <c r="A272" s="29">
        <v>3</v>
      </c>
      <c r="B272" s="34">
        <v>955</v>
      </c>
      <c r="C272" s="43" t="s">
        <v>149</v>
      </c>
      <c r="D272" s="36" t="s">
        <v>85</v>
      </c>
      <c r="E272" s="36" t="s">
        <v>71</v>
      </c>
      <c r="F272" s="36" t="s">
        <v>29</v>
      </c>
      <c r="G272" s="36" t="s">
        <v>95</v>
      </c>
      <c r="H272" s="42">
        <v>384000</v>
      </c>
      <c r="I272" s="42">
        <v>384000</v>
      </c>
    </row>
    <row r="273" spans="1:9" s="33" customFormat="1" ht="63">
      <c r="A273" s="29">
        <v>2</v>
      </c>
      <c r="B273" s="34">
        <v>955</v>
      </c>
      <c r="C273" s="43" t="s">
        <v>199</v>
      </c>
      <c r="D273" s="36" t="s">
        <v>85</v>
      </c>
      <c r="E273" s="36" t="s">
        <v>71</v>
      </c>
      <c r="F273" s="36" t="s">
        <v>33</v>
      </c>
      <c r="G273" s="36"/>
      <c r="H273" s="37">
        <f>SUMIFS(H274:H1328,$B274:$B1328,$B273,$D274:$D1328,$D274,$E274:$E1328,$E274,$F274:$F1328,$F274)</f>
        <v>899301.79</v>
      </c>
      <c r="I273" s="37">
        <f>SUMIFS(I274:I1328,$B274:$B1328,$B273,$D274:$D1328,$D274,$E274:$E1328,$E274,$F274:$F1328,$F274)</f>
        <v>176783.7</v>
      </c>
    </row>
    <row r="274" spans="1:9" s="33" customFormat="1" ht="33.6" customHeight="1">
      <c r="A274" s="29">
        <v>3</v>
      </c>
      <c r="B274" s="34">
        <v>955</v>
      </c>
      <c r="C274" s="43" t="s">
        <v>11</v>
      </c>
      <c r="D274" s="36" t="s">
        <v>85</v>
      </c>
      <c r="E274" s="36" t="s">
        <v>71</v>
      </c>
      <c r="F274" s="36" t="s">
        <v>33</v>
      </c>
      <c r="G274" s="36" t="s">
        <v>73</v>
      </c>
      <c r="H274" s="42">
        <v>812604.79</v>
      </c>
      <c r="I274" s="42">
        <v>156033.70000000001</v>
      </c>
    </row>
    <row r="275" spans="1:9" s="33" customFormat="1" ht="47.25">
      <c r="A275" s="29">
        <v>3</v>
      </c>
      <c r="B275" s="34">
        <v>955</v>
      </c>
      <c r="C275" s="43" t="s">
        <v>12</v>
      </c>
      <c r="D275" s="36" t="s">
        <v>85</v>
      </c>
      <c r="E275" s="36" t="s">
        <v>71</v>
      </c>
      <c r="F275" s="36" t="s">
        <v>33</v>
      </c>
      <c r="G275" s="36" t="s">
        <v>74</v>
      </c>
      <c r="H275" s="42">
        <v>86697</v>
      </c>
      <c r="I275" s="42">
        <v>20750</v>
      </c>
    </row>
    <row r="276" spans="1:9" s="33" customFormat="1" ht="47.25">
      <c r="A276" s="29">
        <v>2</v>
      </c>
      <c r="B276" s="34">
        <v>955</v>
      </c>
      <c r="C276" s="43" t="s">
        <v>156</v>
      </c>
      <c r="D276" s="36" t="s">
        <v>85</v>
      </c>
      <c r="E276" s="36" t="s">
        <v>71</v>
      </c>
      <c r="F276" s="36" t="s">
        <v>155</v>
      </c>
      <c r="G276" s="36"/>
      <c r="H276" s="37">
        <f>SUMIFS(H277:H1331,$B277:$B1331,$B276,$D277:$D1331,$D277,$E277:$E1331,$E277,$F277:$F1331,$F277)</f>
        <v>0</v>
      </c>
      <c r="I276" s="37">
        <f>SUMIFS(I277:I1331,$B277:$B1331,$B276,$D277:$D1331,$D277,$E277:$E1331,$E277,$F277:$F1331,$F277)</f>
        <v>0</v>
      </c>
    </row>
    <row r="277" spans="1:9" s="33" customFormat="1" ht="15.75">
      <c r="A277" s="29">
        <v>3</v>
      </c>
      <c r="B277" s="34">
        <v>955</v>
      </c>
      <c r="C277" s="43" t="s">
        <v>46</v>
      </c>
      <c r="D277" s="36" t="s">
        <v>85</v>
      </c>
      <c r="E277" s="36" t="s">
        <v>71</v>
      </c>
      <c r="F277" s="36" t="s">
        <v>155</v>
      </c>
      <c r="G277" s="36" t="s">
        <v>92</v>
      </c>
      <c r="H277" s="42">
        <v>0</v>
      </c>
      <c r="I277" s="42">
        <v>0</v>
      </c>
    </row>
    <row r="278" spans="1:9" s="33" customFormat="1" ht="15.75">
      <c r="A278" s="29">
        <v>1</v>
      </c>
      <c r="B278" s="34">
        <v>955</v>
      </c>
      <c r="C278" s="43" t="s">
        <v>30</v>
      </c>
      <c r="D278" s="36" t="s">
        <v>86</v>
      </c>
      <c r="E278" s="36" t="s">
        <v>70</v>
      </c>
      <c r="F278" s="36" t="s">
        <v>7</v>
      </c>
      <c r="G278" s="36" t="s">
        <v>72</v>
      </c>
      <c r="H278" s="37">
        <f>SUMIFS(H279:H1334,$B279:$B1334,$B279,$D279:$D1334,$D279,$E279:$E1334,$E279)/2</f>
        <v>3479951.31</v>
      </c>
      <c r="I278" s="37">
        <f>SUMIFS(I279:I1334,$B279:$B1334,$B279,$D279:$D1334,$D279,$E279:$E1334,$E279)/2</f>
        <v>797219.06</v>
      </c>
    </row>
    <row r="279" spans="1:9" s="33" customFormat="1" ht="47.25">
      <c r="A279" s="29">
        <v>2</v>
      </c>
      <c r="B279" s="34">
        <v>955</v>
      </c>
      <c r="C279" s="43" t="s">
        <v>191</v>
      </c>
      <c r="D279" s="36" t="s">
        <v>86</v>
      </c>
      <c r="E279" s="36" t="s">
        <v>70</v>
      </c>
      <c r="F279" s="36" t="s">
        <v>31</v>
      </c>
      <c r="G279" s="36"/>
      <c r="H279" s="37">
        <f>SUMIFS(H280:H1334,$B280:$B1334,$B279,$D280:$D1334,$D280,$E280:$E1334,$E280,$F280:$F1334,$F280)</f>
        <v>3470951.31</v>
      </c>
      <c r="I279" s="37">
        <f>SUMIFS(I280:I1334,$B280:$B1334,$B279,$D280:$D1334,$D280,$E280:$E1334,$E280,$F280:$F1334,$F280)</f>
        <v>797219.06</v>
      </c>
    </row>
    <row r="280" spans="1:9" s="33" customFormat="1" ht="15.75">
      <c r="A280" s="29">
        <v>3</v>
      </c>
      <c r="B280" s="34">
        <v>955</v>
      </c>
      <c r="C280" s="43" t="s">
        <v>46</v>
      </c>
      <c r="D280" s="36" t="s">
        <v>86</v>
      </c>
      <c r="E280" s="36" t="s">
        <v>70</v>
      </c>
      <c r="F280" s="36" t="s">
        <v>31</v>
      </c>
      <c r="G280" s="36" t="s">
        <v>92</v>
      </c>
      <c r="H280" s="42">
        <v>3470951.31</v>
      </c>
      <c r="I280" s="42">
        <v>797219.06</v>
      </c>
    </row>
    <row r="281" spans="1:9" s="33" customFormat="1" ht="47.25">
      <c r="A281" s="29">
        <v>2</v>
      </c>
      <c r="B281" s="34">
        <v>955</v>
      </c>
      <c r="C281" s="43" t="s">
        <v>187</v>
      </c>
      <c r="D281" s="36" t="s">
        <v>86</v>
      </c>
      <c r="E281" s="36" t="s">
        <v>70</v>
      </c>
      <c r="F281" s="36" t="s">
        <v>186</v>
      </c>
      <c r="G281" s="36"/>
      <c r="H281" s="37">
        <f>SUMIFS(H282:H1336,$B282:$B1336,$B281,$D282:$D1336,$D282,$E282:$E1336,$E282,$F282:$F1336,$F282)</f>
        <v>0</v>
      </c>
      <c r="I281" s="37">
        <f>SUMIFS(I282:I1336,$B282:$B1336,$B281,$D282:$D1336,$D282,$E282:$E1336,$E282,$F282:$F1336,$F282)</f>
        <v>0</v>
      </c>
    </row>
    <row r="282" spans="1:9" s="33" customFormat="1" ht="15.75">
      <c r="A282" s="29">
        <v>3</v>
      </c>
      <c r="B282" s="34">
        <v>955</v>
      </c>
      <c r="C282" s="43" t="s">
        <v>46</v>
      </c>
      <c r="D282" s="36" t="s">
        <v>86</v>
      </c>
      <c r="E282" s="36" t="s">
        <v>70</v>
      </c>
      <c r="F282" s="36" t="s">
        <v>186</v>
      </c>
      <c r="G282" s="36" t="s">
        <v>92</v>
      </c>
      <c r="H282" s="42">
        <v>0</v>
      </c>
      <c r="I282" s="42">
        <v>0</v>
      </c>
    </row>
    <row r="283" spans="1:9" s="33" customFormat="1" ht="47.25">
      <c r="A283" s="29">
        <v>2</v>
      </c>
      <c r="B283" s="34">
        <v>955</v>
      </c>
      <c r="C283" s="43" t="s">
        <v>140</v>
      </c>
      <c r="D283" s="36" t="s">
        <v>86</v>
      </c>
      <c r="E283" s="36" t="s">
        <v>70</v>
      </c>
      <c r="F283" s="36" t="s">
        <v>60</v>
      </c>
      <c r="G283" s="36"/>
      <c r="H283" s="37">
        <f>SUMIFS(H284:H1338,$B284:$B1338,$B283,$D284:$D1338,$D284,$E284:$E1338,$E284,$F284:$F1338,$F284)</f>
        <v>0</v>
      </c>
      <c r="I283" s="37">
        <f>SUMIFS(I284:I1338,$B284:$B1338,$B283,$D284:$D1338,$D284,$E284:$E1338,$E284,$F284:$F1338,$F284)</f>
        <v>0</v>
      </c>
    </row>
    <row r="284" spans="1:9" s="33" customFormat="1" ht="125.45" customHeight="1">
      <c r="A284" s="29">
        <v>3</v>
      </c>
      <c r="B284" s="34">
        <v>955</v>
      </c>
      <c r="C284" s="43" t="s">
        <v>116</v>
      </c>
      <c r="D284" s="36" t="s">
        <v>86</v>
      </c>
      <c r="E284" s="36" t="s">
        <v>70</v>
      </c>
      <c r="F284" s="36" t="s">
        <v>60</v>
      </c>
      <c r="G284" s="36" t="s">
        <v>114</v>
      </c>
      <c r="H284" s="42">
        <v>0</v>
      </c>
      <c r="I284" s="42">
        <v>0</v>
      </c>
    </row>
    <row r="285" spans="1:9" s="33" customFormat="1" ht="47.25">
      <c r="A285" s="29">
        <v>2</v>
      </c>
      <c r="B285" s="34">
        <v>955</v>
      </c>
      <c r="C285" s="43" t="s">
        <v>148</v>
      </c>
      <c r="D285" s="36" t="s">
        <v>86</v>
      </c>
      <c r="E285" s="36" t="s">
        <v>70</v>
      </c>
      <c r="F285" s="36" t="s">
        <v>147</v>
      </c>
      <c r="G285" s="36"/>
      <c r="H285" s="37">
        <f>SUMIFS(H286:H1340,$B286:$B1340,$B285,$D286:$D1340,$D286,$E286:$E1340,$E286,$F286:$F1340,$F286)</f>
        <v>9000</v>
      </c>
      <c r="I285" s="37">
        <f>SUMIFS(I286:I1340,$B286:$B1340,$B285,$D286:$D1340,$D286,$E286:$E1340,$E286,$F286:$F1340,$F286)</f>
        <v>0</v>
      </c>
    </row>
    <row r="286" spans="1:9" s="33" customFormat="1" ht="15.75">
      <c r="A286" s="29">
        <v>3</v>
      </c>
      <c r="B286" s="34">
        <v>955</v>
      </c>
      <c r="C286" s="43" t="s">
        <v>46</v>
      </c>
      <c r="D286" s="36" t="s">
        <v>86</v>
      </c>
      <c r="E286" s="36" t="s">
        <v>70</v>
      </c>
      <c r="F286" s="36" t="s">
        <v>147</v>
      </c>
      <c r="G286" s="36" t="s">
        <v>92</v>
      </c>
      <c r="H286" s="42">
        <v>9000</v>
      </c>
      <c r="I286" s="42">
        <v>0</v>
      </c>
    </row>
    <row r="287" spans="1:9" s="33" customFormat="1" ht="15.75">
      <c r="A287" s="29">
        <v>1</v>
      </c>
      <c r="B287" s="34">
        <v>955</v>
      </c>
      <c r="C287" s="43" t="s">
        <v>67</v>
      </c>
      <c r="D287" s="36" t="s">
        <v>88</v>
      </c>
      <c r="E287" s="36" t="s">
        <v>89</v>
      </c>
      <c r="F287" s="36" t="s">
        <v>7</v>
      </c>
      <c r="G287" s="36" t="s">
        <v>72</v>
      </c>
      <c r="H287" s="37">
        <f>SUMIFS(H288:H1343,$B288:$B1343,$B288,$D288:$D1343,$D288,$E288:$E1343,$E288)/2</f>
        <v>6238830</v>
      </c>
      <c r="I287" s="37">
        <f>SUMIFS(I288:I1343,$B288:$B1343,$B288,$D288:$D1343,$D288,$E288:$E1343,$E288)/2</f>
        <v>1500000</v>
      </c>
    </row>
    <row r="288" spans="1:9" s="33" customFormat="1" ht="47.25">
      <c r="A288" s="29">
        <v>2</v>
      </c>
      <c r="B288" s="34">
        <v>955</v>
      </c>
      <c r="C288" s="47" t="s">
        <v>181</v>
      </c>
      <c r="D288" s="36" t="s">
        <v>88</v>
      </c>
      <c r="E288" s="36" t="s">
        <v>89</v>
      </c>
      <c r="F288" s="36" t="s">
        <v>68</v>
      </c>
      <c r="G288" s="36"/>
      <c r="H288" s="37">
        <f>SUMIFS(H289:H1343,$B289:$B1343,$B288,$D289:$D1343,$D289,$E289:$E1343,$E289,$F289:$F1343,$F289)</f>
        <v>4792030</v>
      </c>
      <c r="I288" s="37">
        <f>SUMIFS(I289:I1343,$B289:$B1343,$B288,$D289:$D1343,$D289,$E289:$E1343,$E289,$F289:$F1343,$F289)</f>
        <v>1170000</v>
      </c>
    </row>
    <row r="289" spans="1:9" s="33" customFormat="1" ht="15.75">
      <c r="A289" s="29">
        <v>3</v>
      </c>
      <c r="B289" s="34">
        <v>955</v>
      </c>
      <c r="C289" s="43" t="s">
        <v>46</v>
      </c>
      <c r="D289" s="36" t="s">
        <v>88</v>
      </c>
      <c r="E289" s="36" t="s">
        <v>89</v>
      </c>
      <c r="F289" s="36" t="s">
        <v>68</v>
      </c>
      <c r="G289" s="36" t="s">
        <v>92</v>
      </c>
      <c r="H289" s="42">
        <v>4792030</v>
      </c>
      <c r="I289" s="42">
        <v>1170000</v>
      </c>
    </row>
    <row r="290" spans="1:9" s="33" customFormat="1" ht="94.5">
      <c r="A290" s="29">
        <v>2</v>
      </c>
      <c r="B290" s="34">
        <v>955</v>
      </c>
      <c r="C290" s="47" t="s">
        <v>182</v>
      </c>
      <c r="D290" s="36" t="s">
        <v>88</v>
      </c>
      <c r="E290" s="36" t="s">
        <v>89</v>
      </c>
      <c r="F290" s="36" t="s">
        <v>125</v>
      </c>
      <c r="G290" s="36" t="s">
        <v>72</v>
      </c>
      <c r="H290" s="37">
        <f>SUMIFS(H291:H1345,$B291:$B1345,$B290,$D291:$D1345,$D291,$E291:$E1345,$E291,$F291:$F1345,$F291)</f>
        <v>1446800</v>
      </c>
      <c r="I290" s="37">
        <f>SUMIFS(I291:I1345,$B291:$B1345,$B290,$D291:$D1345,$D291,$E291:$E1345,$E291,$F291:$F1345,$F291)</f>
        <v>330000</v>
      </c>
    </row>
    <row r="291" spans="1:9" s="33" customFormat="1" ht="15.75">
      <c r="A291" s="29">
        <v>3</v>
      </c>
      <c r="B291" s="34">
        <v>955</v>
      </c>
      <c r="C291" s="43" t="s">
        <v>46</v>
      </c>
      <c r="D291" s="36" t="s">
        <v>88</v>
      </c>
      <c r="E291" s="36" t="s">
        <v>89</v>
      </c>
      <c r="F291" s="36" t="s">
        <v>125</v>
      </c>
      <c r="G291" s="36" t="s">
        <v>92</v>
      </c>
      <c r="H291" s="42">
        <v>1446800</v>
      </c>
      <c r="I291" s="42">
        <v>330000</v>
      </c>
    </row>
    <row r="292" spans="1:9" s="33" customFormat="1" ht="63">
      <c r="A292" s="29">
        <v>2</v>
      </c>
      <c r="B292" s="34">
        <v>955</v>
      </c>
      <c r="C292" s="43" t="s">
        <v>198</v>
      </c>
      <c r="D292" s="36" t="s">
        <v>88</v>
      </c>
      <c r="E292" s="36" t="s">
        <v>89</v>
      </c>
      <c r="F292" s="36" t="s">
        <v>124</v>
      </c>
      <c r="G292" s="36"/>
      <c r="H292" s="37">
        <f>SUMIFS(H293:H1347,$B293:$B1347,$B292,$D293:$D1347,$D293,$E293:$E1347,$E293,$F293:$F1347,$F293)</f>
        <v>0</v>
      </c>
      <c r="I292" s="37">
        <f>SUMIFS(I293:I1347,$B293:$B1347,$B292,$D293:$D1347,$D293,$E293:$E1347,$E293,$F293:$F1347,$F293)</f>
        <v>0</v>
      </c>
    </row>
    <row r="293" spans="1:9" s="33" customFormat="1" ht="15.75">
      <c r="A293" s="29">
        <v>3</v>
      </c>
      <c r="B293" s="34">
        <v>955</v>
      </c>
      <c r="C293" s="43" t="s">
        <v>46</v>
      </c>
      <c r="D293" s="36" t="s">
        <v>88</v>
      </c>
      <c r="E293" s="36" t="s">
        <v>89</v>
      </c>
      <c r="F293" s="36" t="s">
        <v>124</v>
      </c>
      <c r="G293" s="36" t="s">
        <v>92</v>
      </c>
      <c r="H293" s="42">
        <v>0</v>
      </c>
      <c r="I293" s="42">
        <v>0</v>
      </c>
    </row>
    <row r="294" spans="1:9" s="33" customFormat="1" ht="15.75">
      <c r="A294" s="29"/>
      <c r="B294" s="31"/>
      <c r="C294" s="31" t="s">
        <v>69</v>
      </c>
      <c r="D294" s="45"/>
      <c r="E294" s="45"/>
      <c r="F294" s="45" t="s">
        <v>7</v>
      </c>
      <c r="G294" s="45"/>
      <c r="H294" s="32">
        <f>SUMIF($A13:$A294,$A13,H13:H294)</f>
        <v>676579045.11999977</v>
      </c>
      <c r="I294" s="32">
        <f>SUMIF($A13:$A294,$A13,I13:I294)</f>
        <v>100562690.19999999</v>
      </c>
    </row>
    <row r="298" spans="1:9">
      <c r="H298" s="50"/>
    </row>
  </sheetData>
  <autoFilter ref="A5:G294"/>
  <mergeCells count="10">
    <mergeCell ref="H5:H12"/>
    <mergeCell ref="I5:I12"/>
    <mergeCell ref="H1:I1"/>
    <mergeCell ref="B3:I3"/>
    <mergeCell ref="B5:B12"/>
    <mergeCell ref="C5:C12"/>
    <mergeCell ref="D5:D12"/>
    <mergeCell ref="E5:E12"/>
    <mergeCell ref="F5:F12"/>
    <mergeCell ref="G5:G12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40625" defaultRowHeight="1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>
      <c r="B3" s="13" t="s">
        <v>105</v>
      </c>
      <c r="C3" s="13" t="s">
        <v>103</v>
      </c>
      <c r="D3" s="16" t="s">
        <v>97</v>
      </c>
      <c r="E3" s="16"/>
      <c r="F3" s="16" t="s">
        <v>98</v>
      </c>
      <c r="G3" s="16"/>
    </row>
    <row r="4" spans="2:7">
      <c r="B4" s="14"/>
      <c r="C4" s="14"/>
      <c r="D4" s="16"/>
      <c r="E4" s="16"/>
      <c r="F4" s="16"/>
      <c r="G4" s="16"/>
    </row>
    <row r="5" spans="2:7" ht="0.75" customHeight="1">
      <c r="B5" s="14"/>
      <c r="C5" s="14"/>
      <c r="D5" s="16"/>
      <c r="E5" s="16"/>
      <c r="F5" s="16"/>
      <c r="G5" s="16"/>
    </row>
    <row r="6" spans="2:7" ht="15" hidden="1" customHeight="1">
      <c r="B6" s="14"/>
      <c r="C6" s="14"/>
      <c r="D6" s="16"/>
      <c r="E6" s="16"/>
      <c r="F6" s="16"/>
      <c r="G6" s="16"/>
    </row>
    <row r="7" spans="2:7">
      <c r="B7" s="14"/>
      <c r="C7" s="14"/>
      <c r="D7" s="16" t="s">
        <v>6</v>
      </c>
      <c r="E7" s="16" t="s">
        <v>96</v>
      </c>
      <c r="F7" s="16" t="s">
        <v>6</v>
      </c>
      <c r="G7" s="16" t="s">
        <v>96</v>
      </c>
    </row>
    <row r="8" spans="2:7">
      <c r="B8" s="14"/>
      <c r="C8" s="14"/>
      <c r="D8" s="16"/>
      <c r="E8" s="16"/>
      <c r="F8" s="16"/>
      <c r="G8" s="16"/>
    </row>
    <row r="9" spans="2:7">
      <c r="B9" s="14"/>
      <c r="C9" s="14"/>
      <c r="D9" s="16"/>
      <c r="E9" s="16"/>
      <c r="F9" s="16"/>
      <c r="G9" s="16"/>
    </row>
    <row r="10" spans="2:7" ht="2.25" customHeight="1">
      <c r="B10" s="15"/>
      <c r="C10" s="15"/>
      <c r="D10" s="16"/>
      <c r="E10" s="16"/>
      <c r="F10" s="16"/>
      <c r="G10" s="16"/>
    </row>
    <row r="11" spans="2:7">
      <c r="B11" s="1">
        <v>0</v>
      </c>
      <c r="C11" s="1" t="s">
        <v>100</v>
      </c>
      <c r="D11" s="4" t="e">
        <f>SUMIF('Приложение №4'!$A$13:$A1060,0,'Приложение №4'!#REF!)</f>
        <v>#REF!</v>
      </c>
      <c r="E11" s="4" t="e">
        <f>SUMIF('Приложение №4'!$A$13:$A1060,0,'Приложение №4'!#REF!)</f>
        <v>#REF!</v>
      </c>
      <c r="F11" s="4" t="e">
        <f>SUMIF('Приложение №4'!$A$13:$A1060,0,'Приложение №4'!#REF!)</f>
        <v>#REF!</v>
      </c>
      <c r="G11" s="4" t="e">
        <f>SUMIF('Приложение №4'!$A$13:$A1060,0,'Приложение №4'!#REF!)</f>
        <v>#REF!</v>
      </c>
    </row>
    <row r="12" spans="2:7">
      <c r="B12" s="2">
        <v>1</v>
      </c>
      <c r="C12" s="2" t="s">
        <v>101</v>
      </c>
      <c r="D12" s="6" t="e">
        <f>SUMIF('Приложение №4'!$A$13:$A1061,1,'Приложение №4'!#REF!)</f>
        <v>#REF!</v>
      </c>
      <c r="E12" s="6" t="e">
        <f>SUMIF('Приложение №4'!$A$13:$A1061,1,'Приложение №4'!#REF!)</f>
        <v>#REF!</v>
      </c>
      <c r="F12" s="6" t="e">
        <f>SUMIF('Приложение №4'!$A$13:$A1061,1,'Приложение №4'!#REF!)</f>
        <v>#REF!</v>
      </c>
      <c r="G12" s="6" t="e">
        <f>SUMIF('Приложение №4'!$A$13:$A1061,1,'Приложение №4'!#REF!)</f>
        <v>#REF!</v>
      </c>
    </row>
    <row r="13" spans="2:7">
      <c r="B13" s="3">
        <v>2</v>
      </c>
      <c r="C13" s="3" t="s">
        <v>104</v>
      </c>
      <c r="D13" s="7" t="e">
        <f>SUMIF('Приложение №4'!$A$13:$A1062,2,'Приложение №4'!#REF!)</f>
        <v>#REF!</v>
      </c>
      <c r="E13" s="7" t="e">
        <f>SUMIF('Приложение №4'!$A$13:$A1062,2,'Приложение №4'!#REF!)</f>
        <v>#REF!</v>
      </c>
      <c r="F13" s="7" t="e">
        <f>SUMIF('Приложение №4'!$A$13:$A1062,2,'Приложение №4'!#REF!)</f>
        <v>#REF!</v>
      </c>
      <c r="G13" s="7" t="e">
        <f>SUMIF('Приложение №4'!$A$13:$A1062,2,'Приложение №4'!#REF!)</f>
        <v>#REF!</v>
      </c>
    </row>
    <row r="14" spans="2:7" s="12" customFormat="1" ht="78" customHeight="1">
      <c r="B14" s="10" t="s">
        <v>106</v>
      </c>
      <c r="C14" s="10" t="s">
        <v>102</v>
      </c>
      <c r="D14" s="11" t="e">
        <f>SUMIF('Приложение №4'!$A$13:$A1063,3,'Приложение №4'!#REF!)</f>
        <v>#REF!</v>
      </c>
      <c r="E14" s="11" t="e">
        <f>SUMIF('Приложение №4'!$A$13:$A1063,3,'Приложение №4'!#REF!)</f>
        <v>#REF!</v>
      </c>
      <c r="F14" s="11" t="e">
        <f>SUMIF('Приложение №4'!$A$13:$A1063,3,'Приложение №4'!#REF!)</f>
        <v>#REF!</v>
      </c>
      <c r="G14" s="11" t="e">
        <f>SUMIF('Приложение №4'!$A$13:$A1063,3,'Приложение №4'!#REF!)</f>
        <v>#REF!</v>
      </c>
    </row>
    <row r="15" spans="2:7">
      <c r="B15" s="8">
        <v>0</v>
      </c>
      <c r="C15" s="8" t="s">
        <v>100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Мизюкалина Александр</cp:lastModifiedBy>
  <cp:lastPrinted>2017-09-28T05:41:57Z</cp:lastPrinted>
  <dcterms:created xsi:type="dcterms:W3CDTF">2017-09-27T09:31:38Z</dcterms:created>
  <dcterms:modified xsi:type="dcterms:W3CDTF">2024-04-12T10:13:40Z</dcterms:modified>
</cp:coreProperties>
</file>