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020" windowHeight="10128"/>
  </bookViews>
  <sheets>
    <sheet name="Приложение №6" sheetId="1" r:id="rId1"/>
    <sheet name="КС" sheetId="2" r:id="rId2"/>
  </sheets>
  <definedNames>
    <definedName name="_xlnm._FilterDatabase" localSheetId="0" hidden="1">'Приложение №6'!$A$6:$H$263</definedName>
  </definedNames>
  <calcPr calcId="125725" refMode="R1C1"/>
</workbook>
</file>

<file path=xl/calcChain.xml><?xml version="1.0" encoding="utf-8"?>
<calcChain xmlns="http://schemas.openxmlformats.org/spreadsheetml/2006/main">
  <c r="H261" i="1"/>
  <c r="G261"/>
  <c r="H259"/>
  <c r="H258" s="1"/>
  <c r="G259"/>
  <c r="G258" s="1"/>
  <c r="H256"/>
  <c r="H255" s="1"/>
  <c r="G256"/>
  <c r="G255" s="1"/>
  <c r="H252"/>
  <c r="G252"/>
  <c r="H251"/>
  <c r="H250" s="1"/>
  <c r="G251"/>
  <c r="G250" s="1"/>
  <c r="H248"/>
  <c r="G248"/>
  <c r="H246"/>
  <c r="G246"/>
  <c r="H244"/>
  <c r="H243" s="1"/>
  <c r="H242" s="1"/>
  <c r="G244"/>
  <c r="G243" s="1"/>
  <c r="G242" s="1"/>
  <c r="H240"/>
  <c r="G240"/>
  <c r="H238"/>
  <c r="H237" s="1"/>
  <c r="H236" s="1"/>
  <c r="G238"/>
  <c r="G237" s="1"/>
  <c r="G236" s="1"/>
  <c r="H234"/>
  <c r="G234"/>
  <c r="H231"/>
  <c r="G231"/>
  <c r="G221" s="1"/>
  <c r="H227"/>
  <c r="G227"/>
  <c r="H225"/>
  <c r="G225"/>
  <c r="H222"/>
  <c r="G222"/>
  <c r="H221"/>
  <c r="H219"/>
  <c r="G219"/>
  <c r="H216"/>
  <c r="G216"/>
  <c r="H214"/>
  <c r="G214"/>
  <c r="H213"/>
  <c r="G213"/>
  <c r="H211"/>
  <c r="G211"/>
  <c r="H209"/>
  <c r="G209"/>
  <c r="H206"/>
  <c r="G206"/>
  <c r="H204"/>
  <c r="H203" s="1"/>
  <c r="G204"/>
  <c r="G203" s="1"/>
  <c r="H200"/>
  <c r="H199" s="1"/>
  <c r="H198" s="1"/>
  <c r="G200"/>
  <c r="G199" s="1"/>
  <c r="G198" s="1"/>
  <c r="H195"/>
  <c r="G195"/>
  <c r="H192"/>
  <c r="G192"/>
  <c r="H190"/>
  <c r="G190"/>
  <c r="H187"/>
  <c r="H186" s="1"/>
  <c r="H185" s="1"/>
  <c r="G187"/>
  <c r="G186" s="1"/>
  <c r="G185" s="1"/>
  <c r="H183"/>
  <c r="G183"/>
  <c r="H181"/>
  <c r="G181"/>
  <c r="G178" s="1"/>
  <c r="H179"/>
  <c r="H178" s="1"/>
  <c r="G179"/>
  <c r="H176"/>
  <c r="G176"/>
  <c r="H175"/>
  <c r="G175"/>
  <c r="H172"/>
  <c r="G172"/>
  <c r="H170"/>
  <c r="G170"/>
  <c r="H168"/>
  <c r="G168"/>
  <c r="H166"/>
  <c r="G166"/>
  <c r="H163"/>
  <c r="H159" s="1"/>
  <c r="H158" s="1"/>
  <c r="G163"/>
  <c r="H160"/>
  <c r="G160"/>
  <c r="G159" s="1"/>
  <c r="G158" s="1"/>
  <c r="H156"/>
  <c r="H155" s="1"/>
  <c r="H154" s="1"/>
  <c r="G156"/>
  <c r="G155"/>
  <c r="G154" s="1"/>
  <c r="H152"/>
  <c r="H151" s="1"/>
  <c r="G152"/>
  <c r="G151" s="1"/>
  <c r="H149"/>
  <c r="G149"/>
  <c r="H147"/>
  <c r="G147"/>
  <c r="H145"/>
  <c r="G145"/>
  <c r="G142" s="1"/>
  <c r="H143"/>
  <c r="H142" s="1"/>
  <c r="G143"/>
  <c r="H139"/>
  <c r="G139"/>
  <c r="H137"/>
  <c r="G137"/>
  <c r="G133" s="1"/>
  <c r="H134"/>
  <c r="H133" s="1"/>
  <c r="G134"/>
  <c r="H131"/>
  <c r="G131"/>
  <c r="H128"/>
  <c r="G128"/>
  <c r="G125" s="1"/>
  <c r="H126"/>
  <c r="H125" s="1"/>
  <c r="G126"/>
  <c r="H122"/>
  <c r="H115" s="1"/>
  <c r="G122"/>
  <c r="G115" s="1"/>
  <c r="H120"/>
  <c r="G120"/>
  <c r="H118"/>
  <c r="G118"/>
  <c r="H116"/>
  <c r="G116"/>
  <c r="H113"/>
  <c r="H112" s="1"/>
  <c r="G113"/>
  <c r="G112" s="1"/>
  <c r="H110"/>
  <c r="G110"/>
  <c r="H109"/>
  <c r="G109"/>
  <c r="H107"/>
  <c r="H106" s="1"/>
  <c r="G107"/>
  <c r="G106" s="1"/>
  <c r="H104"/>
  <c r="G104"/>
  <c r="H98"/>
  <c r="G98"/>
  <c r="H96"/>
  <c r="H95" s="1"/>
  <c r="G96"/>
  <c r="G95" s="1"/>
  <c r="H92"/>
  <c r="G92"/>
  <c r="H90"/>
  <c r="H87" s="1"/>
  <c r="G90"/>
  <c r="H88"/>
  <c r="G88"/>
  <c r="G87" s="1"/>
  <c r="H85"/>
  <c r="H78" s="1"/>
  <c r="G85"/>
  <c r="G78" s="1"/>
  <c r="H83"/>
  <c r="G83"/>
  <c r="H81"/>
  <c r="G81"/>
  <c r="H79"/>
  <c r="G79"/>
  <c r="H74"/>
  <c r="G74"/>
  <c r="G73" s="1"/>
  <c r="G72" s="1"/>
  <c r="H73"/>
  <c r="H72"/>
  <c r="H69"/>
  <c r="G69"/>
  <c r="H66"/>
  <c r="G66"/>
  <c r="H63"/>
  <c r="G63"/>
  <c r="H61"/>
  <c r="H54" s="1"/>
  <c r="G61"/>
  <c r="G54" s="1"/>
  <c r="H59"/>
  <c r="G59"/>
  <c r="H57"/>
  <c r="G57"/>
  <c r="H55"/>
  <c r="G55"/>
  <c r="H52"/>
  <c r="H51" s="1"/>
  <c r="G52"/>
  <c r="G51" s="1"/>
  <c r="H49"/>
  <c r="G49"/>
  <c r="H48"/>
  <c r="G48"/>
  <c r="H44"/>
  <c r="G44"/>
  <c r="H42"/>
  <c r="G42"/>
  <c r="H40"/>
  <c r="G40"/>
  <c r="H39"/>
  <c r="G39"/>
  <c r="H37"/>
  <c r="H36" s="1"/>
  <c r="G37"/>
  <c r="G36" s="1"/>
  <c r="H30"/>
  <c r="G30"/>
  <c r="H28"/>
  <c r="G28"/>
  <c r="H26"/>
  <c r="H25" s="1"/>
  <c r="G26"/>
  <c r="G25" s="1"/>
  <c r="H20"/>
  <c r="G20"/>
  <c r="H19"/>
  <c r="G19"/>
  <c r="H16"/>
  <c r="H15" s="1"/>
  <c r="H14" s="1"/>
  <c r="G16"/>
  <c r="G15" s="1"/>
  <c r="G14" s="1"/>
  <c r="J211"/>
  <c r="I211"/>
  <c r="J192"/>
  <c r="I192"/>
  <c r="H77" l="1"/>
  <c r="H263" s="1"/>
  <c r="H94"/>
  <c r="H254"/>
  <c r="G77"/>
  <c r="G263" s="1"/>
  <c r="G94"/>
  <c r="G124"/>
  <c r="G254"/>
  <c r="H124"/>
  <c r="J85"/>
  <c r="I85"/>
  <c r="J49" l="1"/>
  <c r="J48" s="1"/>
  <c r="I49"/>
  <c r="I48" s="1"/>
  <c r="J261" l="1"/>
  <c r="I261"/>
  <c r="J259"/>
  <c r="I259"/>
  <c r="J256"/>
  <c r="J255" s="1"/>
  <c r="I256"/>
  <c r="I255" s="1"/>
  <c r="J252"/>
  <c r="J251" s="1"/>
  <c r="J250" s="1"/>
  <c r="I252"/>
  <c r="I251" s="1"/>
  <c r="I250" s="1"/>
  <c r="J248"/>
  <c r="I248"/>
  <c r="J246"/>
  <c r="I246"/>
  <c r="J244"/>
  <c r="I244"/>
  <c r="J240"/>
  <c r="I240"/>
  <c r="J238"/>
  <c r="I238"/>
  <c r="J234"/>
  <c r="I234"/>
  <c r="J231"/>
  <c r="I231"/>
  <c r="J227"/>
  <c r="I227"/>
  <c r="J225"/>
  <c r="I225"/>
  <c r="J222"/>
  <c r="I222"/>
  <c r="J219"/>
  <c r="I219"/>
  <c r="J216"/>
  <c r="I216"/>
  <c r="J214"/>
  <c r="I214"/>
  <c r="J209"/>
  <c r="I209"/>
  <c r="J206"/>
  <c r="I206"/>
  <c r="J204"/>
  <c r="I204"/>
  <c r="I200"/>
  <c r="J195"/>
  <c r="I195"/>
  <c r="J190"/>
  <c r="I190"/>
  <c r="J187"/>
  <c r="I187"/>
  <c r="J183"/>
  <c r="I183"/>
  <c r="J181"/>
  <c r="I181"/>
  <c r="J179"/>
  <c r="I179"/>
  <c r="J176"/>
  <c r="J175" s="1"/>
  <c r="I176"/>
  <c r="I175" s="1"/>
  <c r="J172"/>
  <c r="I172"/>
  <c r="J170"/>
  <c r="I170"/>
  <c r="J168"/>
  <c r="I168"/>
  <c r="J166"/>
  <c r="I166"/>
  <c r="J163"/>
  <c r="I163"/>
  <c r="J160"/>
  <c r="I160"/>
  <c r="J156"/>
  <c r="J155" s="1"/>
  <c r="J154" s="1"/>
  <c r="I156"/>
  <c r="I155" s="1"/>
  <c r="I154" s="1"/>
  <c r="J152"/>
  <c r="J151" s="1"/>
  <c r="I152"/>
  <c r="I151" s="1"/>
  <c r="J149"/>
  <c r="I149"/>
  <c r="J147"/>
  <c r="I147"/>
  <c r="J145"/>
  <c r="I145"/>
  <c r="J143"/>
  <c r="I143"/>
  <c r="J139"/>
  <c r="I139"/>
  <c r="J137"/>
  <c r="I137"/>
  <c r="J134"/>
  <c r="I134"/>
  <c r="J131"/>
  <c r="I131"/>
  <c r="J128"/>
  <c r="I128"/>
  <c r="J126"/>
  <c r="I126"/>
  <c r="J122"/>
  <c r="I122"/>
  <c r="J120"/>
  <c r="I120"/>
  <c r="J118"/>
  <c r="I118"/>
  <c r="J116"/>
  <c r="I116"/>
  <c r="J113"/>
  <c r="J112" s="1"/>
  <c r="I113"/>
  <c r="I112" s="1"/>
  <c r="J110"/>
  <c r="I110"/>
  <c r="J107"/>
  <c r="J106" s="1"/>
  <c r="I107"/>
  <c r="I106" s="1"/>
  <c r="J104"/>
  <c r="I104"/>
  <c r="J98"/>
  <c r="I98"/>
  <c r="J96"/>
  <c r="I96"/>
  <c r="J92"/>
  <c r="I92"/>
  <c r="J90"/>
  <c r="I90"/>
  <c r="J88"/>
  <c r="I88"/>
  <c r="J83"/>
  <c r="I83"/>
  <c r="J81"/>
  <c r="I81"/>
  <c r="J79"/>
  <c r="I79"/>
  <c r="J74"/>
  <c r="J73" s="1"/>
  <c r="J72" s="1"/>
  <c r="I74"/>
  <c r="I73" s="1"/>
  <c r="I72" s="1"/>
  <c r="J69"/>
  <c r="I69"/>
  <c r="J66"/>
  <c r="I66"/>
  <c r="J63"/>
  <c r="I63"/>
  <c r="J61"/>
  <c r="I61"/>
  <c r="J59"/>
  <c r="I59"/>
  <c r="J57"/>
  <c r="I57"/>
  <c r="J55"/>
  <c r="I55"/>
  <c r="J52"/>
  <c r="J51" s="1"/>
  <c r="I52"/>
  <c r="I51" s="1"/>
  <c r="J44"/>
  <c r="I44"/>
  <c r="J42"/>
  <c r="I42"/>
  <c r="J40"/>
  <c r="I40"/>
  <c r="J37"/>
  <c r="J36" s="1"/>
  <c r="I37"/>
  <c r="I36" s="1"/>
  <c r="J30"/>
  <c r="I30"/>
  <c r="J28"/>
  <c r="I28"/>
  <c r="J26"/>
  <c r="I26"/>
  <c r="J20"/>
  <c r="J19" s="1"/>
  <c r="I20"/>
  <c r="I19" s="1"/>
  <c r="J16"/>
  <c r="J15" s="1"/>
  <c r="I16"/>
  <c r="I15" s="1"/>
  <c r="J87" l="1"/>
  <c r="J133"/>
  <c r="J25"/>
  <c r="I258"/>
  <c r="I254" s="1"/>
  <c r="I159"/>
  <c r="J221"/>
  <c r="I25"/>
  <c r="I87"/>
  <c r="J203"/>
  <c r="J178"/>
  <c r="I203"/>
  <c r="I237"/>
  <c r="I236" s="1"/>
  <c r="J115"/>
  <c r="J125"/>
  <c r="J213"/>
  <c r="J243"/>
  <c r="J242" s="1"/>
  <c r="I54"/>
  <c r="I109"/>
  <c r="I243"/>
  <c r="I242" s="1"/>
  <c r="J78"/>
  <c r="I142"/>
  <c r="J39"/>
  <c r="J258"/>
  <c r="J254" s="1"/>
  <c r="J200"/>
  <c r="J199" s="1"/>
  <c r="J159"/>
  <c r="J54"/>
  <c r="J95"/>
  <c r="J186"/>
  <c r="J185" s="1"/>
  <c r="J237"/>
  <c r="J236" s="1"/>
  <c r="I115"/>
  <c r="I199"/>
  <c r="I95"/>
  <c r="I125"/>
  <c r="J142"/>
  <c r="I186"/>
  <c r="I185" s="1"/>
  <c r="I213"/>
  <c r="J109"/>
  <c r="I178"/>
  <c r="I39"/>
  <c r="I78"/>
  <c r="I77" s="1"/>
  <c r="I133"/>
  <c r="I221"/>
  <c r="J158" l="1"/>
  <c r="J77"/>
  <c r="J14"/>
  <c r="J198"/>
  <c r="I94"/>
  <c r="I158"/>
  <c r="I14"/>
  <c r="J124"/>
  <c r="J94"/>
  <c r="I124"/>
  <c r="I198"/>
  <c r="J263" l="1"/>
  <c r="I263"/>
  <c r="G14" i="2" l="1"/>
  <c r="F14"/>
  <c r="D14" l="1"/>
  <c r="E14"/>
  <c r="D13" l="1"/>
  <c r="D17" s="1"/>
  <c r="F13" l="1"/>
  <c r="F17" s="1"/>
  <c r="G13"/>
  <c r="G17" s="1"/>
  <c r="E13"/>
  <c r="E17" s="1"/>
  <c r="E12"/>
  <c r="E16" s="1"/>
  <c r="G12" l="1"/>
  <c r="G16" s="1"/>
  <c r="G11"/>
  <c r="G15" s="1"/>
  <c r="F12"/>
  <c r="F16" s="1"/>
  <c r="F11"/>
  <c r="F15" s="1"/>
  <c r="D12"/>
  <c r="D16" s="1"/>
  <c r="D11"/>
  <c r="D15" s="1"/>
  <c r="E11"/>
  <c r="E15" s="1"/>
</calcChain>
</file>

<file path=xl/sharedStrings.xml><?xml version="1.0" encoding="utf-8"?>
<sst xmlns="http://schemas.openxmlformats.org/spreadsheetml/2006/main" count="1168" uniqueCount="222">
  <si>
    <t>Наименование главного распорядителя средств  бюджета, раздела, подраздела, целевой статьи, вида расходов классификации расходов  бюджета</t>
  </si>
  <si>
    <t>Рз</t>
  </si>
  <si>
    <t>ПР</t>
  </si>
  <si>
    <t>ЦСР</t>
  </si>
  <si>
    <t>ВР</t>
  </si>
  <si>
    <t>Всего</t>
  </si>
  <si>
    <t xml:space="preserve"> 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</si>
  <si>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</si>
  <si>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Непрограммные  направления расходов в сфере установленных функций органов государственной власти субъектов Российской Федерации  и органов местного самоуправления</t>
  </si>
  <si>
    <t>31 0 00 00000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</si>
  <si>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</si>
  <si>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</si>
  <si>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</si>
  <si>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Другие общегосударственные вопросы</t>
  </si>
  <si>
    <t>11 0 00 00000</t>
  </si>
  <si>
    <t>Дотации  на выравнивание бюджетной обеспеченности  субъектов Российской Федерации и муниципальных образований</t>
  </si>
  <si>
    <t>Непрограммные направления расходов в области межбюджетных трансфертов</t>
  </si>
  <si>
    <t>34 0 00 00000</t>
  </si>
  <si>
    <t xml:space="preserve">Дотации </t>
  </si>
  <si>
    <t>Иные межбюджетные трансферты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</si>
  <si>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</si>
  <si>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Социальные выплаты гражданам, кроме публичных нормативных социальных выплат</t>
  </si>
  <si>
    <t>03 0 00 00000</t>
  </si>
  <si>
    <t>Расходы на выплаты персоналу казённых учреждений</t>
  </si>
  <si>
    <t>Культура</t>
  </si>
  <si>
    <t>04 0 00 00000</t>
  </si>
  <si>
    <t>05 0 00 00000</t>
  </si>
  <si>
    <t>Другие вопросы в области социальной политики</t>
  </si>
  <si>
    <t>07 0 00 00000</t>
  </si>
  <si>
    <t>30 0 00 00000</t>
  </si>
  <si>
    <t xml:space="preserve">Физическая культура </t>
  </si>
  <si>
    <t>06 0 00 00000</t>
  </si>
  <si>
    <t>Непрограммные направления расходов местного бюджета в области социальной политики</t>
  </si>
  <si>
    <t>32 0 00 00000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</si>
  <si>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</si>
  <si>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Непрограммные  направления расходов местного бюджета в области общегосударственных вопросов</t>
  </si>
  <si>
    <t>Другие вопросы в области национальной безопасности и правоохранительной деятельности</t>
  </si>
  <si>
    <t>12 0 00 00000</t>
  </si>
  <si>
    <t>Другие вопросы в области национальной экономики</t>
  </si>
  <si>
    <t>Общее образование</t>
  </si>
  <si>
    <t>14 0 00 00000</t>
  </si>
  <si>
    <t>Функционирование высшего должностного лица субъекта Российской Федерации и муниципального образования</t>
  </si>
  <si>
    <t>16 0 00 00000</t>
  </si>
  <si>
    <t>Резервные фонды</t>
  </si>
  <si>
    <t>Резервные средства</t>
  </si>
  <si>
    <t>20 0 00 00000</t>
  </si>
  <si>
    <t>Субсидии бюджетным учреждениям</t>
  </si>
  <si>
    <t>21 0 00 00000</t>
  </si>
  <si>
    <t>22 0 00 00000</t>
  </si>
  <si>
    <t>25 0 00 00000</t>
  </si>
  <si>
    <t>33 0 00 00000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</si>
  <si>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</si>
  <si>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</si>
  <si>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10 0 00 00000</t>
  </si>
  <si>
    <t>Сельское хозяйство и рыболовство</t>
  </si>
  <si>
    <t>08 0 00 00000</t>
  </si>
  <si>
    <t>Транспорт</t>
  </si>
  <si>
    <t>15 0 00 00000</t>
  </si>
  <si>
    <t>01 0 00 00000</t>
  </si>
  <si>
    <t>Жилищное хозяйство</t>
  </si>
  <si>
    <t>17 0 00 00000</t>
  </si>
  <si>
    <t>Другие вопросы в области охраны окружающей среды</t>
  </si>
  <si>
    <t>Непрограммные направления расходов местного бюджета в области образования</t>
  </si>
  <si>
    <t>Дополнительное образование детей</t>
  </si>
  <si>
    <t>26 0 00 00000</t>
  </si>
  <si>
    <t>Пенсионное обеспечение</t>
  </si>
  <si>
    <t>Социальное обеспечение населения</t>
  </si>
  <si>
    <t>02 0 00 00000</t>
  </si>
  <si>
    <t>Периодическая печать и издательства</t>
  </si>
  <si>
    <t>27 0 00 00000</t>
  </si>
  <si>
    <t>ИТОГО</t>
  </si>
  <si>
    <t>01</t>
  </si>
  <si>
    <t>06</t>
  </si>
  <si>
    <t xml:space="preserve"> </t>
  </si>
  <si>
    <t>120</t>
  </si>
  <si>
    <t>240</t>
  </si>
  <si>
    <t>850</t>
  </si>
  <si>
    <t>13</t>
  </si>
  <si>
    <t>14</t>
  </si>
  <si>
    <t>510</t>
  </si>
  <si>
    <t>03</t>
  </si>
  <si>
    <t>540</t>
  </si>
  <si>
    <t>320</t>
  </si>
  <si>
    <t>07</t>
  </si>
  <si>
    <t>110</t>
  </si>
  <si>
    <t>08</t>
  </si>
  <si>
    <t>10</t>
  </si>
  <si>
    <t>11</t>
  </si>
  <si>
    <t>04</t>
  </si>
  <si>
    <t>12</t>
  </si>
  <si>
    <t>02</t>
  </si>
  <si>
    <t>09</t>
  </si>
  <si>
    <t>870</t>
  </si>
  <si>
    <t>610</t>
  </si>
  <si>
    <t>05</t>
  </si>
  <si>
    <t>810</t>
  </si>
  <si>
    <t>630</t>
  </si>
  <si>
    <t>В том числе за счет безвозмезд-
ных поступлений</t>
  </si>
  <si>
    <t>Сумма,
  тыс.  рублей</t>
  </si>
  <si>
    <t>Уточнённая сумма,
 тыс.  рублей</t>
  </si>
  <si>
    <t>КВСР</t>
  </si>
  <si>
    <t>ФКР</t>
  </si>
  <si>
    <t>КВР</t>
  </si>
  <si>
    <t>КБК</t>
  </si>
  <si>
    <t>КЦСР</t>
  </si>
  <si>
    <t>Уровень
бюджета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</si>
  <si>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</si>
  <si>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</si>
  <si>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</si>
  <si>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</si>
  <si>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</si>
  <si>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</si>
  <si>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</si>
  <si>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Социальная политика</t>
  </si>
  <si>
    <t>Физическая культура и спорт</t>
  </si>
  <si>
    <t>Средства массовой информации</t>
  </si>
  <si>
    <t>00</t>
  </si>
  <si>
    <t>3 = ИТОГ</t>
  </si>
  <si>
    <t>19 0 00 00000</t>
  </si>
  <si>
    <t>23 0 00 00000</t>
  </si>
  <si>
    <t>Коммунальное хозяйство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</si>
  <si>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</si>
  <si>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460</t>
  </si>
  <si>
    <t>51 0 00 00000</t>
  </si>
  <si>
    <t>57 0 00 00000</t>
  </si>
  <si>
    <t>62 0 00 00000</t>
  </si>
  <si>
    <t>55 0 00 00000</t>
  </si>
  <si>
    <t>54 0 00 00000</t>
  </si>
  <si>
    <t>29 0 00 00000</t>
  </si>
  <si>
    <t>Благоустройство</t>
  </si>
  <si>
    <t>410</t>
  </si>
  <si>
    <t>Бюджетные инвестиции</t>
  </si>
  <si>
    <t>35 0 00 00000</t>
  </si>
  <si>
    <t>36 0 00 00000</t>
  </si>
  <si>
    <t>37 0 00 00000</t>
  </si>
  <si>
    <t>28 0 00 00000</t>
  </si>
  <si>
    <t>Связь и информатика</t>
  </si>
  <si>
    <t>360</t>
  </si>
  <si>
    <t>830</t>
  </si>
  <si>
    <t>Исполнение судебных актов</t>
  </si>
  <si>
    <t>Дорожное хозяйство (дорожные фонды)</t>
  </si>
  <si>
    <t>Молодежная политика</t>
  </si>
  <si>
    <t>Охрана семьи и детства</t>
  </si>
  <si>
    <t>Прочие межбюджетные трансферты  общего характера</t>
  </si>
  <si>
    <t>Культура, кинематография</t>
  </si>
  <si>
    <t xml:space="preserve">Субсидии юридическим лицам (кроме некоммерческих организаций), индивидуальным предпринимателям, физическим лицам  - производителям товаров, работ, услуг </t>
  </si>
  <si>
    <t>Судебная система</t>
  </si>
  <si>
    <t>Непрограммные направления расходов местного бюджета в области судебной системы</t>
  </si>
  <si>
    <t>91 0 00 00000</t>
  </si>
  <si>
    <t xml:space="preserve">МП "Комплексное развитие сельских территорий Кинельского района Самарской области на 2020 - 2025 годы" </t>
  </si>
  <si>
    <t xml:space="preserve">Межбюджетные трансферты общего характера бюджетам бюджетной системы Российской Федерации </t>
  </si>
  <si>
    <t>52 0 00 00000</t>
  </si>
  <si>
    <t>Непрограммные направления расходов местного бюджета в области содержания муниципальных казённых учреждений</t>
  </si>
  <si>
    <t>41 0 00 00000</t>
  </si>
  <si>
    <t>МП "Укрепление общественного здоровья населения муниципального района Кинельский на 2020-2024 годы"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</si>
  <si>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</si>
  <si>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Обслуживание государственного (муниципального) внутреннего долга
</t>
  </si>
  <si>
    <t>Непрограммные направления расходов местного бюджета в сфере обслуживания внутреннего государственного и муниципального долга</t>
  </si>
  <si>
    <t>56 0 00 00000</t>
  </si>
  <si>
    <t xml:space="preserve"> Обслуживание муниципального долга
</t>
  </si>
  <si>
    <t>730</t>
  </si>
  <si>
    <t xml:space="preserve">Обслуживание государственного (муниципального) долга
</t>
  </si>
  <si>
    <t>42 0 00 00000</t>
  </si>
  <si>
    <t>МП "Поддержка местных инициатив в муниципальном районе Кинельский Самарской области на 2021-2025 годы"</t>
  </si>
  <si>
    <t>43 0 00 00000</t>
  </si>
  <si>
    <t>МП "По профилактике правонарушений и обеспечению общественной безопасности на территории муниципального района Кинельский на 2021-2025 гг."</t>
  </si>
  <si>
    <t>44 0 00 00000</t>
  </si>
  <si>
    <t>МП "Создание условий для оказания медицинской помощи населению муниципального района Кинельский Самарской области на 2021 - 2025 годы"</t>
  </si>
  <si>
    <t>350</t>
  </si>
  <si>
    <t>Премии и гранты</t>
  </si>
  <si>
    <t xml:space="preserve">Иные выплаты населению </t>
  </si>
  <si>
    <t>09 0 00 00000</t>
  </si>
  <si>
    <t>МП " Охрана окружающей среды на территории муниципального района Кинельский Самарской области на 2022 - 2026 годы"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</si>
  <si>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«Обеспечение безбарьерной среды жизнедеятельности и социальной интеграции инвалидов в муниципальном районе Кинельский на 2022-2026 годы»</t>
    </r>
  </si>
  <si>
    <t>МП "Развитие муниципальной службы в органах местного самоуправления муниципального района Кинельский Самарской области" на 2022-2026 годы</t>
  </si>
  <si>
    <t xml:space="preserve">МП "Развитие муниципальной службы в органах местного самоуправления муниципального района Кинельский Самарской области" на 2022-2026 г </t>
  </si>
  <si>
    <t>МП «Развитие мобилизационной подготовки на территории муниципального района Кинельский на 2018-2024 годы»</t>
  </si>
  <si>
    <t>МП "Защита населения и территорий от чрезвычайных ситуаций природного и техногенного характера, обеспечение пожарной безопасности на территории муниципального района Кинельский на 2018-2024 года"</t>
  </si>
  <si>
    <t>Приложение 4</t>
  </si>
  <si>
    <r>
      <t>МП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«Ремонт, строительство, реконструкция и оборудование зданий школ и детских садов, расположенных на территории муниципального района Кинельский» на 2022-2026 годы.</t>
    </r>
  </si>
  <si>
    <t>МП «Развитие и поддержка малого и среднего предпринимательства в муниципальном районе Кинельский на 2022-2026 гг.»</t>
  </si>
  <si>
    <t xml:space="preserve"> МП "Противодействие незаконному обороту наркотических средств, профилактика наркомании населения муниципального района Кинельский" на 2023-2032 годы</t>
  </si>
  <si>
    <t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2017-2026 годы"</t>
  </si>
  <si>
    <t>МП "Организация работы по строительству, реконструкции и ремонту объектов жилищно-коммунального и социально-культурного назначения на территории муниципального района Кинельский на 2017-2026 годы"</t>
  </si>
  <si>
    <t>МП "Управление муниципальным имуществом, земельными ресурсами и содержание имущества казны в муниципальном районе Кинельский Самарской области на 2018-2027 годы"</t>
  </si>
  <si>
    <t>МП "Предоставление государственных и муниципальных услуг в режиме "одного окна" на территории муниципального района Кинельский на 2017-2026 годы</t>
  </si>
  <si>
    <t>МП "Информационное освещение деятельности многофункционального центра предоставления государственных и муниципальных услуг на территории муниципального района Кинельский" на 2017-2026 годы.</t>
  </si>
  <si>
    <t>МП "Развитие печатного средства массовой информации в муниципальном районе Кинельский на 2017-2026 годы"</t>
  </si>
  <si>
    <t>МП «Информирование населения о социально-экономическом развитии муниципального района Кинельский и деятельности органов местного самоуправления  муниципального района Кинельский на 2017-2026 годы  через сетевое издание «Междуречье-Информ»</t>
  </si>
  <si>
    <t>МП "Развитие дополнительного образования в муниципальном районе Кинельский" на период 2018-2027 гг.</t>
  </si>
  <si>
    <t>МП "Организация досуга детей, подростков и молодёжи муниципального района Кинельский на 2017-2026 годы"</t>
  </si>
  <si>
    <t>МП «Развитие  культуры муниципального района Кинельский» на 2020-2029 гг.</t>
  </si>
  <si>
    <t xml:space="preserve"> МП "Развитие библиотечного обслуживания муниципального района Кинельский" на 2020-2029 годы.</t>
  </si>
  <si>
    <t>13 0 00 00000</t>
  </si>
  <si>
    <t>МП "Содержание, обслуживание и приобретение движимого и недвижимого имущества" на 2023-2030 годы"</t>
  </si>
  <si>
    <t>МП "Поддержка социально ориентированных некоммерческих организаций, благотворительной и добровольческой деятельности в муниципальном районе Кинельский Самарской области на 2023-2027 годы"</t>
  </si>
  <si>
    <t>МП "Модернизация и развитие автомобильных дорог общего пользования местного значения муниципального района Кинельский на 2023-2027 гг."</t>
  </si>
  <si>
    <t>к Решению Собрания представителей муниципального района Кинельский "О бюджете муниципального района Кинельский на 2024 год и на плановый период 2025 и 2026 годов"</t>
  </si>
  <si>
    <t xml:space="preserve">Распределение бюджетных ассигнований
по разделам, подразделам, целевым статья (муниципальным программам и непрограммным  направлениям деятельности), группам и подгруппам видов расходов классификации  расходов бюджета  муниципального  района Кинельский на 2024 год.
</t>
  </si>
  <si>
    <t>МП «Развитие  физической культуры и спорта муниципального района Кинельский» на 2024-2030 гг.</t>
  </si>
  <si>
    <t>МП "Развитие  сельского  хозяйства и регулирования рынков  сельскохозяйственной продукции, сырья  и  продовольствия  муниципального  района   Кинельский  Самарской области на 2024-2033 гг."</t>
  </si>
  <si>
    <t>40 0 00 00000</t>
  </si>
  <si>
    <t>МП «Противодействие экстремизму и профилактика терроризма на территории муниципального района Кинельский на 2024-2030 гг.»</t>
  </si>
  <si>
    <t>МП «Молодёжь муниципального района Кинельский» на 2024-2030 гг.</t>
  </si>
  <si>
    <t>в том числе за счет целевых средств вышестоящих бюджетов</t>
  </si>
  <si>
    <t>МП "Развитие и улучшение материально-технического оснащения учреждений муниципального района Кинельский" на 2024-2028 годы.</t>
  </si>
  <si>
    <t>МП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в муниципальном районе Кинельский на 2018-2026 годы.</t>
  </si>
  <si>
    <t>МП «Повышение безопасности дорожного движения на территории муниципального района Кинельский Самарской  области на 2017-2024 гг.»</t>
  </si>
  <si>
    <t>МП "Профилактика безнадзорности, правонарушений и защита прав несовершеннолетних в муниципальном районе Кинельский" на 2018-2026 гг.</t>
  </si>
  <si>
    <t>МП "Формирование современной комфортной городской среды муниципального района Кинельский Самарской области на 2018 год -2025 годы"</t>
  </si>
  <si>
    <t>МП "Обеспечение жилыми помещениями отдельных категорий граждан в муниципальном районе Кинельский на 2018-2024 годы."</t>
  </si>
  <si>
    <t>МП "Благоустройство территории муниципального района Кинельский Самарской области на 2024 -2026 годы"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</si>
  <si>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«Молодой семье – доступное жильё на 2024-2026 гг.»</t>
    </r>
  </si>
  <si>
    <t>Уточненная сумма,
  тыс.  рублей</t>
  </si>
  <si>
    <t>310</t>
  </si>
  <si>
    <t>Публичные нормативные социальные выплаты гражданам</t>
  </si>
  <si>
    <t>880</t>
  </si>
  <si>
    <t>86 0 00 00000</t>
  </si>
  <si>
    <t>Обеспечение проведения выборов и референдумов</t>
  </si>
  <si>
    <t>Непрограммные направления расходов местного бюджета в области проведения выборов и референдумов</t>
  </si>
  <si>
    <t>Специальные расходы</t>
  </si>
  <si>
    <t>МП "Организация деятельности по опеке и попечительству на территории муниципального района Кинельский Самарской области на 2018-2026 годы".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</si>
</sst>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2" fillId="0" borderId="0" xfId="0" applyFont="1"/>
    <xf numFmtId="164" fontId="2" fillId="3" borderId="1" xfId="0" applyNumberFormat="1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164" fontId="2" fillId="6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/>
    </xf>
    <xf numFmtId="0" fontId="4" fillId="0" borderId="0" xfId="0" applyFont="1" applyFill="1" applyProtection="1">
      <protection hidden="1"/>
    </xf>
    <xf numFmtId="0" fontId="5" fillId="0" borderId="0" xfId="0" applyFont="1" applyFill="1" applyProtection="1">
      <protection hidden="1"/>
    </xf>
    <xf numFmtId="0" fontId="4" fillId="4" borderId="0" xfId="0" applyFont="1" applyFill="1" applyProtection="1">
      <protection hidden="1"/>
    </xf>
    <xf numFmtId="0" fontId="4" fillId="3" borderId="0" xfId="0" applyFont="1" applyFill="1" applyProtection="1">
      <protection hidden="1"/>
    </xf>
    <xf numFmtId="0" fontId="4" fillId="5" borderId="0" xfId="0" applyFont="1" applyFill="1" applyProtection="1">
      <protection hidden="1"/>
    </xf>
    <xf numFmtId="0" fontId="4" fillId="6" borderId="0" xfId="0" applyFont="1" applyFill="1" applyProtection="1">
      <protection hidden="1"/>
    </xf>
    <xf numFmtId="0" fontId="4" fillId="0" borderId="0" xfId="0" applyFont="1" applyFill="1" applyAlignment="1" applyProtection="1">
      <alignment wrapText="1"/>
      <protection locked="0"/>
    </xf>
    <xf numFmtId="0" fontId="5" fillId="0" borderId="0" xfId="0" applyFont="1" applyFill="1" applyAlignment="1" applyProtection="1">
      <alignment wrapText="1"/>
      <protection locked="0"/>
    </xf>
    <xf numFmtId="0" fontId="4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49" fontId="6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6" fillId="0" borderId="1" xfId="0" applyNumberFormat="1" applyFont="1" applyFill="1" applyBorder="1" applyAlignment="1" applyProtection="1">
      <alignment horizontal="right" vertical="top" wrapText="1"/>
      <protection locked="0"/>
    </xf>
    <xf numFmtId="164" fontId="3" fillId="0" borderId="1" xfId="0" applyNumberFormat="1" applyFont="1" applyFill="1" applyBorder="1" applyAlignment="1" applyProtection="1">
      <alignment horizontal="right" vertical="top" wrapText="1"/>
      <protection locked="0"/>
    </xf>
    <xf numFmtId="0" fontId="6" fillId="9" borderId="1" xfId="0" applyFont="1" applyFill="1" applyBorder="1" applyAlignment="1" applyProtection="1">
      <alignment vertical="top" wrapText="1"/>
      <protection hidden="1"/>
    </xf>
    <xf numFmtId="49" fontId="6" fillId="9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9" borderId="1" xfId="0" applyNumberFormat="1" applyFont="1" applyFill="1" applyBorder="1" applyAlignment="1" applyProtection="1">
      <alignment horizontal="right" vertical="top" wrapText="1"/>
      <protection hidden="1"/>
    </xf>
    <xf numFmtId="0" fontId="6" fillId="10" borderId="1" xfId="0" applyFont="1" applyFill="1" applyBorder="1" applyAlignment="1" applyProtection="1">
      <alignment vertical="top" wrapText="1"/>
      <protection hidden="1"/>
    </xf>
    <xf numFmtId="49" fontId="6" fillId="10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10" borderId="1" xfId="0" applyNumberFormat="1" applyFont="1" applyFill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 applyProtection="1">
      <alignment vertical="top" wrapText="1"/>
      <protection hidden="1"/>
    </xf>
    <xf numFmtId="49" fontId="6" fillId="11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11" borderId="1" xfId="0" applyNumberFormat="1" applyFont="1" applyFill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 applyProtection="1">
      <alignment wrapText="1"/>
      <protection hidden="1"/>
    </xf>
    <xf numFmtId="0" fontId="3" fillId="0" borderId="1" xfId="0" applyFont="1" applyBorder="1" applyAlignment="1" applyProtection="1">
      <alignment vertical="top" wrapText="1"/>
      <protection hidden="1"/>
    </xf>
    <xf numFmtId="0" fontId="3" fillId="0" borderId="1" xfId="0" applyFont="1" applyBorder="1" applyAlignment="1" applyProtection="1">
      <alignment horizontal="center" vertical="top" wrapText="1"/>
      <protection hidden="1"/>
    </xf>
    <xf numFmtId="164" fontId="3" fillId="0" borderId="1" xfId="0" applyNumberFormat="1" applyFont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>
      <alignment vertical="top" wrapText="1"/>
    </xf>
    <xf numFmtId="0" fontId="6" fillId="10" borderId="1" xfId="0" applyFont="1" applyFill="1" applyBorder="1" applyAlignment="1" applyProtection="1">
      <alignment vertical="top" wrapText="1"/>
      <protection locked="0"/>
    </xf>
    <xf numFmtId="0" fontId="6" fillId="11" borderId="1" xfId="0" applyFont="1" applyFill="1" applyBorder="1" applyAlignment="1" applyProtection="1">
      <alignment vertical="top" wrapText="1"/>
      <protection locked="0"/>
    </xf>
    <xf numFmtId="49" fontId="6" fillId="11" borderId="1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49" fontId="6" fillId="10" borderId="1" xfId="0" applyNumberFormat="1" applyFont="1" applyFill="1" applyBorder="1" applyAlignment="1" applyProtection="1">
      <alignment horizontal="center" vertical="top" wrapText="1"/>
      <protection locked="0"/>
    </xf>
    <xf numFmtId="0" fontId="6" fillId="11" borderId="1" xfId="0" applyFont="1" applyFill="1" applyBorder="1" applyAlignment="1" applyProtection="1">
      <alignment wrapText="1"/>
      <protection locked="0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7" fillId="11" borderId="1" xfId="0" applyFont="1" applyFill="1" applyBorder="1" applyAlignment="1" applyProtection="1">
      <alignment vertical="top" wrapText="1"/>
      <protection locked="0"/>
    </xf>
    <xf numFmtId="0" fontId="9" fillId="0" borderId="0" xfId="0" applyFont="1" applyFill="1" applyAlignment="1" applyProtection="1">
      <alignment vertical="center" wrapText="1"/>
      <protection locked="0"/>
    </xf>
    <xf numFmtId="0" fontId="9" fillId="0" borderId="0" xfId="0" applyFont="1" applyFill="1" applyAlignment="1" applyProtection="1">
      <alignment horizont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hidden="1"/>
    </xf>
    <xf numFmtId="0" fontId="4" fillId="0" borderId="3" xfId="0" applyFont="1" applyFill="1" applyBorder="1" applyAlignment="1" applyProtection="1">
      <alignment horizontal="center" vertical="center" wrapText="1"/>
      <protection hidden="1"/>
    </xf>
    <xf numFmtId="0" fontId="4" fillId="0" borderId="4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63"/>
  <sheetViews>
    <sheetView tabSelected="1" topLeftCell="B1" zoomScale="85" zoomScaleNormal="85" zoomScaleSheetLayoutView="85" zoomScalePageLayoutView="85" workbookViewId="0">
      <selection activeCell="I32" sqref="I32"/>
    </sheetView>
  </sheetViews>
  <sheetFormatPr defaultColWidth="9.109375" defaultRowHeight="13.8"/>
  <cols>
    <col min="1" max="1" width="5" style="20" hidden="1" customWidth="1"/>
    <col min="2" max="2" width="57.77734375" style="21" customWidth="1"/>
    <col min="3" max="3" width="5.44140625" style="21" customWidth="1"/>
    <col min="4" max="4" width="4.44140625" style="21" customWidth="1"/>
    <col min="5" max="5" width="15.5546875" style="21" customWidth="1"/>
    <col min="6" max="6" width="5.109375" style="21" customWidth="1"/>
    <col min="7" max="7" width="13" style="21" customWidth="1"/>
    <col min="8" max="8" width="14.6640625" style="21" customWidth="1"/>
    <col min="9" max="9" width="13" style="21" customWidth="1"/>
    <col min="10" max="10" width="14.6640625" style="21" customWidth="1"/>
    <col min="11" max="11" width="13.6640625" style="21" customWidth="1"/>
    <col min="12" max="12" width="15.6640625" style="21" customWidth="1"/>
    <col min="13" max="13" width="13.33203125" style="21" customWidth="1"/>
    <col min="14" max="16384" width="9.109375" style="21"/>
  </cols>
  <sheetData>
    <row r="1" spans="1:10" s="19" customFormat="1" ht="38.25" customHeight="1">
      <c r="A1" s="18"/>
      <c r="G1" s="50"/>
      <c r="H1" s="50"/>
      <c r="I1" s="50" t="s">
        <v>178</v>
      </c>
      <c r="J1" s="50"/>
    </row>
    <row r="2" spans="1:10" ht="115.8" customHeight="1">
      <c r="E2" s="49"/>
      <c r="F2" s="49"/>
      <c r="G2" s="62" t="s">
        <v>197</v>
      </c>
      <c r="H2" s="62"/>
      <c r="I2" s="62"/>
      <c r="J2" s="62"/>
    </row>
    <row r="3" spans="1:10" ht="21.6" customHeight="1">
      <c r="E3" s="46"/>
      <c r="F3" s="46"/>
      <c r="G3" s="46"/>
      <c r="H3" s="46"/>
      <c r="I3" s="46"/>
      <c r="J3" s="46"/>
    </row>
    <row r="4" spans="1:10" s="20" customFormat="1" ht="65.25" customHeight="1">
      <c r="B4" s="63" t="s">
        <v>198</v>
      </c>
      <c r="C4" s="63"/>
      <c r="D4" s="63"/>
      <c r="E4" s="63"/>
      <c r="F4" s="63"/>
      <c r="G4" s="63"/>
      <c r="H4" s="63"/>
      <c r="I4" s="63"/>
      <c r="J4" s="63"/>
    </row>
    <row r="6" spans="1:10" ht="15" customHeight="1">
      <c r="B6" s="64" t="s">
        <v>0</v>
      </c>
      <c r="C6" s="64" t="s">
        <v>1</v>
      </c>
      <c r="D6" s="64" t="s">
        <v>2</v>
      </c>
      <c r="E6" s="64" t="s">
        <v>3</v>
      </c>
      <c r="F6" s="64" t="s">
        <v>4</v>
      </c>
      <c r="G6" s="51" t="s">
        <v>98</v>
      </c>
      <c r="H6" s="52"/>
      <c r="I6" s="51" t="s">
        <v>213</v>
      </c>
      <c r="J6" s="52"/>
    </row>
    <row r="7" spans="1:10">
      <c r="B7" s="64"/>
      <c r="C7" s="64"/>
      <c r="D7" s="64"/>
      <c r="E7" s="64"/>
      <c r="F7" s="64"/>
      <c r="G7" s="53"/>
      <c r="H7" s="54"/>
      <c r="I7" s="53"/>
      <c r="J7" s="54"/>
    </row>
    <row r="8" spans="1:10">
      <c r="B8" s="64"/>
      <c r="C8" s="64"/>
      <c r="D8" s="64"/>
      <c r="E8" s="64"/>
      <c r="F8" s="64"/>
      <c r="G8" s="53"/>
      <c r="H8" s="54"/>
      <c r="I8" s="53"/>
      <c r="J8" s="54"/>
    </row>
    <row r="9" spans="1:10">
      <c r="B9" s="64"/>
      <c r="C9" s="64"/>
      <c r="D9" s="64"/>
      <c r="E9" s="64"/>
      <c r="F9" s="64"/>
      <c r="G9" s="55"/>
      <c r="H9" s="56"/>
      <c r="I9" s="55"/>
      <c r="J9" s="56"/>
    </row>
    <row r="10" spans="1:10" ht="15" customHeight="1">
      <c r="B10" s="64"/>
      <c r="C10" s="64"/>
      <c r="D10" s="64"/>
      <c r="E10" s="64"/>
      <c r="F10" s="64"/>
      <c r="G10" s="57" t="s">
        <v>5</v>
      </c>
      <c r="H10" s="59" t="s">
        <v>204</v>
      </c>
      <c r="I10" s="57" t="s">
        <v>5</v>
      </c>
      <c r="J10" s="59" t="s">
        <v>204</v>
      </c>
    </row>
    <row r="11" spans="1:10">
      <c r="B11" s="64"/>
      <c r="C11" s="64"/>
      <c r="D11" s="64"/>
      <c r="E11" s="64"/>
      <c r="F11" s="64"/>
      <c r="G11" s="58"/>
      <c r="H11" s="60"/>
      <c r="I11" s="58"/>
      <c r="J11" s="60"/>
    </row>
    <row r="12" spans="1:10">
      <c r="B12" s="64"/>
      <c r="C12" s="64"/>
      <c r="D12" s="64"/>
      <c r="E12" s="64"/>
      <c r="F12" s="64"/>
      <c r="G12" s="58"/>
      <c r="H12" s="60"/>
      <c r="I12" s="58"/>
      <c r="J12" s="60"/>
    </row>
    <row r="13" spans="1:10" ht="50.4" customHeight="1">
      <c r="B13" s="57"/>
      <c r="C13" s="57"/>
      <c r="D13" s="57"/>
      <c r="E13" s="57"/>
      <c r="F13" s="57"/>
      <c r="G13" s="58"/>
      <c r="H13" s="61"/>
      <c r="I13" s="58"/>
      <c r="J13" s="61"/>
    </row>
    <row r="14" spans="1:10" s="13" customFormat="1" ht="15.6">
      <c r="A14" s="14">
        <v>0</v>
      </c>
      <c r="B14" s="26" t="s">
        <v>106</v>
      </c>
      <c r="C14" s="27" t="s">
        <v>71</v>
      </c>
      <c r="D14" s="27" t="s">
        <v>116</v>
      </c>
      <c r="E14" s="27"/>
      <c r="F14" s="27"/>
      <c r="G14" s="28">
        <f>SUMIFS(G15:G1068,$C15:$C1068,$C15)/3</f>
        <v>92113.900000000009</v>
      </c>
      <c r="H14" s="28">
        <f>SUMIFS(H15:H1058,$C15:$C1058,$C15)/3</f>
        <v>2945.7000000000003</v>
      </c>
      <c r="I14" s="28">
        <f>SUMIFS(I15:I1068,$C15:$C1068,$C15)/3</f>
        <v>94507.89999999998</v>
      </c>
      <c r="J14" s="28">
        <f>SUMIFS(J15:J1058,$C15:$C1058,$C15)/3</f>
        <v>2945.7000000000003</v>
      </c>
    </row>
    <row r="15" spans="1:10" s="13" customFormat="1" ht="31.2">
      <c r="A15" s="15">
        <v>1</v>
      </c>
      <c r="B15" s="29" t="s">
        <v>41</v>
      </c>
      <c r="C15" s="30" t="s">
        <v>71</v>
      </c>
      <c r="D15" s="30" t="s">
        <v>90</v>
      </c>
      <c r="E15" s="30" t="s">
        <v>6</v>
      </c>
      <c r="F15" s="30" t="s">
        <v>73</v>
      </c>
      <c r="G15" s="31">
        <f>SUMIFS(G16:G1058,$C16:$C1058,$C16,$D16:$D1058,$D16)/2</f>
        <v>3301.7</v>
      </c>
      <c r="H15" s="31">
        <f>SUMIFS(H16:H1058,$C16:$C1058,$C16,$D16:$D1058,$D16)/2</f>
        <v>0</v>
      </c>
      <c r="I15" s="31">
        <f>SUMIFS(I16:I1058,$C16:$C1058,$C16,$D16:$D1058,$D16)/2</f>
        <v>3507.4</v>
      </c>
      <c r="J15" s="31">
        <f>SUMIFS(J16:J1058,$C16:$C1058,$C16,$D16:$D1058,$D16)/2</f>
        <v>0</v>
      </c>
    </row>
    <row r="16" spans="1:10" s="13" customFormat="1" ht="62.4">
      <c r="A16" s="16">
        <v>2</v>
      </c>
      <c r="B16" s="32" t="s">
        <v>8</v>
      </c>
      <c r="C16" s="33" t="s">
        <v>71</v>
      </c>
      <c r="D16" s="33" t="s">
        <v>90</v>
      </c>
      <c r="E16" s="33" t="s">
        <v>123</v>
      </c>
      <c r="F16" s="33" t="s">
        <v>73</v>
      </c>
      <c r="G16" s="34">
        <f>SUMIFS(G17:G1055,$C17:$C1055,$C17,$D17:$D1055,$D17,$E17:$E1055,$E17)</f>
        <v>3301.7</v>
      </c>
      <c r="H16" s="34">
        <f>SUMIFS(H17:H1055,$C17:$C1055,$C17,$D17:$D1055,$D17,$E17:$E1055,$E17)</f>
        <v>0</v>
      </c>
      <c r="I16" s="34">
        <f>SUMIFS(I17:I1055,$C17:$C1055,$C17,$D17:$D1055,$D17,$E17:$E1055,$E17)</f>
        <v>3507.4</v>
      </c>
      <c r="J16" s="34">
        <f>SUMIFS(J17:J1055,$C17:$C1055,$C17,$D17:$D1055,$D17,$E17:$E1055,$E17)</f>
        <v>0</v>
      </c>
    </row>
    <row r="17" spans="1:10" s="13" customFormat="1" ht="31.2">
      <c r="A17" s="17">
        <v>3</v>
      </c>
      <c r="B17" s="22" t="s">
        <v>10</v>
      </c>
      <c r="C17" s="23" t="s">
        <v>71</v>
      </c>
      <c r="D17" s="23" t="s">
        <v>90</v>
      </c>
      <c r="E17" s="23" t="s">
        <v>123</v>
      </c>
      <c r="F17" s="23" t="s">
        <v>74</v>
      </c>
      <c r="G17" s="24">
        <v>3301.7</v>
      </c>
      <c r="H17" s="24"/>
      <c r="I17" s="24">
        <v>3507.4</v>
      </c>
      <c r="J17" s="24"/>
    </row>
    <row r="18" spans="1:10" s="13" customFormat="1" ht="31.2">
      <c r="A18" s="17">
        <v>3</v>
      </c>
      <c r="B18" s="22" t="s">
        <v>11</v>
      </c>
      <c r="C18" s="23" t="s">
        <v>71</v>
      </c>
      <c r="D18" s="23" t="s">
        <v>90</v>
      </c>
      <c r="E18" s="23" t="s">
        <v>123</v>
      </c>
      <c r="F18" s="23" t="s">
        <v>75</v>
      </c>
      <c r="G18" s="24"/>
      <c r="H18" s="24"/>
      <c r="I18" s="24"/>
      <c r="J18" s="24"/>
    </row>
    <row r="19" spans="1:10" s="13" customFormat="1" ht="46.8">
      <c r="A19" s="15">
        <v>1</v>
      </c>
      <c r="B19" s="29" t="s">
        <v>20</v>
      </c>
      <c r="C19" s="30" t="s">
        <v>71</v>
      </c>
      <c r="D19" s="30" t="s">
        <v>80</v>
      </c>
      <c r="E19" s="30" t="s">
        <v>6</v>
      </c>
      <c r="F19" s="30" t="s">
        <v>73</v>
      </c>
      <c r="G19" s="31">
        <f>SUMIFS(G20:G1062,$C20:$C1062,$C20,$D20:$D1062,$D20)/2</f>
        <v>845.4</v>
      </c>
      <c r="H19" s="31">
        <f>SUMIFS(H20:H1062,$C20:$C1062,$C20,$D20:$D1062,$D20)/2</f>
        <v>0</v>
      </c>
      <c r="I19" s="31">
        <f>SUMIFS(I20:I1062,$C20:$C1062,$C20,$D20:$D1062,$D20)/2</f>
        <v>845.4</v>
      </c>
      <c r="J19" s="31">
        <f>SUMIFS(J20:J1062,$C20:$C1062,$C20,$D20:$D1062,$D20)/2</f>
        <v>0</v>
      </c>
    </row>
    <row r="20" spans="1:10" s="13" customFormat="1" ht="62.4">
      <c r="A20" s="16">
        <v>2</v>
      </c>
      <c r="B20" s="32" t="s">
        <v>8</v>
      </c>
      <c r="C20" s="33" t="s">
        <v>71</v>
      </c>
      <c r="D20" s="33" t="s">
        <v>80</v>
      </c>
      <c r="E20" s="33" t="s">
        <v>123</v>
      </c>
      <c r="F20" s="33" t="s">
        <v>73</v>
      </c>
      <c r="G20" s="34">
        <f>SUMIFS(G21:G1059,$C21:$C1059,$C21,$D21:$D1059,$D21,$E21:$E1059,$E21)</f>
        <v>845.40000000000009</v>
      </c>
      <c r="H20" s="34">
        <f>SUMIFS(H21:H1059,$C21:$C1059,$C21,$D21:$D1059,$D21,$E21:$E1059,$E21)</f>
        <v>0</v>
      </c>
      <c r="I20" s="34">
        <f>SUMIFS(I21:I1059,$C21:$C1059,$C21,$D21:$D1059,$D21,$E21:$E1059,$E21)</f>
        <v>845.40000000000009</v>
      </c>
      <c r="J20" s="34">
        <f>SUMIFS(J21:J1059,$C21:$C1059,$C21,$D21:$D1059,$D21,$E21:$E1059,$E21)</f>
        <v>0</v>
      </c>
    </row>
    <row r="21" spans="1:10" s="13" customFormat="1" ht="31.2">
      <c r="A21" s="17">
        <v>3</v>
      </c>
      <c r="B21" s="22" t="s">
        <v>10</v>
      </c>
      <c r="C21" s="23" t="s">
        <v>71</v>
      </c>
      <c r="D21" s="23" t="s">
        <v>80</v>
      </c>
      <c r="E21" s="23" t="s">
        <v>123</v>
      </c>
      <c r="F21" s="23" t="s">
        <v>74</v>
      </c>
      <c r="G21" s="24">
        <v>714.6</v>
      </c>
      <c r="H21" s="24"/>
      <c r="I21" s="24">
        <v>714.6</v>
      </c>
      <c r="J21" s="24"/>
    </row>
    <row r="22" spans="1:10" s="13" customFormat="1" ht="31.2">
      <c r="A22" s="17">
        <v>3</v>
      </c>
      <c r="B22" s="22" t="s">
        <v>11</v>
      </c>
      <c r="C22" s="23" t="s">
        <v>71</v>
      </c>
      <c r="D22" s="23" t="s">
        <v>80</v>
      </c>
      <c r="E22" s="23" t="s">
        <v>123</v>
      </c>
      <c r="F22" s="23" t="s">
        <v>75</v>
      </c>
      <c r="G22" s="24">
        <v>130.80000000000001</v>
      </c>
      <c r="H22" s="24"/>
      <c r="I22" s="24">
        <v>130.80000000000001</v>
      </c>
      <c r="J22" s="24"/>
    </row>
    <row r="23" spans="1:10" s="13" customFormat="1" ht="31.2">
      <c r="A23" s="17">
        <v>3</v>
      </c>
      <c r="B23" s="22" t="s">
        <v>21</v>
      </c>
      <c r="C23" s="23" t="s">
        <v>71</v>
      </c>
      <c r="D23" s="23" t="s">
        <v>80</v>
      </c>
      <c r="E23" s="23" t="s">
        <v>123</v>
      </c>
      <c r="F23" s="23" t="s">
        <v>82</v>
      </c>
      <c r="G23" s="24"/>
      <c r="H23" s="24"/>
      <c r="I23" s="24"/>
      <c r="J23" s="24"/>
    </row>
    <row r="24" spans="1:10" s="13" customFormat="1" ht="15.6">
      <c r="A24" s="17">
        <v>3</v>
      </c>
      <c r="B24" s="22" t="s">
        <v>12</v>
      </c>
      <c r="C24" s="23" t="s">
        <v>71</v>
      </c>
      <c r="D24" s="23" t="s">
        <v>80</v>
      </c>
      <c r="E24" s="23" t="s">
        <v>123</v>
      </c>
      <c r="F24" s="23" t="s">
        <v>76</v>
      </c>
      <c r="G24" s="24"/>
      <c r="H24" s="24"/>
      <c r="I24" s="24"/>
      <c r="J24" s="24"/>
    </row>
    <row r="25" spans="1:10" s="13" customFormat="1" ht="62.4">
      <c r="A25" s="15">
        <v>1</v>
      </c>
      <c r="B25" s="29" t="s">
        <v>34</v>
      </c>
      <c r="C25" s="30" t="s">
        <v>71</v>
      </c>
      <c r="D25" s="30" t="s">
        <v>88</v>
      </c>
      <c r="E25" s="30" t="s">
        <v>6</v>
      </c>
      <c r="F25" s="30" t="s">
        <v>73</v>
      </c>
      <c r="G25" s="31">
        <f>SUMIFS(G26:G1068,$C26:$C1068,$C26,$D26:$D1068,$D26)/2</f>
        <v>40117.300000000003</v>
      </c>
      <c r="H25" s="31">
        <f>SUMIFS(H26:H1068,$C26:$C1068,$C26,$D26:$D1068,$D26)/2</f>
        <v>2278.8000000000002</v>
      </c>
      <c r="I25" s="31">
        <f>SUMIFS(I26:I1068,$C26:$C1068,$C26,$D26:$D1068,$D26)/2</f>
        <v>41868.700000000004</v>
      </c>
      <c r="J25" s="31">
        <f>SUMIFS(J26:J1068,$C26:$C1068,$C26,$D26:$D1068,$D26)/2</f>
        <v>2278.8000000000002</v>
      </c>
    </row>
    <row r="26" spans="1:10" s="13" customFormat="1" ht="46.8">
      <c r="A26" s="16">
        <v>2</v>
      </c>
      <c r="B26" s="39" t="s">
        <v>205</v>
      </c>
      <c r="C26" s="33" t="s">
        <v>71</v>
      </c>
      <c r="D26" s="33" t="s">
        <v>88</v>
      </c>
      <c r="E26" s="33" t="s">
        <v>14</v>
      </c>
      <c r="F26" s="33"/>
      <c r="G26" s="34">
        <f>SUMIFS(G27:G1065,$C27:$C1065,$C27,$D27:$D1065,$D27,$E27:$E1065,$E27)</f>
        <v>627</v>
      </c>
      <c r="H26" s="34">
        <f>SUMIFS(H27:H1065,$C27:$C1065,$C27,$D27:$D1065,$D27,$E27:$E1065,$E27)</f>
        <v>0</v>
      </c>
      <c r="I26" s="34">
        <f>SUMIFS(I27:I1065,$C27:$C1065,$C27,$D27:$D1065,$D27,$E27:$E1065,$E27)</f>
        <v>676.5</v>
      </c>
      <c r="J26" s="34">
        <f>SUMIFS(J27:J1065,$C27:$C1065,$C27,$D27:$D1065,$D27,$E27:$E1065,$E27)</f>
        <v>0</v>
      </c>
    </row>
    <row r="27" spans="1:10" s="13" customFormat="1" ht="31.2">
      <c r="A27" s="17">
        <v>3</v>
      </c>
      <c r="B27" s="22" t="s">
        <v>11</v>
      </c>
      <c r="C27" s="23" t="s">
        <v>71</v>
      </c>
      <c r="D27" s="23" t="s">
        <v>88</v>
      </c>
      <c r="E27" s="23" t="s">
        <v>14</v>
      </c>
      <c r="F27" s="23" t="s">
        <v>75</v>
      </c>
      <c r="G27" s="24">
        <v>627</v>
      </c>
      <c r="H27" s="24"/>
      <c r="I27" s="24">
        <v>676.5</v>
      </c>
      <c r="J27" s="24"/>
    </row>
    <row r="28" spans="1:10" s="13" customFormat="1" ht="46.8">
      <c r="A28" s="16">
        <v>2</v>
      </c>
      <c r="B28" s="39" t="s">
        <v>174</v>
      </c>
      <c r="C28" s="33" t="s">
        <v>71</v>
      </c>
      <c r="D28" s="33" t="s">
        <v>88</v>
      </c>
      <c r="E28" s="33" t="s">
        <v>42</v>
      </c>
      <c r="F28" s="33"/>
      <c r="G28" s="34">
        <f>SUMIFS(G29:G1067,$C29:$C1067,$C29,$D29:$D1067,$D29,$E29:$E1067,$E29)</f>
        <v>124.2</v>
      </c>
      <c r="H28" s="34">
        <f>SUMIFS(H29:H1067,$C29:$C1067,$C29,$D29:$D1067,$D29,$E29:$E1067,$E29)</f>
        <v>0</v>
      </c>
      <c r="I28" s="34">
        <f>SUMIFS(I29:I1067,$C29:$C1067,$C29,$D29:$D1067,$D29,$E29:$E1067,$E29)</f>
        <v>124.2</v>
      </c>
      <c r="J28" s="34">
        <f>SUMIFS(J29:J1067,$C29:$C1067,$C29,$D29:$D1067,$D29,$E29:$E1067,$E29)</f>
        <v>0</v>
      </c>
    </row>
    <row r="29" spans="1:10" s="13" customFormat="1" ht="31.2">
      <c r="A29" s="17">
        <v>3</v>
      </c>
      <c r="B29" s="22" t="s">
        <v>11</v>
      </c>
      <c r="C29" s="23" t="s">
        <v>71</v>
      </c>
      <c r="D29" s="23" t="s">
        <v>88</v>
      </c>
      <c r="E29" s="23" t="s">
        <v>42</v>
      </c>
      <c r="F29" s="23" t="s">
        <v>75</v>
      </c>
      <c r="G29" s="24">
        <v>124.2</v>
      </c>
      <c r="H29" s="24"/>
      <c r="I29" s="24">
        <v>124.2</v>
      </c>
      <c r="J29" s="24"/>
    </row>
    <row r="30" spans="1:10" s="13" customFormat="1" ht="62.4">
      <c r="A30" s="16">
        <v>2</v>
      </c>
      <c r="B30" s="32" t="s">
        <v>8</v>
      </c>
      <c r="C30" s="33" t="s">
        <v>71</v>
      </c>
      <c r="D30" s="33" t="s">
        <v>88</v>
      </c>
      <c r="E30" s="33" t="s">
        <v>123</v>
      </c>
      <c r="F30" s="33" t="s">
        <v>73</v>
      </c>
      <c r="G30" s="34">
        <f>SUMIFS(G31:G1069,$C31:$C1069,$C31,$D31:$D1069,$D31,$E31:$E1069,$E31)</f>
        <v>39366.1</v>
      </c>
      <c r="H30" s="34">
        <f>SUMIFS(H31:H1069,$C31:$C1069,$C31,$D31:$D1069,$D31,$E31:$E1069,$E31)</f>
        <v>2278.8000000000002</v>
      </c>
      <c r="I30" s="34">
        <f>SUMIFS(I31:I1069,$C31:$C1069,$C31,$D31:$D1069,$D31,$E31:$E1069,$E31)</f>
        <v>41068</v>
      </c>
      <c r="J30" s="34">
        <f>SUMIFS(J31:J1069,$C31:$C1069,$C31,$D31:$D1069,$D31,$E31:$E1069,$E31)</f>
        <v>2278.8000000000002</v>
      </c>
    </row>
    <row r="31" spans="1:10" s="13" customFormat="1" ht="31.2">
      <c r="A31" s="17">
        <v>3</v>
      </c>
      <c r="B31" s="22" t="s">
        <v>10</v>
      </c>
      <c r="C31" s="23" t="s">
        <v>71</v>
      </c>
      <c r="D31" s="23" t="s">
        <v>88</v>
      </c>
      <c r="E31" s="23" t="s">
        <v>123</v>
      </c>
      <c r="F31" s="23" t="s">
        <v>74</v>
      </c>
      <c r="G31" s="24">
        <v>36502.5</v>
      </c>
      <c r="H31" s="24">
        <v>1996.9</v>
      </c>
      <c r="I31" s="24">
        <v>38204.400000000001</v>
      </c>
      <c r="J31" s="24">
        <v>1996.9</v>
      </c>
    </row>
    <row r="32" spans="1:10" s="13" customFormat="1" ht="31.2">
      <c r="A32" s="17">
        <v>3</v>
      </c>
      <c r="B32" s="22" t="s">
        <v>11</v>
      </c>
      <c r="C32" s="23" t="s">
        <v>71</v>
      </c>
      <c r="D32" s="23" t="s">
        <v>88</v>
      </c>
      <c r="E32" s="23" t="s">
        <v>123</v>
      </c>
      <c r="F32" s="23" t="s">
        <v>75</v>
      </c>
      <c r="G32" s="24">
        <v>2714.1</v>
      </c>
      <c r="H32" s="24">
        <v>281.89999999999998</v>
      </c>
      <c r="I32" s="24">
        <v>2714.1</v>
      </c>
      <c r="J32" s="24">
        <v>281.89999999999998</v>
      </c>
    </row>
    <row r="33" spans="1:10" s="13" customFormat="1" ht="31.2">
      <c r="A33" s="17">
        <v>3</v>
      </c>
      <c r="B33" s="22" t="s">
        <v>21</v>
      </c>
      <c r="C33" s="23" t="s">
        <v>71</v>
      </c>
      <c r="D33" s="23" t="s">
        <v>88</v>
      </c>
      <c r="E33" s="23" t="s">
        <v>123</v>
      </c>
      <c r="F33" s="23" t="s">
        <v>82</v>
      </c>
      <c r="G33" s="24"/>
      <c r="H33" s="24"/>
      <c r="I33" s="24"/>
      <c r="J33" s="24"/>
    </row>
    <row r="34" spans="1:10" s="13" customFormat="1" ht="15.6">
      <c r="A34" s="17">
        <v>3</v>
      </c>
      <c r="B34" s="22" t="s">
        <v>139</v>
      </c>
      <c r="C34" s="23" t="s">
        <v>71</v>
      </c>
      <c r="D34" s="23" t="s">
        <v>88</v>
      </c>
      <c r="E34" s="23" t="s">
        <v>123</v>
      </c>
      <c r="F34" s="23" t="s">
        <v>138</v>
      </c>
      <c r="G34" s="24"/>
      <c r="H34" s="24"/>
      <c r="I34" s="24"/>
      <c r="J34" s="24"/>
    </row>
    <row r="35" spans="1:10" s="13" customFormat="1" ht="15.6">
      <c r="A35" s="17">
        <v>3</v>
      </c>
      <c r="B35" s="22" t="s">
        <v>12</v>
      </c>
      <c r="C35" s="23" t="s">
        <v>71</v>
      </c>
      <c r="D35" s="23" t="s">
        <v>88</v>
      </c>
      <c r="E35" s="23" t="s">
        <v>123</v>
      </c>
      <c r="F35" s="23" t="s">
        <v>76</v>
      </c>
      <c r="G35" s="24">
        <v>149.5</v>
      </c>
      <c r="H35" s="24"/>
      <c r="I35" s="24">
        <v>149.5</v>
      </c>
      <c r="J35" s="24"/>
    </row>
    <row r="36" spans="1:10" s="13" customFormat="1" ht="15.6">
      <c r="A36" s="15">
        <v>1</v>
      </c>
      <c r="B36" s="40" t="s">
        <v>146</v>
      </c>
      <c r="C36" s="44" t="s">
        <v>71</v>
      </c>
      <c r="D36" s="44" t="s">
        <v>94</v>
      </c>
      <c r="E36" s="44" t="s">
        <v>6</v>
      </c>
      <c r="F36" s="44" t="s">
        <v>73</v>
      </c>
      <c r="G36" s="31">
        <f>SUMIFS(G37:G1079,$C37:$C1079,$C37,$D37:$D1079,$D37)/2</f>
        <v>10.1</v>
      </c>
      <c r="H36" s="31">
        <f>SUMIFS(H37:H1079,$C37:$C1079,$C37,$D37:$D1079,$D37)/2</f>
        <v>10.1</v>
      </c>
      <c r="I36" s="31">
        <f>SUMIFS(I37:I1079,$C37:$C1079,$C37,$D37:$D1079,$D37)/2</f>
        <v>10.1</v>
      </c>
      <c r="J36" s="31">
        <f>SUMIFS(J37:J1079,$C37:$C1079,$C37,$D37:$D1079,$D37)/2</f>
        <v>10.1</v>
      </c>
    </row>
    <row r="37" spans="1:10" s="13" customFormat="1" ht="31.2">
      <c r="A37" s="16">
        <v>2</v>
      </c>
      <c r="B37" s="39" t="s">
        <v>147</v>
      </c>
      <c r="C37" s="42" t="s">
        <v>71</v>
      </c>
      <c r="D37" s="42" t="s">
        <v>94</v>
      </c>
      <c r="E37" s="42" t="s">
        <v>148</v>
      </c>
      <c r="F37" s="42" t="s">
        <v>73</v>
      </c>
      <c r="G37" s="34">
        <f>SUMIFS(G38:G1076,$C38:$C1076,$C38,$D38:$D1076,$D38,$E38:$E1076,$E38)</f>
        <v>10.1</v>
      </c>
      <c r="H37" s="34">
        <f>SUMIFS(H38:H1076,$C38:$C1076,$C38,$D38:$D1076,$D38,$E38:$E1076,$E38)</f>
        <v>10.1</v>
      </c>
      <c r="I37" s="34">
        <f>SUMIFS(I38:I1076,$C38:$C1076,$C38,$D38:$D1076,$D38,$E38:$E1076,$E38)</f>
        <v>10.1</v>
      </c>
      <c r="J37" s="34">
        <f>SUMIFS(J38:J1076,$C38:$C1076,$C38,$D38:$D1076,$D38,$E38:$E1076,$E38)</f>
        <v>10.1</v>
      </c>
    </row>
    <row r="38" spans="1:10" s="13" customFormat="1" ht="31.2">
      <c r="A38" s="17">
        <v>3</v>
      </c>
      <c r="B38" s="47" t="s">
        <v>11</v>
      </c>
      <c r="C38" s="23" t="s">
        <v>71</v>
      </c>
      <c r="D38" s="23" t="s">
        <v>94</v>
      </c>
      <c r="E38" s="23" t="s">
        <v>148</v>
      </c>
      <c r="F38" s="23" t="s">
        <v>75</v>
      </c>
      <c r="G38" s="24">
        <v>10.1</v>
      </c>
      <c r="H38" s="24">
        <v>10.1</v>
      </c>
      <c r="I38" s="24">
        <v>10.1</v>
      </c>
      <c r="J38" s="24">
        <v>10.1</v>
      </c>
    </row>
    <row r="39" spans="1:10" s="13" customFormat="1" ht="46.8">
      <c r="A39" s="15">
        <v>1</v>
      </c>
      <c r="B39" s="29" t="s">
        <v>7</v>
      </c>
      <c r="C39" s="30" t="s">
        <v>71</v>
      </c>
      <c r="D39" s="30" t="s">
        <v>72</v>
      </c>
      <c r="E39" s="30"/>
      <c r="F39" s="30" t="s">
        <v>73</v>
      </c>
      <c r="G39" s="31">
        <f>SUMIFS(G40:G1082,$C40:$C1082,$C40,$D40:$D1082,$D40)/2</f>
        <v>19376.2</v>
      </c>
      <c r="H39" s="31">
        <f>SUMIFS(H40:H1082,$C40:$C1082,$C40,$D40:$D1082,$D40)/2</f>
        <v>0</v>
      </c>
      <c r="I39" s="31">
        <f>SUMIFS(I40:I1082,$C40:$C1082,$C40,$D40:$D1082,$D40)/2</f>
        <v>19813.099999999999</v>
      </c>
      <c r="J39" s="31">
        <f>SUMIFS(J40:J1082,$C40:$C1082,$C40,$D40:$D1082,$D40)/2</f>
        <v>0</v>
      </c>
    </row>
    <row r="40" spans="1:10" s="13" customFormat="1" ht="46.8">
      <c r="A40" s="16">
        <v>2</v>
      </c>
      <c r="B40" s="39" t="s">
        <v>205</v>
      </c>
      <c r="C40" s="33" t="s">
        <v>71</v>
      </c>
      <c r="D40" s="33" t="s">
        <v>72</v>
      </c>
      <c r="E40" s="33" t="s">
        <v>14</v>
      </c>
      <c r="F40" s="33" t="s">
        <v>73</v>
      </c>
      <c r="G40" s="34">
        <f>SUMIFS(G41:G1079,$C41:$C1079,$C41,$D41:$D1079,$D41,$E41:$E1079,$E41)</f>
        <v>18</v>
      </c>
      <c r="H40" s="34">
        <f>SUMIFS(H41:H1079,$C41:$C1079,$C41,$D41:$D1079,$D41,$E41:$E1079,$E41)</f>
        <v>0</v>
      </c>
      <c r="I40" s="34">
        <f>SUMIFS(I41:I1079,$C41:$C1079,$C41,$D41:$D1079,$D41,$E41:$E1079,$E41)</f>
        <v>18</v>
      </c>
      <c r="J40" s="34">
        <f>SUMIFS(J41:J1079,$C41:$C1079,$C41,$D41:$D1079,$D41,$E41:$E1079,$E41)</f>
        <v>0</v>
      </c>
    </row>
    <row r="41" spans="1:10" s="13" customFormat="1" ht="31.2">
      <c r="A41" s="17">
        <v>3</v>
      </c>
      <c r="B41" s="22" t="s">
        <v>11</v>
      </c>
      <c r="C41" s="23" t="s">
        <v>71</v>
      </c>
      <c r="D41" s="23" t="s">
        <v>72</v>
      </c>
      <c r="E41" s="23" t="s">
        <v>14</v>
      </c>
      <c r="F41" s="23" t="s">
        <v>75</v>
      </c>
      <c r="G41" s="24">
        <v>18</v>
      </c>
      <c r="H41" s="24"/>
      <c r="I41" s="24">
        <v>18</v>
      </c>
      <c r="J41" s="24"/>
    </row>
    <row r="42" spans="1:10" s="13" customFormat="1" ht="46.8">
      <c r="A42" s="16">
        <v>2</v>
      </c>
      <c r="B42" s="39" t="s">
        <v>175</v>
      </c>
      <c r="C42" s="33" t="s">
        <v>71</v>
      </c>
      <c r="D42" s="33" t="s">
        <v>72</v>
      </c>
      <c r="E42" s="33" t="s">
        <v>42</v>
      </c>
      <c r="F42" s="33" t="s">
        <v>73</v>
      </c>
      <c r="G42" s="34">
        <f>SUMIFS(G43:G1081,$C43:$C1081,$C43,$D43:$D1081,$D43,$E43:$E1081,$E43)</f>
        <v>20</v>
      </c>
      <c r="H42" s="34">
        <f>SUMIFS(H43:H1081,$C43:$C1081,$C43,$D43:$D1081,$D43,$E43:$E1081,$E43)</f>
        <v>0</v>
      </c>
      <c r="I42" s="34">
        <f>SUMIFS(I43:I1081,$C43:$C1081,$C43,$D43:$D1081,$D43,$E43:$E1081,$E43)</f>
        <v>20</v>
      </c>
      <c r="J42" s="34">
        <f>SUMIFS(J43:J1081,$C43:$C1081,$C43,$D43:$D1081,$D43,$E43:$E1081,$E43)</f>
        <v>0</v>
      </c>
    </row>
    <row r="43" spans="1:10" s="13" customFormat="1" ht="31.2">
      <c r="A43" s="17">
        <v>3</v>
      </c>
      <c r="B43" s="22" t="s">
        <v>11</v>
      </c>
      <c r="C43" s="23" t="s">
        <v>71</v>
      </c>
      <c r="D43" s="23" t="s">
        <v>72</v>
      </c>
      <c r="E43" s="23" t="s">
        <v>42</v>
      </c>
      <c r="F43" s="23" t="s">
        <v>75</v>
      </c>
      <c r="G43" s="24">
        <v>20</v>
      </c>
      <c r="H43" s="24"/>
      <c r="I43" s="24">
        <v>20</v>
      </c>
      <c r="J43" s="24"/>
    </row>
    <row r="44" spans="1:10" s="13" customFormat="1" ht="62.4">
      <c r="A44" s="16">
        <v>2</v>
      </c>
      <c r="B44" s="32" t="s">
        <v>8</v>
      </c>
      <c r="C44" s="33" t="s">
        <v>71</v>
      </c>
      <c r="D44" s="33" t="s">
        <v>72</v>
      </c>
      <c r="E44" s="33" t="s">
        <v>123</v>
      </c>
      <c r="F44" s="33" t="s">
        <v>73</v>
      </c>
      <c r="G44" s="34">
        <f>SUMIFS(G45:G1083,$C45:$C1083,$C45,$D45:$D1083,$D45,$E45:$E1083,$E45)</f>
        <v>19338.2</v>
      </c>
      <c r="H44" s="34">
        <f>SUMIFS(H45:H1083,$C45:$C1083,$C45,$D45:$D1083,$D45,$E45:$E1083,$E45)</f>
        <v>0</v>
      </c>
      <c r="I44" s="34">
        <f>SUMIFS(I45:I1083,$C45:$C1083,$C45,$D45:$D1083,$D45,$E45:$E1083,$E45)</f>
        <v>19775.099999999999</v>
      </c>
      <c r="J44" s="34">
        <f>SUMIFS(J45:J1083,$C45:$C1083,$C45,$D45:$D1083,$D45,$E45:$E1083,$E45)</f>
        <v>0</v>
      </c>
    </row>
    <row r="45" spans="1:10" s="13" customFormat="1" ht="31.2">
      <c r="A45" s="17">
        <v>3</v>
      </c>
      <c r="B45" s="22" t="s">
        <v>10</v>
      </c>
      <c r="C45" s="23" t="s">
        <v>71</v>
      </c>
      <c r="D45" s="23" t="s">
        <v>72</v>
      </c>
      <c r="E45" s="23" t="s">
        <v>123</v>
      </c>
      <c r="F45" s="23" t="s">
        <v>74</v>
      </c>
      <c r="G45" s="24">
        <v>18841.7</v>
      </c>
      <c r="H45" s="24"/>
      <c r="I45" s="24">
        <v>19128.599999999999</v>
      </c>
      <c r="J45" s="24"/>
    </row>
    <row r="46" spans="1:10" s="13" customFormat="1" ht="31.2">
      <c r="A46" s="17">
        <v>3</v>
      </c>
      <c r="B46" s="22" t="s">
        <v>11</v>
      </c>
      <c r="C46" s="23" t="s">
        <v>71</v>
      </c>
      <c r="D46" s="23" t="s">
        <v>72</v>
      </c>
      <c r="E46" s="23" t="s">
        <v>123</v>
      </c>
      <c r="F46" s="23" t="s">
        <v>75</v>
      </c>
      <c r="G46" s="24">
        <v>496.5</v>
      </c>
      <c r="H46" s="24"/>
      <c r="I46" s="24">
        <v>646.5</v>
      </c>
      <c r="J46" s="24"/>
    </row>
    <row r="47" spans="1:10" s="13" customFormat="1" ht="15.6">
      <c r="A47" s="17">
        <v>3</v>
      </c>
      <c r="B47" s="22" t="s">
        <v>12</v>
      </c>
      <c r="C47" s="23" t="s">
        <v>71</v>
      </c>
      <c r="D47" s="23" t="s">
        <v>72</v>
      </c>
      <c r="E47" s="23" t="s">
        <v>123</v>
      </c>
      <c r="F47" s="23" t="s">
        <v>76</v>
      </c>
      <c r="G47" s="24"/>
      <c r="H47" s="24"/>
      <c r="I47" s="24"/>
      <c r="J47" s="24"/>
    </row>
    <row r="48" spans="1:10" s="13" customFormat="1" ht="15.6">
      <c r="A48" s="15">
        <v>1</v>
      </c>
      <c r="B48" s="40" t="s">
        <v>218</v>
      </c>
      <c r="C48" s="30" t="s">
        <v>71</v>
      </c>
      <c r="D48" s="30" t="s">
        <v>83</v>
      </c>
      <c r="E48" s="30"/>
      <c r="F48" s="30" t="s">
        <v>73</v>
      </c>
      <c r="G48" s="31">
        <f>SUMIFS(G49:G1091,$C49:$C1091,$C49,$D49:$D1091,$D49)/2</f>
        <v>165</v>
      </c>
      <c r="H48" s="31">
        <f>SUMIFS(H49:H1091,$C49:$C1091,$C49,$D49:$D1091,$D49)/2</f>
        <v>0</v>
      </c>
      <c r="I48" s="31">
        <f>SUMIFS(I49:I1091,$C49:$C1091,$C49,$D49:$D1091,$D49)/2</f>
        <v>165</v>
      </c>
      <c r="J48" s="31">
        <f>SUMIFS(J49:J1091,$C49:$C1091,$C49,$D49:$D1091,$D49)/2</f>
        <v>0</v>
      </c>
    </row>
    <row r="49" spans="1:10" s="13" customFormat="1" ht="31.2">
      <c r="A49" s="16">
        <v>2</v>
      </c>
      <c r="B49" s="39" t="s">
        <v>219</v>
      </c>
      <c r="C49" s="33" t="s">
        <v>71</v>
      </c>
      <c r="D49" s="33" t="s">
        <v>83</v>
      </c>
      <c r="E49" s="33" t="s">
        <v>217</v>
      </c>
      <c r="F49" s="33" t="s">
        <v>73</v>
      </c>
      <c r="G49" s="34">
        <f>SUMIFS(G50:G1088,$C50:$C1088,$C50,$D50:$D1088,$D50,$E50:$E1088,$E50)</f>
        <v>165</v>
      </c>
      <c r="H49" s="34">
        <f>SUMIFS(H50:H1088,$C50:$C1088,$C50,$D50:$D1088,$D50,$E50:$E1088,$E50)</f>
        <v>0</v>
      </c>
      <c r="I49" s="34">
        <f>SUMIFS(I50:I1088,$C50:$C1088,$C50,$D50:$D1088,$D50,$E50:$E1088,$E50)</f>
        <v>165</v>
      </c>
      <c r="J49" s="34">
        <f>SUMIFS(J50:J1088,$C50:$C1088,$C50,$D50:$D1088,$D50,$E50:$E1088,$E50)</f>
        <v>0</v>
      </c>
    </row>
    <row r="50" spans="1:10" s="13" customFormat="1" ht="15.6">
      <c r="A50" s="17">
        <v>3</v>
      </c>
      <c r="B50" s="47" t="s">
        <v>220</v>
      </c>
      <c r="C50" s="23" t="s">
        <v>71</v>
      </c>
      <c r="D50" s="23" t="s">
        <v>83</v>
      </c>
      <c r="E50" s="23" t="s">
        <v>217</v>
      </c>
      <c r="F50" s="23" t="s">
        <v>216</v>
      </c>
      <c r="G50" s="24">
        <v>165</v>
      </c>
      <c r="H50" s="24"/>
      <c r="I50" s="24">
        <v>165</v>
      </c>
      <c r="J50" s="24"/>
    </row>
    <row r="51" spans="1:10" s="13" customFormat="1" ht="15.6">
      <c r="A51" s="15">
        <v>1</v>
      </c>
      <c r="B51" s="29" t="s">
        <v>43</v>
      </c>
      <c r="C51" s="30" t="s">
        <v>71</v>
      </c>
      <c r="D51" s="30" t="s">
        <v>87</v>
      </c>
      <c r="E51" s="30" t="s">
        <v>6</v>
      </c>
      <c r="F51" s="30" t="s">
        <v>73</v>
      </c>
      <c r="G51" s="31">
        <f>SUMIFS(G52:G1091,$C52:$C1091,$C52,$D52:$D1091,$D52)/2</f>
        <v>1500</v>
      </c>
      <c r="H51" s="31">
        <f>SUMIFS(H52:H1091,$C52:$C1091,$C52,$D52:$D1091,$D52)/2</f>
        <v>0</v>
      </c>
      <c r="I51" s="31">
        <f>SUMIFS(I52:I1091,$C52:$C1091,$C52,$D52:$D1091,$D52)/2</f>
        <v>1500</v>
      </c>
      <c r="J51" s="31">
        <f>SUMIFS(J52:J1091,$C52:$C1091,$C52,$D52:$D1091,$D52)/2</f>
        <v>0</v>
      </c>
    </row>
    <row r="52" spans="1:10" s="13" customFormat="1" ht="31.2">
      <c r="A52" s="16">
        <v>2</v>
      </c>
      <c r="B52" s="32" t="s">
        <v>35</v>
      </c>
      <c r="C52" s="33" t="s">
        <v>71</v>
      </c>
      <c r="D52" s="33" t="s">
        <v>87</v>
      </c>
      <c r="E52" s="33" t="s">
        <v>124</v>
      </c>
      <c r="F52" s="33" t="s">
        <v>73</v>
      </c>
      <c r="G52" s="34">
        <f>SUMIFS(G53:G1088,$C53:$C1088,$C53,$D53:$D1088,$D53,$E53:$E1088,$E53)</f>
        <v>1500</v>
      </c>
      <c r="H52" s="34">
        <f>SUMIFS(H53:H1088,$C53:$C1088,$C53,$D53:$D1088,$D53,$E53:$E1088,$E53)</f>
        <v>0</v>
      </c>
      <c r="I52" s="34">
        <f>SUMIFS(I53:I1088,$C53:$C1088,$C53,$D53:$D1088,$D53,$E53:$E1088,$E53)</f>
        <v>1500</v>
      </c>
      <c r="J52" s="34">
        <f>SUMIFS(J53:J1088,$C53:$C1088,$C53,$D53:$D1088,$D53,$E53:$E1088,$E53)</f>
        <v>0</v>
      </c>
    </row>
    <row r="53" spans="1:10" s="13" customFormat="1" ht="15.6">
      <c r="A53" s="17">
        <v>3</v>
      </c>
      <c r="B53" s="22" t="s">
        <v>44</v>
      </c>
      <c r="C53" s="23" t="s">
        <v>71</v>
      </c>
      <c r="D53" s="23" t="s">
        <v>87</v>
      </c>
      <c r="E53" s="23" t="s">
        <v>124</v>
      </c>
      <c r="F53" s="23" t="s">
        <v>92</v>
      </c>
      <c r="G53" s="24">
        <v>1500</v>
      </c>
      <c r="H53" s="24"/>
      <c r="I53" s="24">
        <v>1500</v>
      </c>
      <c r="J53" s="24"/>
    </row>
    <row r="54" spans="1:10" s="13" customFormat="1" ht="15.6">
      <c r="A54" s="15">
        <v>1</v>
      </c>
      <c r="B54" s="29" t="s">
        <v>13</v>
      </c>
      <c r="C54" s="30" t="s">
        <v>71</v>
      </c>
      <c r="D54" s="30" t="s">
        <v>77</v>
      </c>
      <c r="E54" s="30"/>
      <c r="F54" s="30"/>
      <c r="G54" s="31">
        <f>SUMIFS(G55:G1094,$C55:$C1094,$C55,$D55:$D1094,$D55)/2</f>
        <v>26798.200000000004</v>
      </c>
      <c r="H54" s="31">
        <f>SUMIFS(H55:H1094,$C55:$C1094,$C55,$D55:$D1094,$D55)/2</f>
        <v>656.8</v>
      </c>
      <c r="I54" s="31">
        <f>SUMIFS(I55:I1094,$C55:$C1094,$C55,$D55:$D1094,$D55)/2</f>
        <v>26798.200000000004</v>
      </c>
      <c r="J54" s="31">
        <f>SUMIFS(J55:J1094,$C55:$C1094,$C55,$D55:$D1094,$D55)/2</f>
        <v>656.8</v>
      </c>
    </row>
    <row r="55" spans="1:10" s="13" customFormat="1" ht="42" customHeight="1">
      <c r="A55" s="16">
        <v>2</v>
      </c>
      <c r="B55" s="41" t="s">
        <v>194</v>
      </c>
      <c r="C55" s="33" t="s">
        <v>71</v>
      </c>
      <c r="D55" s="33" t="s">
        <v>77</v>
      </c>
      <c r="E55" s="33" t="s">
        <v>193</v>
      </c>
      <c r="F55" s="33"/>
      <c r="G55" s="34">
        <f>SUMIFS(G56:G1091,$C56:$C1091,$C56,$D56:$D1091,$D56,$E56:$E1091,$E56)</f>
        <v>949.3</v>
      </c>
      <c r="H55" s="34">
        <f>SUMIFS(H56:H1091,$C56:$C1091,$C56,$D56:$D1091,$D56,$E56:$E1091,$E56)</f>
        <v>0</v>
      </c>
      <c r="I55" s="34">
        <f>SUMIFS(I56:I1091,$C56:$C1091,$C56,$D56:$D1091,$D56,$E56:$E1091,$E56)</f>
        <v>949.3</v>
      </c>
      <c r="J55" s="34">
        <f>SUMIFS(J56:J1091,$C56:$C1091,$C56,$D56:$D1091,$D56,$E56:$E1091,$E56)</f>
        <v>0</v>
      </c>
    </row>
    <row r="56" spans="1:10" s="13" customFormat="1" ht="15.6">
      <c r="A56" s="17">
        <v>3</v>
      </c>
      <c r="B56" s="22" t="s">
        <v>46</v>
      </c>
      <c r="C56" s="23" t="s">
        <v>71</v>
      </c>
      <c r="D56" s="23" t="s">
        <v>77</v>
      </c>
      <c r="E56" s="23" t="s">
        <v>193</v>
      </c>
      <c r="F56" s="23" t="s">
        <v>93</v>
      </c>
      <c r="G56" s="24">
        <v>949.3</v>
      </c>
      <c r="H56" s="24"/>
      <c r="I56" s="24">
        <v>949.3</v>
      </c>
      <c r="J56" s="24"/>
    </row>
    <row r="57" spans="1:10" s="13" customFormat="1" ht="46.8">
      <c r="A57" s="16">
        <v>2</v>
      </c>
      <c r="B57" s="35" t="s">
        <v>185</v>
      </c>
      <c r="C57" s="33" t="s">
        <v>71</v>
      </c>
      <c r="D57" s="33" t="s">
        <v>77</v>
      </c>
      <c r="E57" s="33" t="s">
        <v>47</v>
      </c>
      <c r="F57" s="33"/>
      <c r="G57" s="34">
        <f>SUMIFS(G58:G1093,$C58:$C1093,$C58,$D58:$D1093,$D58,$E58:$E1093,$E58)</f>
        <v>8596.7000000000007</v>
      </c>
      <c r="H57" s="34">
        <f>SUMIFS(H58:H1093,$C58:$C1093,$C58,$D58:$D1093,$D58,$E58:$E1093,$E58)</f>
        <v>0</v>
      </c>
      <c r="I57" s="34">
        <f>SUMIFS(I58:I1093,$C58:$C1093,$C58,$D58:$D1093,$D58,$E58:$E1093,$E58)</f>
        <v>8596.7000000000007</v>
      </c>
      <c r="J57" s="34">
        <f>SUMIFS(J58:J1093,$C58:$C1093,$C58,$D58:$D1093,$D58,$E58:$E1093,$E58)</f>
        <v>0</v>
      </c>
    </row>
    <row r="58" spans="1:10" s="13" customFormat="1" ht="15.6">
      <c r="A58" s="17">
        <v>3</v>
      </c>
      <c r="B58" s="22" t="s">
        <v>46</v>
      </c>
      <c r="C58" s="23" t="s">
        <v>71</v>
      </c>
      <c r="D58" s="23" t="s">
        <v>77</v>
      </c>
      <c r="E58" s="23" t="s">
        <v>47</v>
      </c>
      <c r="F58" s="23" t="s">
        <v>93</v>
      </c>
      <c r="G58" s="24">
        <v>8596.7000000000007</v>
      </c>
      <c r="H58" s="24"/>
      <c r="I58" s="24">
        <v>8596.7000000000007</v>
      </c>
      <c r="J58" s="24"/>
    </row>
    <row r="59" spans="1:10" s="13" customFormat="1" ht="62.4">
      <c r="A59" s="16">
        <v>2</v>
      </c>
      <c r="B59" s="32" t="s">
        <v>186</v>
      </c>
      <c r="C59" s="33" t="s">
        <v>71</v>
      </c>
      <c r="D59" s="33" t="s">
        <v>77</v>
      </c>
      <c r="E59" s="33" t="s">
        <v>48</v>
      </c>
      <c r="F59" s="33"/>
      <c r="G59" s="34">
        <f>SUMIFS(G60:G1095,$C60:$C1095,$C60,$D60:$D1095,$D60,$E60:$E1095,$E60)</f>
        <v>3894.3</v>
      </c>
      <c r="H59" s="34">
        <f>SUMIFS(H60:H1095,$C60:$C1095,$C60,$D60:$D1095,$D60,$E60:$E1095,$E60)</f>
        <v>0</v>
      </c>
      <c r="I59" s="34">
        <f>SUMIFS(I60:I1095,$C60:$C1095,$C60,$D60:$D1095,$D60,$E60:$E1095,$E60)</f>
        <v>3894.3</v>
      </c>
      <c r="J59" s="34">
        <f>SUMIFS(J60:J1095,$C60:$C1095,$C60,$D60:$D1095,$D60,$E60:$E1095,$E60)</f>
        <v>0</v>
      </c>
    </row>
    <row r="60" spans="1:10" s="13" customFormat="1" ht="15.6">
      <c r="A60" s="17">
        <v>3</v>
      </c>
      <c r="B60" s="22" t="s">
        <v>46</v>
      </c>
      <c r="C60" s="23" t="s">
        <v>71</v>
      </c>
      <c r="D60" s="23" t="s">
        <v>77</v>
      </c>
      <c r="E60" s="23" t="s">
        <v>48</v>
      </c>
      <c r="F60" s="23" t="s">
        <v>93</v>
      </c>
      <c r="G60" s="24">
        <v>3894.3</v>
      </c>
      <c r="H60" s="24"/>
      <c r="I60" s="24">
        <v>3894.3</v>
      </c>
      <c r="J60" s="24"/>
    </row>
    <row r="61" spans="1:10" s="13" customFormat="1" ht="68.400000000000006" customHeight="1">
      <c r="A61" s="16">
        <v>2</v>
      </c>
      <c r="B61" s="35" t="s">
        <v>183</v>
      </c>
      <c r="C61" s="33" t="s">
        <v>71</v>
      </c>
      <c r="D61" s="33" t="s">
        <v>77</v>
      </c>
      <c r="E61" s="33" t="s">
        <v>49</v>
      </c>
      <c r="F61" s="33" t="s">
        <v>73</v>
      </c>
      <c r="G61" s="34">
        <f>SUMIFS(G62:G1097,$C62:$C1097,$C62,$D62:$D1097,$D62,$E62:$E1097,$E62)</f>
        <v>0</v>
      </c>
      <c r="H61" s="34">
        <f>SUMIFS(H62:H1097,$C62:$C1097,$C62,$D62:$D1097,$D62,$E62:$E1097,$E62)</f>
        <v>0</v>
      </c>
      <c r="I61" s="34">
        <f>SUMIFS(I62:I1097,$C62:$C1097,$C62,$D62:$D1097,$D62,$E62:$E1097,$E62)</f>
        <v>0</v>
      </c>
      <c r="J61" s="34">
        <f>SUMIFS(J62:J1097,$C62:$C1097,$C62,$D62:$D1097,$D62,$E62:$E1097,$E62)</f>
        <v>0</v>
      </c>
    </row>
    <row r="62" spans="1:10" s="13" customFormat="1" ht="15.6">
      <c r="A62" s="17">
        <v>3</v>
      </c>
      <c r="B62" s="22" t="s">
        <v>46</v>
      </c>
      <c r="C62" s="23" t="s">
        <v>71</v>
      </c>
      <c r="D62" s="23" t="s">
        <v>77</v>
      </c>
      <c r="E62" s="23" t="s">
        <v>49</v>
      </c>
      <c r="F62" s="23" t="s">
        <v>93</v>
      </c>
      <c r="G62" s="24"/>
      <c r="H62" s="24"/>
      <c r="I62" s="24"/>
      <c r="J62" s="24"/>
    </row>
    <row r="63" spans="1:10" s="13" customFormat="1" ht="62.4">
      <c r="A63" s="16">
        <v>2</v>
      </c>
      <c r="B63" s="41" t="s">
        <v>184</v>
      </c>
      <c r="C63" s="33" t="s">
        <v>71</v>
      </c>
      <c r="D63" s="33" t="s">
        <v>77</v>
      </c>
      <c r="E63" s="33" t="s">
        <v>50</v>
      </c>
      <c r="F63" s="33" t="s">
        <v>73</v>
      </c>
      <c r="G63" s="34">
        <f>SUMIFS(G64:G1099,$C64:$C1099,$C64,$D64:$D1099,$D64,$E64:$E1099,$E64)</f>
        <v>0</v>
      </c>
      <c r="H63" s="34">
        <f>SUMIFS(H64:H1099,$C64:$C1099,$C64,$D64:$D1099,$D64,$E64:$E1099,$E64)</f>
        <v>0</v>
      </c>
      <c r="I63" s="34">
        <f>SUMIFS(I64:I1099,$C64:$C1099,$C64,$D64:$D1099,$D64,$E64:$E1099,$E64)</f>
        <v>0</v>
      </c>
      <c r="J63" s="34">
        <f>SUMIFS(J64:J1099,$C64:$C1099,$C64,$D64:$D1099,$D64,$E64:$E1099,$E64)</f>
        <v>0</v>
      </c>
    </row>
    <row r="64" spans="1:10" s="13" customFormat="1" ht="31.2">
      <c r="A64" s="17">
        <v>3</v>
      </c>
      <c r="B64" s="22" t="s">
        <v>11</v>
      </c>
      <c r="C64" s="23" t="s">
        <v>71</v>
      </c>
      <c r="D64" s="23" t="s">
        <v>77</v>
      </c>
      <c r="E64" s="23" t="s">
        <v>50</v>
      </c>
      <c r="F64" s="23" t="s">
        <v>75</v>
      </c>
      <c r="G64" s="24"/>
      <c r="H64" s="24"/>
      <c r="I64" s="24"/>
      <c r="J64" s="24"/>
    </row>
    <row r="65" spans="1:10" s="13" customFormat="1" ht="15.6">
      <c r="A65" s="17">
        <v>3</v>
      </c>
      <c r="B65" s="22" t="s">
        <v>46</v>
      </c>
      <c r="C65" s="23" t="s">
        <v>71</v>
      </c>
      <c r="D65" s="23" t="s">
        <v>77</v>
      </c>
      <c r="E65" s="23" t="s">
        <v>50</v>
      </c>
      <c r="F65" s="23" t="s">
        <v>93</v>
      </c>
      <c r="G65" s="24"/>
      <c r="H65" s="24"/>
      <c r="I65" s="24"/>
      <c r="J65" s="24"/>
    </row>
    <row r="66" spans="1:10" s="13" customFormat="1" ht="46.8">
      <c r="A66" s="16">
        <v>2</v>
      </c>
      <c r="B66" s="41" t="s">
        <v>152</v>
      </c>
      <c r="C66" s="33" t="s">
        <v>71</v>
      </c>
      <c r="D66" s="33" t="s">
        <v>77</v>
      </c>
      <c r="E66" s="33" t="s">
        <v>151</v>
      </c>
      <c r="F66" s="33"/>
      <c r="G66" s="34">
        <f>SUMIFS(G67:G1102,$C67:$C1102,$C67,$D67:$D1102,$D67,$E67:$E1102,$E67)</f>
        <v>10643.599999999999</v>
      </c>
      <c r="H66" s="34">
        <f>SUMIFS(H67:H1102,$C67:$C1102,$C67,$D67:$D1102,$D67,$E67:$E1102,$E67)</f>
        <v>656.8</v>
      </c>
      <c r="I66" s="34">
        <f>SUMIFS(I67:I1102,$C67:$C1102,$C67,$D67:$D1102,$D67,$E67:$E1102,$E67)</f>
        <v>10643.599999999999</v>
      </c>
      <c r="J66" s="34">
        <f>SUMIFS(J67:J1102,$C67:$C1102,$C67,$D67:$D1102,$D67,$E67:$E1102,$E67)</f>
        <v>656.8</v>
      </c>
    </row>
    <row r="67" spans="1:10" s="13" customFormat="1" ht="15.6">
      <c r="A67" s="17">
        <v>3</v>
      </c>
      <c r="B67" s="22" t="s">
        <v>23</v>
      </c>
      <c r="C67" s="23" t="s">
        <v>71</v>
      </c>
      <c r="D67" s="23" t="s">
        <v>77</v>
      </c>
      <c r="E67" s="23" t="s">
        <v>151</v>
      </c>
      <c r="F67" s="23" t="s">
        <v>84</v>
      </c>
      <c r="G67" s="24">
        <v>10085.799999999999</v>
      </c>
      <c r="H67" s="24">
        <v>656.8</v>
      </c>
      <c r="I67" s="24">
        <v>10085.799999999999</v>
      </c>
      <c r="J67" s="24">
        <v>656.8</v>
      </c>
    </row>
    <row r="68" spans="1:10" s="13" customFormat="1" ht="31.2">
      <c r="A68" s="17">
        <v>3</v>
      </c>
      <c r="B68" s="22" t="s">
        <v>11</v>
      </c>
      <c r="C68" s="23" t="s">
        <v>71</v>
      </c>
      <c r="D68" s="23" t="s">
        <v>77</v>
      </c>
      <c r="E68" s="23" t="s">
        <v>151</v>
      </c>
      <c r="F68" s="23" t="s">
        <v>75</v>
      </c>
      <c r="G68" s="24">
        <v>557.79999999999995</v>
      </c>
      <c r="H68" s="24"/>
      <c r="I68" s="24">
        <v>557.79999999999995</v>
      </c>
      <c r="J68" s="24"/>
    </row>
    <row r="69" spans="1:10" s="13" customFormat="1" ht="31.2">
      <c r="A69" s="16">
        <v>2</v>
      </c>
      <c r="B69" s="41" t="s">
        <v>35</v>
      </c>
      <c r="C69" s="33" t="s">
        <v>71</v>
      </c>
      <c r="D69" s="33" t="s">
        <v>77</v>
      </c>
      <c r="E69" s="33" t="s">
        <v>124</v>
      </c>
      <c r="F69" s="33"/>
      <c r="G69" s="34">
        <f>SUMIFS(G70:G1105,$C70:$C1105,$C70,$D70:$D1105,$D70,$E70:$E1105,$E70)</f>
        <v>2714.3</v>
      </c>
      <c r="H69" s="34">
        <f>SUMIFS(H70:H1105,$C70:$C1105,$C70,$D70:$D1105,$D70,$E70:$E1105,$E70)</f>
        <v>0</v>
      </c>
      <c r="I69" s="34">
        <f>SUMIFS(I70:I1105,$C70:$C1105,$C70,$D70:$D1105,$D70,$E70:$E1105,$E70)</f>
        <v>2714.3</v>
      </c>
      <c r="J69" s="34">
        <f>SUMIFS(J70:J1105,$C70:$C1105,$C70,$D70:$D1105,$D70,$E70:$E1105,$E70)</f>
        <v>0</v>
      </c>
    </row>
    <row r="70" spans="1:10" s="13" customFormat="1" ht="31.2">
      <c r="A70" s="17">
        <v>3</v>
      </c>
      <c r="B70" s="22" t="s">
        <v>11</v>
      </c>
      <c r="C70" s="23" t="s">
        <v>71</v>
      </c>
      <c r="D70" s="23" t="s">
        <v>77</v>
      </c>
      <c r="E70" s="23" t="s">
        <v>124</v>
      </c>
      <c r="F70" s="23" t="s">
        <v>75</v>
      </c>
      <c r="G70" s="24"/>
      <c r="H70" s="24"/>
      <c r="I70" s="24"/>
      <c r="J70" s="24"/>
    </row>
    <row r="71" spans="1:10" s="13" customFormat="1" ht="15.6">
      <c r="A71" s="17">
        <v>3</v>
      </c>
      <c r="B71" s="22" t="s">
        <v>139</v>
      </c>
      <c r="C71" s="23" t="s">
        <v>71</v>
      </c>
      <c r="D71" s="23" t="s">
        <v>77</v>
      </c>
      <c r="E71" s="23" t="s">
        <v>124</v>
      </c>
      <c r="F71" s="23" t="s">
        <v>138</v>
      </c>
      <c r="G71" s="24">
        <v>2714.3</v>
      </c>
      <c r="H71" s="24"/>
      <c r="I71" s="24">
        <v>2714.3</v>
      </c>
      <c r="J71" s="24"/>
    </row>
    <row r="72" spans="1:10" s="13" customFormat="1" ht="15.6">
      <c r="A72" s="14">
        <v>0</v>
      </c>
      <c r="B72" s="26" t="s">
        <v>107</v>
      </c>
      <c r="C72" s="27" t="s">
        <v>90</v>
      </c>
      <c r="D72" s="27" t="s">
        <v>116</v>
      </c>
      <c r="E72" s="27"/>
      <c r="F72" s="27"/>
      <c r="G72" s="28">
        <f>SUMIFS(G73:G1123,$C73:$C1123,$C73)/3</f>
        <v>325</v>
      </c>
      <c r="H72" s="28">
        <f>SUMIFS(H73:H1113,$C73:$C1113,$C73)/3</f>
        <v>0</v>
      </c>
      <c r="I72" s="28">
        <f>SUMIFS(I73:I1123,$C73:$C1123,$C73)/3</f>
        <v>325</v>
      </c>
      <c r="J72" s="28">
        <f>SUMIFS(J73:J1113,$C73:$C1113,$C73)/3</f>
        <v>0</v>
      </c>
    </row>
    <row r="73" spans="1:10" s="13" customFormat="1" ht="15.6">
      <c r="A73" s="15">
        <v>1</v>
      </c>
      <c r="B73" s="29" t="s">
        <v>51</v>
      </c>
      <c r="C73" s="30" t="s">
        <v>90</v>
      </c>
      <c r="D73" s="30" t="s">
        <v>88</v>
      </c>
      <c r="E73" s="30" t="s">
        <v>6</v>
      </c>
      <c r="F73" s="30" t="s">
        <v>73</v>
      </c>
      <c r="G73" s="31">
        <f>SUMIFS(G74:G1113,$C74:$C1113,$C74,$D74:$D1113,$D74)/2</f>
        <v>325</v>
      </c>
      <c r="H73" s="31">
        <f>SUMIFS(H74:H1113,$C74:$C1113,$C74,$D74:$D1113,$D74)/2</f>
        <v>0</v>
      </c>
      <c r="I73" s="31">
        <f>SUMIFS(I74:I1113,$C74:$C1113,$C74,$D74:$D1113,$D74)/2</f>
        <v>325</v>
      </c>
      <c r="J73" s="31">
        <f>SUMIFS(J74:J1113,$C74:$C1113,$C74,$D74:$D1113,$D74)/2</f>
        <v>0</v>
      </c>
    </row>
    <row r="74" spans="1:10" s="13" customFormat="1" ht="48.75" customHeight="1">
      <c r="A74" s="16">
        <v>2</v>
      </c>
      <c r="B74" s="32" t="s">
        <v>176</v>
      </c>
      <c r="C74" s="33" t="s">
        <v>90</v>
      </c>
      <c r="D74" s="33" t="s">
        <v>88</v>
      </c>
      <c r="E74" s="33" t="s">
        <v>118</v>
      </c>
      <c r="F74" s="33" t="s">
        <v>73</v>
      </c>
      <c r="G74" s="34">
        <f>SUMIFS(G75:G1110,$C75:$C1110,$C75,$D75:$D1110,$D75,$E75:$E1110,$E75)</f>
        <v>325</v>
      </c>
      <c r="H74" s="34">
        <f>SUMIFS(H75:H1110,$C75:$C1110,$C75,$D75:$D1110,$D75,$E75:$E1110,$E75)</f>
        <v>0</v>
      </c>
      <c r="I74" s="34">
        <f>SUMIFS(I75:I1110,$C75:$C1110,$C75,$D75:$D1110,$D75,$E75:$E1110,$E75)</f>
        <v>325</v>
      </c>
      <c r="J74" s="34">
        <f>SUMIFS(J75:J1110,$C75:$C1110,$C75,$D75:$D1110,$D75,$E75:$E1110,$E75)</f>
        <v>0</v>
      </c>
    </row>
    <row r="75" spans="1:10" s="13" customFormat="1" ht="31.2">
      <c r="A75" s="17">
        <v>3</v>
      </c>
      <c r="B75" s="22" t="s">
        <v>11</v>
      </c>
      <c r="C75" s="23" t="s">
        <v>90</v>
      </c>
      <c r="D75" s="23" t="s">
        <v>88</v>
      </c>
      <c r="E75" s="23" t="s">
        <v>118</v>
      </c>
      <c r="F75" s="23" t="s">
        <v>75</v>
      </c>
      <c r="G75" s="24">
        <v>325</v>
      </c>
      <c r="H75" s="24"/>
      <c r="I75" s="24">
        <v>325</v>
      </c>
      <c r="J75" s="24"/>
    </row>
    <row r="76" spans="1:10" s="13" customFormat="1" ht="15.6">
      <c r="A76" s="17">
        <v>3</v>
      </c>
      <c r="B76" s="22" t="s">
        <v>46</v>
      </c>
      <c r="C76" s="23" t="s">
        <v>90</v>
      </c>
      <c r="D76" s="23" t="s">
        <v>88</v>
      </c>
      <c r="E76" s="23" t="s">
        <v>118</v>
      </c>
      <c r="F76" s="23" t="s">
        <v>93</v>
      </c>
      <c r="G76" s="24"/>
      <c r="H76" s="24"/>
      <c r="I76" s="24"/>
      <c r="J76" s="24"/>
    </row>
    <row r="77" spans="1:10" s="13" customFormat="1" ht="31.2">
      <c r="A77" s="14">
        <v>0</v>
      </c>
      <c r="B77" s="26" t="s">
        <v>108</v>
      </c>
      <c r="C77" s="27" t="s">
        <v>80</v>
      </c>
      <c r="D77" s="27" t="s">
        <v>116</v>
      </c>
      <c r="E77" s="27"/>
      <c r="F77" s="27"/>
      <c r="G77" s="28">
        <f>SUMIFS(G78:G1128,$C78:$C1128,$C78)/3</f>
        <v>6261.4999999999991</v>
      </c>
      <c r="H77" s="28">
        <f>SUMIFS(H78:H1118,$C78:$C1118,$C78)/3</f>
        <v>0</v>
      </c>
      <c r="I77" s="28">
        <f>SUMIFS(I78:I1128,$C78:$C1128,$C78)/3</f>
        <v>6261.4999999999991</v>
      </c>
      <c r="J77" s="28">
        <f>SUMIFS(J78:J1118,$C78:$C1118,$C78)/3</f>
        <v>0</v>
      </c>
    </row>
    <row r="78" spans="1:10" s="13" customFormat="1" ht="46.8">
      <c r="A78" s="15">
        <v>1</v>
      </c>
      <c r="B78" s="29" t="s">
        <v>52</v>
      </c>
      <c r="C78" s="30" t="s">
        <v>80</v>
      </c>
      <c r="D78" s="30" t="s">
        <v>91</v>
      </c>
      <c r="E78" s="30" t="s">
        <v>6</v>
      </c>
      <c r="F78" s="30" t="s">
        <v>73</v>
      </c>
      <c r="G78" s="31">
        <f>SUMIFS(G79:G1118,$C79:$C1118,$C79,$D79:$D1118,$D79)/2</f>
        <v>4942.3999999999996</v>
      </c>
      <c r="H78" s="31">
        <f>SUMIFS(H79:H1118,$C79:$C1118,$C79,$D79:$D1118,$D79)/2</f>
        <v>0</v>
      </c>
      <c r="I78" s="31">
        <f>SUMIFS(I79:I1118,$C79:$C1118,$C79,$D79:$D1118,$D79)/2</f>
        <v>4942.3999999999996</v>
      </c>
      <c r="J78" s="31">
        <f>SUMIFS(J79:J1118,$C79:$C1118,$C79,$D79:$D1118,$D79)/2</f>
        <v>0</v>
      </c>
    </row>
    <row r="79" spans="1:10" s="13" customFormat="1" ht="46.8">
      <c r="A79" s="16">
        <v>2</v>
      </c>
      <c r="B79" s="41" t="s">
        <v>194</v>
      </c>
      <c r="C79" s="33" t="s">
        <v>80</v>
      </c>
      <c r="D79" s="33" t="s">
        <v>91</v>
      </c>
      <c r="E79" s="33" t="s">
        <v>193</v>
      </c>
      <c r="F79" s="33"/>
      <c r="G79" s="34">
        <f>SUMIFS(G80:G1115,$C80:$C1115,$C80,$D80:$D1115,$D80,$E80:$E1115,$E80)</f>
        <v>1934</v>
      </c>
      <c r="H79" s="34">
        <f>SUMIFS(H80:H1115,$C80:$C1115,$C80,$D80:$D1115,$D80,$E80:$E1115,$E80)</f>
        <v>0</v>
      </c>
      <c r="I79" s="34">
        <f>SUMIFS(I80:I1115,$C80:$C1115,$C80,$D80:$D1115,$D80,$E80:$E1115,$E80)</f>
        <v>1934</v>
      </c>
      <c r="J79" s="34">
        <f>SUMIFS(J80:J1115,$C80:$C1115,$C80,$D80:$D1115,$D80,$E80:$E1115,$E80)</f>
        <v>0</v>
      </c>
    </row>
    <row r="80" spans="1:10" s="13" customFormat="1" ht="15.6">
      <c r="A80" s="17">
        <v>3</v>
      </c>
      <c r="B80" s="22" t="s">
        <v>46</v>
      </c>
      <c r="C80" s="23" t="s">
        <v>80</v>
      </c>
      <c r="D80" s="23" t="s">
        <v>91</v>
      </c>
      <c r="E80" s="23" t="s">
        <v>193</v>
      </c>
      <c r="F80" s="23" t="s">
        <v>93</v>
      </c>
      <c r="G80" s="24">
        <v>1934</v>
      </c>
      <c r="H80" s="24"/>
      <c r="I80" s="24">
        <v>1934</v>
      </c>
      <c r="J80" s="24"/>
    </row>
    <row r="81" spans="1:10" s="13" customFormat="1" ht="87" customHeight="1">
      <c r="A81" s="16">
        <v>2</v>
      </c>
      <c r="B81" s="32" t="s">
        <v>177</v>
      </c>
      <c r="C81" s="33" t="s">
        <v>80</v>
      </c>
      <c r="D81" s="33" t="s">
        <v>91</v>
      </c>
      <c r="E81" s="33" t="s">
        <v>119</v>
      </c>
      <c r="F81" s="33" t="s">
        <v>73</v>
      </c>
      <c r="G81" s="34">
        <f>SUMIFS(G82:G1117,$C82:$C1117,$C82,$D82:$D1117,$D82,$E82:$E1117,$E82)</f>
        <v>76</v>
      </c>
      <c r="H81" s="34">
        <f>SUMIFS(H82:H1117,$C82:$C1117,$C82,$D82:$D1117,$D82,$E82:$E1117,$E82)</f>
        <v>0</v>
      </c>
      <c r="I81" s="34">
        <f>SUMIFS(I82:I1117,$C82:$C1117,$C82,$D82:$D1117,$D82,$E82:$E1117,$E82)</f>
        <v>76</v>
      </c>
      <c r="J81" s="34">
        <f>SUMIFS(J82:J1117,$C82:$C1117,$C82,$D82:$D1117,$D82,$E82:$E1117,$E82)</f>
        <v>0</v>
      </c>
    </row>
    <row r="82" spans="1:10" s="13" customFormat="1" ht="31.2">
      <c r="A82" s="17">
        <v>3</v>
      </c>
      <c r="B82" s="22" t="s">
        <v>11</v>
      </c>
      <c r="C82" s="23" t="s">
        <v>80</v>
      </c>
      <c r="D82" s="23" t="s">
        <v>91</v>
      </c>
      <c r="E82" s="23" t="s">
        <v>119</v>
      </c>
      <c r="F82" s="23" t="s">
        <v>75</v>
      </c>
      <c r="G82" s="24">
        <v>76</v>
      </c>
      <c r="H82" s="24"/>
      <c r="I82" s="24">
        <v>76</v>
      </c>
      <c r="J82" s="24"/>
    </row>
    <row r="83" spans="1:10" s="13" customFormat="1" ht="62.4">
      <c r="A83" s="16">
        <v>2</v>
      </c>
      <c r="B83" s="41" t="s">
        <v>184</v>
      </c>
      <c r="C83" s="33" t="s">
        <v>80</v>
      </c>
      <c r="D83" s="33" t="s">
        <v>91</v>
      </c>
      <c r="E83" s="33" t="s">
        <v>50</v>
      </c>
      <c r="F83" s="33"/>
      <c r="G83" s="34">
        <f>SUMIFS(G84:G1120,$C84:$C1120,$C84,$D84:$D1120,$D84,$E84:$E1120,$E84)</f>
        <v>1432.4</v>
      </c>
      <c r="H83" s="34">
        <f>SUMIFS(H84:H1120,$C84:$C1120,$C84,$D84:$D1120,$D84,$E84:$E1120,$E84)</f>
        <v>0</v>
      </c>
      <c r="I83" s="34">
        <f>SUMIFS(I84:I1120,$C84:$C1120,$C84,$D84:$D1120,$D84,$E84:$E1120,$E84)</f>
        <v>1432.4</v>
      </c>
      <c r="J83" s="34">
        <f>SUMIFS(J84:J1120,$C84:$C1120,$C84,$D84:$D1120,$D84,$E84:$E1120,$E84)</f>
        <v>0</v>
      </c>
    </row>
    <row r="84" spans="1:10" s="13" customFormat="1" ht="31.2">
      <c r="A84" s="17">
        <v>3</v>
      </c>
      <c r="B84" s="22" t="s">
        <v>11</v>
      </c>
      <c r="C84" s="23" t="s">
        <v>80</v>
      </c>
      <c r="D84" s="23" t="s">
        <v>91</v>
      </c>
      <c r="E84" s="23" t="s">
        <v>50</v>
      </c>
      <c r="F84" s="23" t="s">
        <v>75</v>
      </c>
      <c r="G84" s="24">
        <v>1432.4</v>
      </c>
      <c r="H84" s="24"/>
      <c r="I84" s="24">
        <v>1432.4</v>
      </c>
      <c r="J84" s="24"/>
    </row>
    <row r="85" spans="1:10" s="13" customFormat="1" ht="31.2">
      <c r="A85" s="16">
        <v>2</v>
      </c>
      <c r="B85" s="32" t="s">
        <v>35</v>
      </c>
      <c r="C85" s="33" t="s">
        <v>80</v>
      </c>
      <c r="D85" s="33" t="s">
        <v>91</v>
      </c>
      <c r="E85" s="33" t="s">
        <v>124</v>
      </c>
      <c r="F85" s="33"/>
      <c r="G85" s="34">
        <f>SUMIFS(G86:G1122,$C86:$C1122,$C86,$D86:$D1122,$D86,$E86:$E1122,$E86)</f>
        <v>1500</v>
      </c>
      <c r="H85" s="34">
        <f>SUMIFS(H86:H1122,$C86:$C1122,$C86,$D86:$D1122,$D86,$E86:$E1122,$E86)</f>
        <v>0</v>
      </c>
      <c r="I85" s="34">
        <f>SUMIFS(I86:I1122,$C86:$C1122,$C86,$D86:$D1122,$D86,$E86:$E1122,$E86)</f>
        <v>1500</v>
      </c>
      <c r="J85" s="34">
        <f>SUMIFS(J86:J1122,$C86:$C1122,$C86,$D86:$D1122,$D86,$E86:$E1122,$E86)</f>
        <v>0</v>
      </c>
    </row>
    <row r="86" spans="1:10" s="13" customFormat="1" ht="15.6">
      <c r="A86" s="17">
        <v>3</v>
      </c>
      <c r="B86" s="22" t="s">
        <v>170</v>
      </c>
      <c r="C86" s="23" t="s">
        <v>80</v>
      </c>
      <c r="D86" s="23" t="s">
        <v>91</v>
      </c>
      <c r="E86" s="23" t="s">
        <v>124</v>
      </c>
      <c r="F86" s="23" t="s">
        <v>137</v>
      </c>
      <c r="G86" s="24">
        <v>1500</v>
      </c>
      <c r="H86" s="24"/>
      <c r="I86" s="24">
        <v>1500</v>
      </c>
      <c r="J86" s="24"/>
    </row>
    <row r="87" spans="1:10" s="13" customFormat="1" ht="31.2">
      <c r="A87" s="15">
        <v>1</v>
      </c>
      <c r="B87" s="29" t="s">
        <v>36</v>
      </c>
      <c r="C87" s="30" t="s">
        <v>80</v>
      </c>
      <c r="D87" s="30" t="s">
        <v>78</v>
      </c>
      <c r="E87" s="30"/>
      <c r="F87" s="30"/>
      <c r="G87" s="31">
        <f>SUMIFS(G88:G1123,$C88:$C1123,$C88,$D88:$D1123,$D88)/2</f>
        <v>1319.1</v>
      </c>
      <c r="H87" s="31">
        <f>SUMIFS(H88:H1123,$C88:$C1123,$C88,$D88:$D1123,$D88)/2</f>
        <v>0</v>
      </c>
      <c r="I87" s="31">
        <f>SUMIFS(I88:I1123,$C88:$C1123,$C88,$D88:$D1123,$D88)/2</f>
        <v>1319.1</v>
      </c>
      <c r="J87" s="31">
        <f>SUMIFS(J88:J1123,$C88:$C1123,$C88,$D88:$D1123,$D88)/2</f>
        <v>0</v>
      </c>
    </row>
    <row r="88" spans="1:10" s="13" customFormat="1" ht="67.2" customHeight="1">
      <c r="A88" s="16">
        <v>2</v>
      </c>
      <c r="B88" s="41" t="s">
        <v>181</v>
      </c>
      <c r="C88" s="33" t="s">
        <v>80</v>
      </c>
      <c r="D88" s="33" t="s">
        <v>78</v>
      </c>
      <c r="E88" s="33" t="s">
        <v>53</v>
      </c>
      <c r="F88" s="33"/>
      <c r="G88" s="34">
        <f>SUMIFS(G89:G1120,$C89:$C1120,$C89,$D89:$D1120,$D89,$E89:$E1120,$E89)</f>
        <v>611</v>
      </c>
      <c r="H88" s="34">
        <f>SUMIFS(H89:H1120,$C89:$C1120,$C89,$D89:$D1120,$D89,$E89:$E1120,$E89)</f>
        <v>0</v>
      </c>
      <c r="I88" s="34">
        <f>SUMIFS(I89:I1120,$C89:$C1120,$C89,$D89:$D1120,$D89,$E89:$E1120,$E89)</f>
        <v>611</v>
      </c>
      <c r="J88" s="34">
        <f>SUMIFS(J89:J1120,$C89:$C1120,$C89,$D89:$D1120,$D89,$E89:$E1120,$E89)</f>
        <v>0</v>
      </c>
    </row>
    <row r="89" spans="1:10" s="13" customFormat="1" ht="15.6">
      <c r="A89" s="17">
        <v>3</v>
      </c>
      <c r="B89" s="22" t="s">
        <v>46</v>
      </c>
      <c r="C89" s="23" t="s">
        <v>80</v>
      </c>
      <c r="D89" s="23" t="s">
        <v>78</v>
      </c>
      <c r="E89" s="23" t="s">
        <v>53</v>
      </c>
      <c r="F89" s="23" t="s">
        <v>93</v>
      </c>
      <c r="G89" s="24">
        <v>611</v>
      </c>
      <c r="H89" s="24"/>
      <c r="I89" s="24">
        <v>611</v>
      </c>
      <c r="J89" s="24"/>
    </row>
    <row r="90" spans="1:10" s="13" customFormat="1" ht="46.8">
      <c r="A90" s="16">
        <v>2</v>
      </c>
      <c r="B90" s="41" t="s">
        <v>202</v>
      </c>
      <c r="C90" s="33" t="s">
        <v>80</v>
      </c>
      <c r="D90" s="33" t="s">
        <v>78</v>
      </c>
      <c r="E90" s="33" t="s">
        <v>37</v>
      </c>
      <c r="F90" s="33"/>
      <c r="G90" s="34">
        <f>SUMIFS(G91:G1122,$C91:$C1122,$C91,$D91:$D1122,$D91,$E91:$E1122,$E91)</f>
        <v>0</v>
      </c>
      <c r="H90" s="34">
        <f>SUMIFS(H91:H1122,$C91:$C1122,$C91,$D91:$D1122,$D91,$E91:$E1122,$E91)</f>
        <v>0</v>
      </c>
      <c r="I90" s="34">
        <f>SUMIFS(I91:I1122,$C91:$C1122,$C91,$D91:$D1122,$D91,$E91:$E1122,$E91)</f>
        <v>0</v>
      </c>
      <c r="J90" s="34">
        <f>SUMIFS(J91:J1122,$C91:$C1122,$C91,$D91:$D1122,$D91,$E91:$E1122,$E91)</f>
        <v>0</v>
      </c>
    </row>
    <row r="91" spans="1:10" s="13" customFormat="1" ht="31.2">
      <c r="A91" s="17">
        <v>3</v>
      </c>
      <c r="B91" s="22" t="s">
        <v>11</v>
      </c>
      <c r="C91" s="23" t="s">
        <v>80</v>
      </c>
      <c r="D91" s="23" t="s">
        <v>78</v>
      </c>
      <c r="E91" s="23" t="s">
        <v>37</v>
      </c>
      <c r="F91" s="23" t="s">
        <v>75</v>
      </c>
      <c r="G91" s="24"/>
      <c r="H91" s="24"/>
      <c r="I91" s="24"/>
      <c r="J91" s="24"/>
    </row>
    <row r="92" spans="1:10" s="13" customFormat="1" ht="54" customHeight="1">
      <c r="A92" s="16">
        <v>2</v>
      </c>
      <c r="B92" s="41" t="s">
        <v>165</v>
      </c>
      <c r="C92" s="33" t="s">
        <v>80</v>
      </c>
      <c r="D92" s="33" t="s">
        <v>78</v>
      </c>
      <c r="E92" s="33" t="s">
        <v>164</v>
      </c>
      <c r="F92" s="33"/>
      <c r="G92" s="34">
        <f>SUMIFS(G93:G1124,$C93:$C1124,$C93,$D93:$D1124,$D93,$E93:$E1124,$E93)</f>
        <v>708.1</v>
      </c>
      <c r="H92" s="34">
        <f>SUMIFS(H93:H1124,$C93:$C1124,$C93,$D93:$D1124,$D93,$E93:$E1124,$E93)</f>
        <v>0</v>
      </c>
      <c r="I92" s="34">
        <f>SUMIFS(I93:I1124,$C93:$C1124,$C93,$D93:$D1124,$D93,$E93:$E1124,$E93)</f>
        <v>708.1</v>
      </c>
      <c r="J92" s="34">
        <f>SUMIFS(J93:J1124,$C93:$C1124,$C93,$D93:$D1124,$D93,$E93:$E1124,$E93)</f>
        <v>0</v>
      </c>
    </row>
    <row r="93" spans="1:10" s="13" customFormat="1" ht="67.2" customHeight="1">
      <c r="A93" s="17">
        <v>3</v>
      </c>
      <c r="B93" s="22" t="s">
        <v>155</v>
      </c>
      <c r="C93" s="23" t="s">
        <v>80</v>
      </c>
      <c r="D93" s="23" t="s">
        <v>78</v>
      </c>
      <c r="E93" s="23" t="s">
        <v>164</v>
      </c>
      <c r="F93" s="23" t="s">
        <v>96</v>
      </c>
      <c r="G93" s="24">
        <v>708.1</v>
      </c>
      <c r="H93" s="24"/>
      <c r="I93" s="24">
        <v>708.1</v>
      </c>
      <c r="J93" s="24"/>
    </row>
    <row r="94" spans="1:10" s="13" customFormat="1" ht="15.6">
      <c r="A94" s="14">
        <v>0</v>
      </c>
      <c r="B94" s="26" t="s">
        <v>109</v>
      </c>
      <c r="C94" s="27" t="s">
        <v>88</v>
      </c>
      <c r="D94" s="27" t="s">
        <v>116</v>
      </c>
      <c r="E94" s="27"/>
      <c r="F94" s="27"/>
      <c r="G94" s="28">
        <f>SUMIFS(G95:G1141,$C95:$C1141,$C95)/3</f>
        <v>155777.29999999999</v>
      </c>
      <c r="H94" s="28">
        <f>SUMIFS(H95:H1131,$C95:$C1131,$C95)/3</f>
        <v>115388.60000000002</v>
      </c>
      <c r="I94" s="28">
        <f>SUMIFS(I95:I1141,$C95:$C1141,$C95)/3</f>
        <v>154884.19999999998</v>
      </c>
      <c r="J94" s="28">
        <f>SUMIFS(J95:J1131,$C95:$C1131,$C95)/3</f>
        <v>115388.60000000002</v>
      </c>
    </row>
    <row r="95" spans="1:10" s="13" customFormat="1" ht="15.6">
      <c r="A95" s="15">
        <v>1</v>
      </c>
      <c r="B95" s="29" t="s">
        <v>54</v>
      </c>
      <c r="C95" s="30" t="s">
        <v>88</v>
      </c>
      <c r="D95" s="30" t="s">
        <v>94</v>
      </c>
      <c r="E95" s="30"/>
      <c r="F95" s="30"/>
      <c r="G95" s="31">
        <f>SUMIFS(G96:G1131,$C96:$C1131,$C96,$D96:$D1131,$D96)/2</f>
        <v>43911.799999999996</v>
      </c>
      <c r="H95" s="31">
        <f>SUMIFS(H96:H1131,$C96:$C1131,$C96,$D96:$D1131,$D96)/2</f>
        <v>39601.9</v>
      </c>
      <c r="I95" s="31">
        <f>SUMIFS(I96:I1131,$C96:$C1131,$C96,$D96:$D1131,$D96)/2</f>
        <v>43018.7</v>
      </c>
      <c r="J95" s="31">
        <f>SUMIFS(J96:J1131,$C96:$C1131,$C96,$D96:$D1131,$D96)/2</f>
        <v>39601.9</v>
      </c>
    </row>
    <row r="96" spans="1:10" s="13" customFormat="1" ht="46.8">
      <c r="A96" s="16">
        <v>2</v>
      </c>
      <c r="B96" s="39" t="s">
        <v>205</v>
      </c>
      <c r="C96" s="33" t="s">
        <v>88</v>
      </c>
      <c r="D96" s="33" t="s">
        <v>94</v>
      </c>
      <c r="E96" s="33" t="s">
        <v>14</v>
      </c>
      <c r="F96" s="33"/>
      <c r="G96" s="34">
        <f>SUMIFS(G97:G1128,$C97:$C1128,$C97,$D97:$D1128,$D97,$E97:$E1128,$E97)</f>
        <v>0</v>
      </c>
      <c r="H96" s="34">
        <f>SUMIFS(H97:H1128,$C97:$C1128,$C97,$D97:$D1128,$D97,$E97:$E1128,$E97)</f>
        <v>0</v>
      </c>
      <c r="I96" s="34">
        <f>SUMIFS(I97:I1128,$C97:$C1128,$C97,$D97:$D1128,$D97,$E97:$E1128,$E97)</f>
        <v>0</v>
      </c>
      <c r="J96" s="34">
        <f>SUMIFS(J97:J1128,$C97:$C1128,$C97,$D97:$D1128,$D97,$E97:$E1128,$E97)</f>
        <v>0</v>
      </c>
    </row>
    <row r="97" spans="1:10" s="13" customFormat="1" ht="31.2">
      <c r="A97" s="17">
        <v>3</v>
      </c>
      <c r="B97" s="22" t="s">
        <v>11</v>
      </c>
      <c r="C97" s="23" t="s">
        <v>88</v>
      </c>
      <c r="D97" s="23" t="s">
        <v>94</v>
      </c>
      <c r="E97" s="23" t="s">
        <v>14</v>
      </c>
      <c r="F97" s="23" t="s">
        <v>75</v>
      </c>
      <c r="G97" s="24"/>
      <c r="H97" s="24"/>
      <c r="I97" s="24"/>
      <c r="J97" s="24"/>
    </row>
    <row r="98" spans="1:10" s="13" customFormat="1" ht="62.4">
      <c r="A98" s="16">
        <v>2</v>
      </c>
      <c r="B98" s="32" t="s">
        <v>200</v>
      </c>
      <c r="C98" s="33" t="s">
        <v>88</v>
      </c>
      <c r="D98" s="33" t="s">
        <v>94</v>
      </c>
      <c r="E98" s="33" t="s">
        <v>55</v>
      </c>
      <c r="F98" s="33"/>
      <c r="G98" s="34">
        <f>SUMIFS(G99:G1130,$C99:$C1130,$C99,$D99:$D1130,$D99,$E99:$E1130,$E99)</f>
        <v>43911.799999999996</v>
      </c>
      <c r="H98" s="34">
        <f>SUMIFS(H99:H1130,$C99:$C1130,$C99,$D99:$D1130,$D99,$E99:$E1130,$E99)</f>
        <v>39601.9</v>
      </c>
      <c r="I98" s="34">
        <f>SUMIFS(I99:I1130,$C99:$C1130,$C99,$D99:$D1130,$D99,$E99:$E1130,$E99)</f>
        <v>43018.7</v>
      </c>
      <c r="J98" s="34">
        <f>SUMIFS(J99:J1130,$C99:$C1130,$C99,$D99:$D1130,$D99,$E99:$E1130,$E99)</f>
        <v>39601.9</v>
      </c>
    </row>
    <row r="99" spans="1:10" s="13" customFormat="1" ht="15.6">
      <c r="A99" s="17">
        <v>3</v>
      </c>
      <c r="B99" s="22" t="s">
        <v>23</v>
      </c>
      <c r="C99" s="23" t="s">
        <v>88</v>
      </c>
      <c r="D99" s="23" t="s">
        <v>94</v>
      </c>
      <c r="E99" s="23" t="s">
        <v>55</v>
      </c>
      <c r="F99" s="23" t="s">
        <v>84</v>
      </c>
      <c r="G99" s="24">
        <v>8474.2999999999993</v>
      </c>
      <c r="H99" s="24">
        <v>6308.9</v>
      </c>
      <c r="I99" s="24">
        <v>8474.2999999999993</v>
      </c>
      <c r="J99" s="24">
        <v>6308.9</v>
      </c>
    </row>
    <row r="100" spans="1:10" s="13" customFormat="1" ht="31.2">
      <c r="A100" s="17">
        <v>3</v>
      </c>
      <c r="B100" s="22" t="s">
        <v>11</v>
      </c>
      <c r="C100" s="23" t="s">
        <v>88</v>
      </c>
      <c r="D100" s="23" t="s">
        <v>94</v>
      </c>
      <c r="E100" s="23" t="s">
        <v>55</v>
      </c>
      <c r="F100" s="23" t="s">
        <v>75</v>
      </c>
      <c r="G100" s="24">
        <v>1221.9000000000001</v>
      </c>
      <c r="H100" s="24">
        <v>283.10000000000002</v>
      </c>
      <c r="I100" s="24">
        <v>1221.9000000000001</v>
      </c>
      <c r="J100" s="24">
        <v>283.10000000000002</v>
      </c>
    </row>
    <row r="101" spans="1:10" s="13" customFormat="1" ht="15.6">
      <c r="A101" s="17">
        <v>3</v>
      </c>
      <c r="B101" s="22" t="s">
        <v>46</v>
      </c>
      <c r="C101" s="23" t="s">
        <v>88</v>
      </c>
      <c r="D101" s="23" t="s">
        <v>94</v>
      </c>
      <c r="E101" s="23" t="s">
        <v>55</v>
      </c>
      <c r="F101" s="23" t="s">
        <v>93</v>
      </c>
      <c r="G101" s="24"/>
      <c r="H101" s="24"/>
      <c r="I101" s="24">
        <v>312.60000000000002</v>
      </c>
      <c r="J101" s="24"/>
    </row>
    <row r="102" spans="1:10" s="13" customFormat="1" ht="62.4">
      <c r="A102" s="17">
        <v>3</v>
      </c>
      <c r="B102" s="22" t="s">
        <v>145</v>
      </c>
      <c r="C102" s="23" t="s">
        <v>88</v>
      </c>
      <c r="D102" s="23" t="s">
        <v>94</v>
      </c>
      <c r="E102" s="23" t="s">
        <v>55</v>
      </c>
      <c r="F102" s="23" t="s">
        <v>95</v>
      </c>
      <c r="G102" s="24">
        <v>34215.599999999999</v>
      </c>
      <c r="H102" s="24">
        <v>33009.9</v>
      </c>
      <c r="I102" s="24">
        <v>33009.9</v>
      </c>
      <c r="J102" s="24">
        <v>33009.9</v>
      </c>
    </row>
    <row r="103" spans="1:10" s="13" customFormat="1" ht="15.6">
      <c r="A103" s="17">
        <v>3</v>
      </c>
      <c r="B103" s="22" t="s">
        <v>12</v>
      </c>
      <c r="C103" s="23" t="s">
        <v>88</v>
      </c>
      <c r="D103" s="23" t="s">
        <v>94</v>
      </c>
      <c r="E103" s="23" t="s">
        <v>55</v>
      </c>
      <c r="F103" s="23" t="s">
        <v>76</v>
      </c>
      <c r="G103" s="24"/>
      <c r="H103" s="24"/>
      <c r="I103" s="24"/>
      <c r="J103" s="24"/>
    </row>
    <row r="104" spans="1:10" s="13" customFormat="1" ht="62.4">
      <c r="A104" s="16">
        <v>2</v>
      </c>
      <c r="B104" s="41" t="s">
        <v>184</v>
      </c>
      <c r="C104" s="33" t="s">
        <v>88</v>
      </c>
      <c r="D104" s="33" t="s">
        <v>94</v>
      </c>
      <c r="E104" s="33" t="s">
        <v>50</v>
      </c>
      <c r="F104" s="33"/>
      <c r="G104" s="34">
        <f>SUMIFS(G105:G1136,$C105:$C1136,$C105,$D105:$D1136,$D105,$E105:$E1136,$E105)</f>
        <v>0</v>
      </c>
      <c r="H104" s="34">
        <f>SUMIFS(H105:H1136,$C105:$C1136,$C105,$D105:$D1136,$D105,$E105:$E1136,$E105)</f>
        <v>0</v>
      </c>
      <c r="I104" s="34">
        <f>SUMIFS(I105:I1136,$C105:$C1136,$C105,$D105:$D1136,$D105,$E105:$E1136,$E105)</f>
        <v>0</v>
      </c>
      <c r="J104" s="34">
        <f>SUMIFS(J105:J1136,$C105:$C1136,$C105,$D105:$D1136,$D105,$E105:$E1136,$E105)</f>
        <v>0</v>
      </c>
    </row>
    <row r="105" spans="1:10" s="13" customFormat="1" ht="31.2">
      <c r="A105" s="17">
        <v>3</v>
      </c>
      <c r="B105" s="22" t="s">
        <v>11</v>
      </c>
      <c r="C105" s="23" t="s">
        <v>88</v>
      </c>
      <c r="D105" s="23" t="s">
        <v>94</v>
      </c>
      <c r="E105" s="23" t="s">
        <v>50</v>
      </c>
      <c r="F105" s="23" t="s">
        <v>75</v>
      </c>
      <c r="G105" s="24"/>
      <c r="H105" s="24"/>
      <c r="I105" s="24"/>
      <c r="J105" s="24"/>
    </row>
    <row r="106" spans="1:10" s="13" customFormat="1" ht="15.6">
      <c r="A106" s="15">
        <v>1</v>
      </c>
      <c r="B106" s="29" t="s">
        <v>56</v>
      </c>
      <c r="C106" s="30" t="s">
        <v>88</v>
      </c>
      <c r="D106" s="30" t="s">
        <v>85</v>
      </c>
      <c r="E106" s="30" t="s">
        <v>6</v>
      </c>
      <c r="F106" s="30" t="s">
        <v>73</v>
      </c>
      <c r="G106" s="31">
        <f>SUMIFS(G107:G1142,$C107:$C1142,$C107,$D107:$D1142,$D107)/2</f>
        <v>3900</v>
      </c>
      <c r="H106" s="31">
        <f>SUMIFS(H107:H1142,$C107:$C1142,$C107,$D107:$D1142,$D107)/2</f>
        <v>0</v>
      </c>
      <c r="I106" s="31">
        <f>SUMIFS(I107:I1142,$C107:$C1142,$C107,$D107:$D1142,$D107)/2</f>
        <v>3900</v>
      </c>
      <c r="J106" s="31">
        <f>SUMIFS(J107:J1142,$C107:$C1142,$C107,$D107:$D1142,$D107)/2</f>
        <v>0</v>
      </c>
    </row>
    <row r="107" spans="1:10" s="13" customFormat="1" ht="55.2" customHeight="1">
      <c r="A107" s="16">
        <v>2</v>
      </c>
      <c r="B107" s="41" t="s">
        <v>207</v>
      </c>
      <c r="C107" s="42" t="s">
        <v>88</v>
      </c>
      <c r="D107" s="42" t="s">
        <v>85</v>
      </c>
      <c r="E107" s="42" t="s">
        <v>134</v>
      </c>
      <c r="F107" s="33"/>
      <c r="G107" s="34">
        <f>SUMIFS(G108:G1139,$C108:$C1139,$C108,$D108:$D1139,$D108,$E108:$E1139,$E108)</f>
        <v>3900</v>
      </c>
      <c r="H107" s="34">
        <f>SUMIFS(H108:H1139,$C108:$C1139,$C108,$D108:$D1139,$D108,$E108:$E1139,$E108)</f>
        <v>0</v>
      </c>
      <c r="I107" s="34">
        <f>SUMIFS(I108:I1139,$C108:$C1139,$C108,$D108:$D1139,$D108,$E108:$E1139,$E108)</f>
        <v>3900</v>
      </c>
      <c r="J107" s="34">
        <f>SUMIFS(J108:J1139,$C108:$C1139,$C108,$D108:$D1139,$D108,$E108:$E1139,$E108)</f>
        <v>0</v>
      </c>
    </row>
    <row r="108" spans="1:10" s="13" customFormat="1" ht="31.2">
      <c r="A108" s="17">
        <v>3</v>
      </c>
      <c r="B108" s="22" t="s">
        <v>11</v>
      </c>
      <c r="C108" s="23" t="s">
        <v>88</v>
      </c>
      <c r="D108" s="23" t="s">
        <v>85</v>
      </c>
      <c r="E108" s="23" t="s">
        <v>134</v>
      </c>
      <c r="F108" s="23" t="s">
        <v>75</v>
      </c>
      <c r="G108" s="24">
        <v>3900</v>
      </c>
      <c r="H108" s="24"/>
      <c r="I108" s="24">
        <v>3900</v>
      </c>
      <c r="J108" s="24"/>
    </row>
    <row r="109" spans="1:10" s="13" customFormat="1" ht="15.6">
      <c r="A109" s="15">
        <v>1</v>
      </c>
      <c r="B109" s="40" t="s">
        <v>140</v>
      </c>
      <c r="C109" s="30" t="s">
        <v>88</v>
      </c>
      <c r="D109" s="30" t="s">
        <v>91</v>
      </c>
      <c r="E109" s="30"/>
      <c r="F109" s="30"/>
      <c r="G109" s="31">
        <f>SUMIFS(G110:G1145,$C110:$C1145,$C110,$D110:$D1145,$D110)/2</f>
        <v>74627.199999999997</v>
      </c>
      <c r="H109" s="31">
        <f>SUMIFS(H110:H1145,$C110:$C1145,$C110,$D110:$D1145,$D110)/2</f>
        <v>69000</v>
      </c>
      <c r="I109" s="31">
        <f>SUMIFS(I110:I1145,$C110:$C1145,$C110,$D110:$D1145,$D110)/2</f>
        <v>74627.199999999997</v>
      </c>
      <c r="J109" s="31">
        <f>SUMIFS(J110:J1145,$C110:$C1145,$C110,$D110:$D1145,$D110)/2</f>
        <v>69000</v>
      </c>
    </row>
    <row r="110" spans="1:10" s="13" customFormat="1" ht="46.8">
      <c r="A110" s="16">
        <v>2</v>
      </c>
      <c r="B110" s="32" t="s">
        <v>196</v>
      </c>
      <c r="C110" s="33" t="s">
        <v>88</v>
      </c>
      <c r="D110" s="33" t="s">
        <v>91</v>
      </c>
      <c r="E110" s="33" t="s">
        <v>57</v>
      </c>
      <c r="F110" s="33"/>
      <c r="G110" s="34">
        <f>SUMIFS(G111:G1142,$C111:$C1142,$C111,$D111:$D1142,$D111,$E111:$E1142,$E111)</f>
        <v>74627.199999999997</v>
      </c>
      <c r="H110" s="34">
        <f>SUMIFS(H111:H1142,$C111:$C1142,$C111,$D111:$D1142,$D111,$E111:$E1142,$E111)</f>
        <v>69000</v>
      </c>
      <c r="I110" s="34">
        <f>SUMIFS(I111:I1142,$C111:$C1142,$C111,$D111:$D1142,$D111,$E111:$E1142,$E111)</f>
        <v>74627.199999999997</v>
      </c>
      <c r="J110" s="34">
        <f>SUMIFS(J111:J1142,$C111:$C1142,$C111,$D111:$D1142,$D111,$E111:$E1142,$E111)</f>
        <v>69000</v>
      </c>
    </row>
    <row r="111" spans="1:10" s="13" customFormat="1" ht="15.6">
      <c r="A111" s="17">
        <v>3</v>
      </c>
      <c r="B111" s="22" t="s">
        <v>46</v>
      </c>
      <c r="C111" s="23" t="s">
        <v>88</v>
      </c>
      <c r="D111" s="23" t="s">
        <v>91</v>
      </c>
      <c r="E111" s="23" t="s">
        <v>57</v>
      </c>
      <c r="F111" s="23" t="s">
        <v>93</v>
      </c>
      <c r="G111" s="24">
        <v>74627.199999999997</v>
      </c>
      <c r="H111" s="24">
        <v>69000</v>
      </c>
      <c r="I111" s="24">
        <v>74627.199999999997</v>
      </c>
      <c r="J111" s="24">
        <v>69000</v>
      </c>
    </row>
    <row r="112" spans="1:10" s="13" customFormat="1" ht="15.6">
      <c r="A112" s="15">
        <v>1</v>
      </c>
      <c r="B112" s="29" t="s">
        <v>136</v>
      </c>
      <c r="C112" s="30" t="s">
        <v>88</v>
      </c>
      <c r="D112" s="30" t="s">
        <v>86</v>
      </c>
      <c r="E112" s="30" t="s">
        <v>6</v>
      </c>
      <c r="F112" s="30" t="s">
        <v>73</v>
      </c>
      <c r="G112" s="31">
        <f>SUMIFS(G113:G1154,$C113:$C1154,$C113,$D113:$D1154,$D113)/2</f>
        <v>0</v>
      </c>
      <c r="H112" s="31">
        <f>SUMIFS(H113:H1154,$C113:$C1154,$C113,$D113:$D1154,$D113)/2</f>
        <v>0</v>
      </c>
      <c r="I112" s="31">
        <f>SUMIFS(I113:I1154,$C113:$C1154,$C113,$D113:$D1154,$D113)/2</f>
        <v>0</v>
      </c>
      <c r="J112" s="31">
        <f>SUMIFS(J113:J1154,$C113:$C1154,$C113,$D113:$D1154,$D113)/2</f>
        <v>0</v>
      </c>
    </row>
    <row r="113" spans="1:10" s="13" customFormat="1" ht="62.4">
      <c r="A113" s="16">
        <v>2</v>
      </c>
      <c r="B113" s="41" t="s">
        <v>184</v>
      </c>
      <c r="C113" s="33" t="s">
        <v>88</v>
      </c>
      <c r="D113" s="33" t="s">
        <v>86</v>
      </c>
      <c r="E113" s="33" t="s">
        <v>50</v>
      </c>
      <c r="F113" s="33"/>
      <c r="G113" s="34">
        <f>SUMIFS(G114:G1151,$C114:$C1151,$C114,$D114:$D1151,$D114,$E114:$E1151,$E114)</f>
        <v>0</v>
      </c>
      <c r="H113" s="34">
        <f>SUMIFS(H114:H1151,$C114:$C1151,$C114,$D114:$D1151,$D114,$E114:$E1151,$E114)</f>
        <v>0</v>
      </c>
      <c r="I113" s="34">
        <f>SUMIFS(I114:I1151,$C114:$C1151,$C114,$D114:$D1151,$D114,$E114:$E1151,$E114)</f>
        <v>0</v>
      </c>
      <c r="J113" s="34">
        <f>SUMIFS(J114:J1151,$C114:$C1151,$C114,$D114:$D1151,$D114,$E114:$E1151,$E114)</f>
        <v>0</v>
      </c>
    </row>
    <row r="114" spans="1:10" s="13" customFormat="1" ht="15.6">
      <c r="A114" s="17">
        <v>3</v>
      </c>
      <c r="B114" s="22" t="s">
        <v>46</v>
      </c>
      <c r="C114" s="23" t="s">
        <v>88</v>
      </c>
      <c r="D114" s="23" t="s">
        <v>86</v>
      </c>
      <c r="E114" s="23" t="s">
        <v>50</v>
      </c>
      <c r="F114" s="23" t="s">
        <v>93</v>
      </c>
      <c r="G114" s="24"/>
      <c r="H114" s="24"/>
      <c r="I114" s="24"/>
      <c r="J114" s="24"/>
    </row>
    <row r="115" spans="1:10" s="13" customFormat="1" ht="15.6">
      <c r="A115" s="15">
        <v>1</v>
      </c>
      <c r="B115" s="29" t="s">
        <v>38</v>
      </c>
      <c r="C115" s="30" t="s">
        <v>88</v>
      </c>
      <c r="D115" s="30" t="s">
        <v>89</v>
      </c>
      <c r="E115" s="30"/>
      <c r="F115" s="30"/>
      <c r="G115" s="31">
        <f>SUMIFS(G116:G1157,$C116:$C1157,$C116,$D116:$D1157,$D116)/2</f>
        <v>33338.300000000003</v>
      </c>
      <c r="H115" s="31">
        <f>SUMIFS(H116:H1157,$C116:$C1157,$C116,$D116:$D1157,$D116)/2</f>
        <v>6786.7</v>
      </c>
      <c r="I115" s="31">
        <f>SUMIFS(I116:I1157,$C116:$C1157,$C116,$D116:$D1157,$D116)/2</f>
        <v>33338.300000000003</v>
      </c>
      <c r="J115" s="31">
        <f>SUMIFS(J116:J1157,$C116:$C1157,$C116,$D116:$D1157,$D116)/2</f>
        <v>6786.7</v>
      </c>
    </row>
    <row r="116" spans="1:10" s="13" customFormat="1" ht="51" customHeight="1">
      <c r="A116" s="16">
        <v>2</v>
      </c>
      <c r="B116" s="41" t="s">
        <v>180</v>
      </c>
      <c r="C116" s="33" t="s">
        <v>88</v>
      </c>
      <c r="D116" s="33" t="s">
        <v>89</v>
      </c>
      <c r="E116" s="33" t="s">
        <v>58</v>
      </c>
      <c r="F116" s="33"/>
      <c r="G116" s="34">
        <f>SUMIFS(G117:G1154,$C117:$C1154,$C117,$D117:$D1154,$D117,$E117:$E1154,$E117)</f>
        <v>8866.2000000000007</v>
      </c>
      <c r="H116" s="34">
        <f>SUMIFS(H117:H1154,$C117:$C1154,$C117,$D117:$D1154,$D117,$E117:$E1154,$E117)</f>
        <v>0</v>
      </c>
      <c r="I116" s="34">
        <f>SUMIFS(I117:I1154,$C117:$C1154,$C117,$D117:$D1154,$D117,$E117:$E1154,$E117)</f>
        <v>8866.2000000000007</v>
      </c>
      <c r="J116" s="34">
        <f>SUMIFS(J117:J1154,$C117:$C1154,$C117,$D117:$D1154,$D117,$E117:$E1154,$E117)</f>
        <v>0</v>
      </c>
    </row>
    <row r="117" spans="1:10" s="13" customFormat="1" ht="62.4">
      <c r="A117" s="17">
        <v>3</v>
      </c>
      <c r="B117" s="22" t="s">
        <v>155</v>
      </c>
      <c r="C117" s="23" t="s">
        <v>88</v>
      </c>
      <c r="D117" s="23" t="s">
        <v>89</v>
      </c>
      <c r="E117" s="23" t="s">
        <v>58</v>
      </c>
      <c r="F117" s="23" t="s">
        <v>96</v>
      </c>
      <c r="G117" s="24">
        <v>8866.2000000000007</v>
      </c>
      <c r="H117" s="24"/>
      <c r="I117" s="24">
        <v>8866.2000000000007</v>
      </c>
      <c r="J117" s="24"/>
    </row>
    <row r="118" spans="1:10" s="13" customFormat="1" ht="62.4">
      <c r="A118" s="16">
        <v>2</v>
      </c>
      <c r="B118" s="41" t="s">
        <v>184</v>
      </c>
      <c r="C118" s="33" t="s">
        <v>88</v>
      </c>
      <c r="D118" s="33" t="s">
        <v>89</v>
      </c>
      <c r="E118" s="33" t="s">
        <v>50</v>
      </c>
      <c r="F118" s="33"/>
      <c r="G118" s="34">
        <f>SUMIFS(G119:G1156,$C119:$C1156,$C119,$D119:$D1156,$D119,$E119:$E1156,$E119)</f>
        <v>7352.1</v>
      </c>
      <c r="H118" s="34">
        <f>SUMIFS(H119:H1156,$C119:$C1156,$C119,$D119:$D1156,$D119,$E119:$E1156,$E119)</f>
        <v>6786.7</v>
      </c>
      <c r="I118" s="34">
        <f>SUMIFS(I119:I1156,$C119:$C1156,$C119,$D119:$D1156,$D119,$E119:$E1156,$E119)</f>
        <v>7352.1</v>
      </c>
      <c r="J118" s="34">
        <f>SUMIFS(J119:J1156,$C119:$C1156,$C119,$D119:$D1156,$D119,$E119:$E1156,$E119)</f>
        <v>6786.7</v>
      </c>
    </row>
    <row r="119" spans="1:10" s="13" customFormat="1" ht="31.2">
      <c r="A119" s="17">
        <v>3</v>
      </c>
      <c r="B119" s="22" t="s">
        <v>11</v>
      </c>
      <c r="C119" s="23" t="s">
        <v>88</v>
      </c>
      <c r="D119" s="23" t="s">
        <v>89</v>
      </c>
      <c r="E119" s="23" t="s">
        <v>50</v>
      </c>
      <c r="F119" s="23" t="s">
        <v>75</v>
      </c>
      <c r="G119" s="24">
        <v>7352.1</v>
      </c>
      <c r="H119" s="24">
        <v>6786.7</v>
      </c>
      <c r="I119" s="24">
        <v>7352.1</v>
      </c>
      <c r="J119" s="24">
        <v>6786.7</v>
      </c>
    </row>
    <row r="120" spans="1:10" s="13" customFormat="1" ht="64.2" customHeight="1">
      <c r="A120" s="16">
        <v>2</v>
      </c>
      <c r="B120" s="35" t="s">
        <v>183</v>
      </c>
      <c r="C120" s="33" t="s">
        <v>88</v>
      </c>
      <c r="D120" s="33" t="s">
        <v>89</v>
      </c>
      <c r="E120" s="33" t="s">
        <v>49</v>
      </c>
      <c r="F120" s="33"/>
      <c r="G120" s="34">
        <f>SUMIFS(G121:G1159,$C121:$C1159,$C121,$D121:$D1159,$D121,$E121:$E1159,$E121)</f>
        <v>17120</v>
      </c>
      <c r="H120" s="34">
        <f>SUMIFS(H121:H1159,$C121:$C1159,$C121,$D121:$D1159,$D121,$E121:$E1159,$E121)</f>
        <v>0</v>
      </c>
      <c r="I120" s="34">
        <f>SUMIFS(I121:I1159,$C121:$C1159,$C121,$D121:$D1159,$D121,$E121:$E1159,$E121)</f>
        <v>17120</v>
      </c>
      <c r="J120" s="34">
        <f>SUMIFS(J121:J1159,$C121:$C1159,$C121,$D121:$D1159,$D121,$E121:$E1159,$E121)</f>
        <v>0</v>
      </c>
    </row>
    <row r="121" spans="1:10" s="13" customFormat="1" ht="15.6">
      <c r="A121" s="17">
        <v>3</v>
      </c>
      <c r="B121" s="22" t="s">
        <v>46</v>
      </c>
      <c r="C121" s="23" t="s">
        <v>88</v>
      </c>
      <c r="D121" s="23" t="s">
        <v>89</v>
      </c>
      <c r="E121" s="23" t="s">
        <v>49</v>
      </c>
      <c r="F121" s="23" t="s">
        <v>93</v>
      </c>
      <c r="G121" s="24">
        <v>17120</v>
      </c>
      <c r="H121" s="24"/>
      <c r="I121" s="24">
        <v>17120</v>
      </c>
      <c r="J121" s="24"/>
    </row>
    <row r="122" spans="1:10" s="13" customFormat="1" ht="51" customHeight="1">
      <c r="A122" s="16">
        <v>2</v>
      </c>
      <c r="B122" s="41" t="s">
        <v>35</v>
      </c>
      <c r="C122" s="33" t="s">
        <v>88</v>
      </c>
      <c r="D122" s="33" t="s">
        <v>89</v>
      </c>
      <c r="E122" s="33" t="s">
        <v>124</v>
      </c>
      <c r="F122" s="33"/>
      <c r="G122" s="34">
        <f>SUMIFS(G123:G1158,$C123:$C1158,$C123,$D123:$D1158,$D123,$E123:$E1158,$E123)</f>
        <v>0</v>
      </c>
      <c r="H122" s="34">
        <f>SUMIFS(H123:H1158,$C123:$C1158,$C123,$D123:$D1158,$D123,$E123:$E1158,$E123)</f>
        <v>0</v>
      </c>
      <c r="I122" s="34">
        <f>SUMIFS(I123:I1158,$C123:$C1158,$C123,$D123:$D1158,$D123,$E123:$E1158,$E123)</f>
        <v>0</v>
      </c>
      <c r="J122" s="34">
        <f>SUMIFS(J123:J1158,$C123:$C1158,$C123,$D123:$D1158,$D123,$E123:$E1158,$E123)</f>
        <v>0</v>
      </c>
    </row>
    <row r="123" spans="1:10" s="13" customFormat="1" ht="31.2">
      <c r="A123" s="17">
        <v>3</v>
      </c>
      <c r="B123" s="22" t="s">
        <v>11</v>
      </c>
      <c r="C123" s="23" t="s">
        <v>88</v>
      </c>
      <c r="D123" s="23" t="s">
        <v>89</v>
      </c>
      <c r="E123" s="23" t="s">
        <v>124</v>
      </c>
      <c r="F123" s="23" t="s">
        <v>75</v>
      </c>
      <c r="G123" s="24"/>
      <c r="H123" s="24"/>
      <c r="I123" s="24"/>
      <c r="J123" s="24"/>
    </row>
    <row r="124" spans="1:10" s="13" customFormat="1" ht="15.6">
      <c r="A124" s="14">
        <v>0</v>
      </c>
      <c r="B124" s="26" t="s">
        <v>110</v>
      </c>
      <c r="C124" s="27" t="s">
        <v>94</v>
      </c>
      <c r="D124" s="27" t="s">
        <v>116</v>
      </c>
      <c r="E124" s="27"/>
      <c r="F124" s="27"/>
      <c r="G124" s="28">
        <f>SUMIFS(G125:G1175,$C125:$C1175,$C125)/3</f>
        <v>229509</v>
      </c>
      <c r="H124" s="28">
        <f>SUMIFS(H125:H1165,$C125:$C1165,$C125)/3</f>
        <v>92183.799999999988</v>
      </c>
      <c r="I124" s="28">
        <f>SUMIFS(I125:I1175,$C125:$C1175,$C125)/3</f>
        <v>230923</v>
      </c>
      <c r="J124" s="28">
        <f>SUMIFS(J125:J1165,$C125:$C1165,$C125)/3</f>
        <v>92183.799999999988</v>
      </c>
    </row>
    <row r="125" spans="1:10" s="13" customFormat="1" ht="15.6">
      <c r="A125" s="15">
        <v>1</v>
      </c>
      <c r="B125" s="29" t="s">
        <v>59</v>
      </c>
      <c r="C125" s="30" t="s">
        <v>94</v>
      </c>
      <c r="D125" s="30" t="s">
        <v>71</v>
      </c>
      <c r="E125" s="30"/>
      <c r="F125" s="30"/>
      <c r="G125" s="31">
        <f>SUMIFS(G126:G1165,$C126:$C1165,$C126,$D126:$D1165,$D126)/2</f>
        <v>1068</v>
      </c>
      <c r="H125" s="31">
        <f>SUMIFS(H126:H1165,$C126:$C1165,$C126,$D126:$D1165,$D126)/2</f>
        <v>0</v>
      </c>
      <c r="I125" s="31">
        <f>SUMIFS(I126:I1165,$C126:$C1165,$C126,$D126:$D1165,$D126)/2</f>
        <v>1068</v>
      </c>
      <c r="J125" s="31">
        <f>SUMIFS(J126:J1165,$C126:$C1165,$C126,$D126:$D1165,$D126)/2</f>
        <v>0</v>
      </c>
    </row>
    <row r="126" spans="1:10" s="13" customFormat="1" ht="67.2" customHeight="1">
      <c r="A126" s="16">
        <v>2</v>
      </c>
      <c r="B126" s="35" t="s">
        <v>183</v>
      </c>
      <c r="C126" s="33" t="s">
        <v>94</v>
      </c>
      <c r="D126" s="33" t="s">
        <v>71</v>
      </c>
      <c r="E126" s="33" t="s">
        <v>49</v>
      </c>
      <c r="F126" s="33" t="s">
        <v>73</v>
      </c>
      <c r="G126" s="34">
        <f>SUMIFS(G127:G1162,$C127:$C1162,$C127,$D127:$D1162,$D127,$E127:$E1162,$E127)</f>
        <v>0</v>
      </c>
      <c r="H126" s="34">
        <f>SUMIFS(H127:H1162,$C127:$C1162,$C127,$D127:$D1162,$D127,$E127:$E1162,$E127)</f>
        <v>0</v>
      </c>
      <c r="I126" s="34">
        <f>SUMIFS(I127:I1162,$C127:$C1162,$C127,$D127:$D1162,$D127,$E127:$E1162,$E127)</f>
        <v>0</v>
      </c>
      <c r="J126" s="34">
        <f>SUMIFS(J127:J1162,$C127:$C1162,$C127,$D127:$D1162,$D127,$E127:$E1162,$E127)</f>
        <v>0</v>
      </c>
    </row>
    <row r="127" spans="1:10" s="13" customFormat="1" ht="15.6">
      <c r="A127" s="17">
        <v>3</v>
      </c>
      <c r="B127" s="22" t="s">
        <v>46</v>
      </c>
      <c r="C127" s="23" t="s">
        <v>94</v>
      </c>
      <c r="D127" s="23" t="s">
        <v>71</v>
      </c>
      <c r="E127" s="23" t="s">
        <v>49</v>
      </c>
      <c r="F127" s="23" t="s">
        <v>93</v>
      </c>
      <c r="G127" s="24"/>
      <c r="H127" s="24"/>
      <c r="I127" s="24"/>
      <c r="J127" s="24"/>
    </row>
    <row r="128" spans="1:10" s="13" customFormat="1" ht="62.4">
      <c r="A128" s="16">
        <v>2</v>
      </c>
      <c r="B128" s="41" t="s">
        <v>184</v>
      </c>
      <c r="C128" s="33" t="s">
        <v>94</v>
      </c>
      <c r="D128" s="33" t="s">
        <v>71</v>
      </c>
      <c r="E128" s="33" t="s">
        <v>50</v>
      </c>
      <c r="F128" s="33"/>
      <c r="G128" s="34">
        <f>SUMIFS(G129:G1164,$C129:$C1164,$C129,$D129:$D1164,$D129,$E129:$E1164,$E129)</f>
        <v>1038</v>
      </c>
      <c r="H128" s="34">
        <f>SUMIFS(H129:H1164,$C129:$C1164,$C129,$D129:$D1164,$D129,$E129:$E1164,$E129)</f>
        <v>0</v>
      </c>
      <c r="I128" s="34">
        <f>SUMIFS(I129:I1164,$C129:$C1164,$C129,$D129:$D1164,$D129,$E129:$E1164,$E129)</f>
        <v>1038</v>
      </c>
      <c r="J128" s="34">
        <f>SUMIFS(J129:J1164,$C129:$C1164,$C129,$D129:$D1164,$D129,$E129:$E1164,$E129)</f>
        <v>0</v>
      </c>
    </row>
    <row r="129" spans="1:10" s="13" customFormat="1" ht="31.2">
      <c r="A129" s="17">
        <v>3</v>
      </c>
      <c r="B129" s="22" t="s">
        <v>11</v>
      </c>
      <c r="C129" s="23" t="s">
        <v>94</v>
      </c>
      <c r="D129" s="23" t="s">
        <v>71</v>
      </c>
      <c r="E129" s="23" t="s">
        <v>50</v>
      </c>
      <c r="F129" s="23" t="s">
        <v>75</v>
      </c>
      <c r="G129" s="24">
        <v>727</v>
      </c>
      <c r="H129" s="24"/>
      <c r="I129" s="24">
        <v>727</v>
      </c>
      <c r="J129" s="24"/>
    </row>
    <row r="130" spans="1:10" s="13" customFormat="1" ht="15.6">
      <c r="A130" s="17">
        <v>3</v>
      </c>
      <c r="B130" s="22" t="s">
        <v>46</v>
      </c>
      <c r="C130" s="23" t="s">
        <v>94</v>
      </c>
      <c r="D130" s="23" t="s">
        <v>71</v>
      </c>
      <c r="E130" s="23" t="s">
        <v>50</v>
      </c>
      <c r="F130" s="23" t="s">
        <v>93</v>
      </c>
      <c r="G130" s="24">
        <v>311</v>
      </c>
      <c r="H130" s="24"/>
      <c r="I130" s="24">
        <v>311</v>
      </c>
      <c r="J130" s="24"/>
    </row>
    <row r="131" spans="1:10" s="13" customFormat="1" ht="46.8">
      <c r="A131" s="16">
        <v>2</v>
      </c>
      <c r="B131" s="41" t="s">
        <v>167</v>
      </c>
      <c r="C131" s="33" t="s">
        <v>94</v>
      </c>
      <c r="D131" s="33" t="s">
        <v>71</v>
      </c>
      <c r="E131" s="33" t="s">
        <v>166</v>
      </c>
      <c r="F131" s="33" t="s">
        <v>73</v>
      </c>
      <c r="G131" s="34">
        <f>SUMIFS(G132:G1167,$C132:$C1167,$C132,$D132:$D1167,$D132,$E132:$E1167,$E132)</f>
        <v>30</v>
      </c>
      <c r="H131" s="34">
        <f>SUMIFS(H132:H1167,$C132:$C1167,$C132,$D132:$D1167,$D132,$E132:$E1167,$E132)</f>
        <v>0</v>
      </c>
      <c r="I131" s="34">
        <f>SUMIFS(I132:I1167,$C132:$C1167,$C132,$D132:$D1167,$D132,$E132:$E1167,$E132)</f>
        <v>30</v>
      </c>
      <c r="J131" s="34">
        <f>SUMIFS(J132:J1167,$C132:$C1167,$C132,$D132:$D1167,$D132,$E132:$E1167,$E132)</f>
        <v>0</v>
      </c>
    </row>
    <row r="132" spans="1:10" s="13" customFormat="1" ht="31.2">
      <c r="A132" s="17">
        <v>3</v>
      </c>
      <c r="B132" s="22" t="s">
        <v>11</v>
      </c>
      <c r="C132" s="23" t="s">
        <v>94</v>
      </c>
      <c r="D132" s="23" t="s">
        <v>71</v>
      </c>
      <c r="E132" s="23" t="s">
        <v>166</v>
      </c>
      <c r="F132" s="23" t="s">
        <v>75</v>
      </c>
      <c r="G132" s="24">
        <v>30</v>
      </c>
      <c r="H132" s="24"/>
      <c r="I132" s="24">
        <v>30</v>
      </c>
      <c r="J132" s="24"/>
    </row>
    <row r="133" spans="1:10" s="13" customFormat="1" ht="15.6">
      <c r="A133" s="15">
        <v>1</v>
      </c>
      <c r="B133" s="40" t="s">
        <v>120</v>
      </c>
      <c r="C133" s="30" t="s">
        <v>94</v>
      </c>
      <c r="D133" s="30" t="s">
        <v>90</v>
      </c>
      <c r="E133" s="30"/>
      <c r="F133" s="30"/>
      <c r="G133" s="31">
        <f>SUMIFS(G134:G1175,$C134:$C1175,$C134,$D134:$D1175,$D134)/2</f>
        <v>0</v>
      </c>
      <c r="H133" s="31">
        <f>SUMIFS(H134:H1175,$C134:$C1175,$C134,$D134:$D1175,$D134)/2</f>
        <v>0</v>
      </c>
      <c r="I133" s="31">
        <f>SUMIFS(I134:I1175,$C134:$C1175,$C134,$D134:$D1175,$D134)/2</f>
        <v>0</v>
      </c>
      <c r="J133" s="31">
        <f>SUMIFS(J134:J1175,$C134:$C1175,$C134,$D134:$D1175,$D134)/2</f>
        <v>0</v>
      </c>
    </row>
    <row r="134" spans="1:10" s="13" customFormat="1" ht="46.8">
      <c r="A134" s="16">
        <v>2</v>
      </c>
      <c r="B134" s="41" t="s">
        <v>149</v>
      </c>
      <c r="C134" s="33" t="s">
        <v>94</v>
      </c>
      <c r="D134" s="33" t="s">
        <v>90</v>
      </c>
      <c r="E134" s="42" t="s">
        <v>60</v>
      </c>
      <c r="F134" s="42" t="s">
        <v>73</v>
      </c>
      <c r="G134" s="34">
        <f>SUMIFS(G135:G1172,$C135:$C1172,$C135,$D135:$D1172,$D135,$E135:$E1172,$E135)</f>
        <v>0</v>
      </c>
      <c r="H134" s="34">
        <f>SUMIFS(H135:H1172,$C135:$C1172,$C135,$D135:$D1172,$D135,$E135:$E1172,$E135)</f>
        <v>0</v>
      </c>
      <c r="I134" s="34">
        <f>SUMIFS(I135:I1172,$C135:$C1172,$C135,$D135:$D1172,$D135,$E135:$E1172,$E135)</f>
        <v>0</v>
      </c>
      <c r="J134" s="34">
        <f>SUMIFS(J135:J1172,$C135:$C1172,$C135,$D135:$D1172,$D135,$E135:$E1172,$E135)</f>
        <v>0</v>
      </c>
    </row>
    <row r="135" spans="1:10" s="13" customFormat="1" ht="109.2">
      <c r="A135" s="17">
        <v>3</v>
      </c>
      <c r="B135" s="22" t="s">
        <v>121</v>
      </c>
      <c r="C135" s="23" t="s">
        <v>94</v>
      </c>
      <c r="D135" s="23" t="s">
        <v>90</v>
      </c>
      <c r="E135" s="23" t="s">
        <v>60</v>
      </c>
      <c r="F135" s="23" t="s">
        <v>122</v>
      </c>
      <c r="G135" s="24"/>
      <c r="H135" s="24"/>
      <c r="I135" s="24"/>
      <c r="J135" s="24"/>
    </row>
    <row r="136" spans="1:10" s="13" customFormat="1" ht="15.6">
      <c r="A136" s="17">
        <v>3</v>
      </c>
      <c r="B136" s="22" t="s">
        <v>46</v>
      </c>
      <c r="C136" s="23" t="s">
        <v>94</v>
      </c>
      <c r="D136" s="23" t="s">
        <v>90</v>
      </c>
      <c r="E136" s="23" t="s">
        <v>60</v>
      </c>
      <c r="F136" s="23" t="s">
        <v>93</v>
      </c>
      <c r="G136" s="24"/>
      <c r="H136" s="24"/>
      <c r="I136" s="24"/>
      <c r="J136" s="24"/>
    </row>
    <row r="137" spans="1:10" s="13" customFormat="1" ht="62.4">
      <c r="A137" s="16">
        <v>2</v>
      </c>
      <c r="B137" s="41" t="s">
        <v>177</v>
      </c>
      <c r="C137" s="33" t="s">
        <v>94</v>
      </c>
      <c r="D137" s="33" t="s">
        <v>90</v>
      </c>
      <c r="E137" s="42" t="s">
        <v>119</v>
      </c>
      <c r="F137" s="42" t="s">
        <v>73</v>
      </c>
      <c r="G137" s="34">
        <f>SUMIFS(G138:G1175,$C138:$C1175,$C138,$D138:$D1175,$D138,$E138:$E1175,$E138)</f>
        <v>0</v>
      </c>
      <c r="H137" s="34">
        <f>SUMIFS(H138:H1175,$C138:$C1175,$C138,$D138:$D1175,$D138,$E138:$E1175,$E138)</f>
        <v>0</v>
      </c>
      <c r="I137" s="34">
        <f>SUMIFS(I138:I1175,$C138:$C1175,$C138,$D138:$D1175,$D138,$E138:$E1175,$E138)</f>
        <v>0</v>
      </c>
      <c r="J137" s="34">
        <f>SUMIFS(J138:J1175,$C138:$C1175,$C138,$D138:$D1175,$D138,$E138:$E1175,$E138)</f>
        <v>0</v>
      </c>
    </row>
    <row r="138" spans="1:10" s="13" customFormat="1" ht="15.6">
      <c r="A138" s="17">
        <v>3</v>
      </c>
      <c r="B138" s="22" t="s">
        <v>46</v>
      </c>
      <c r="C138" s="23" t="s">
        <v>94</v>
      </c>
      <c r="D138" s="23" t="s">
        <v>90</v>
      </c>
      <c r="E138" s="23" t="s">
        <v>119</v>
      </c>
      <c r="F138" s="23" t="s">
        <v>93</v>
      </c>
      <c r="G138" s="24"/>
      <c r="H138" s="24"/>
      <c r="I138" s="24"/>
      <c r="J138" s="24"/>
    </row>
    <row r="139" spans="1:10" s="13" customFormat="1" ht="62.4">
      <c r="A139" s="16">
        <v>2</v>
      </c>
      <c r="B139" s="41" t="s">
        <v>184</v>
      </c>
      <c r="C139" s="33" t="s">
        <v>94</v>
      </c>
      <c r="D139" s="33" t="s">
        <v>90</v>
      </c>
      <c r="E139" s="42" t="s">
        <v>50</v>
      </c>
      <c r="F139" s="42" t="s">
        <v>73</v>
      </c>
      <c r="G139" s="34">
        <f>SUMIFS(G140:G1177,$C140:$C1177,$C140,$D140:$D1177,$D140,$E140:$E1177,$E140)</f>
        <v>0</v>
      </c>
      <c r="H139" s="34">
        <f>SUMIFS(H140:H1177,$C140:$C1177,$C140,$D140:$D1177,$D140,$E140:$E1177,$E140)</f>
        <v>0</v>
      </c>
      <c r="I139" s="34">
        <f>SUMIFS(I140:I1177,$C140:$C1177,$C140,$D140:$D1177,$D140,$E140:$E1177,$E140)</f>
        <v>0</v>
      </c>
      <c r="J139" s="34">
        <f>SUMIFS(J140:J1177,$C140:$C1177,$C140,$D140:$D1177,$D140,$E140:$E1177,$E140)</f>
        <v>0</v>
      </c>
    </row>
    <row r="140" spans="1:10" s="13" customFormat="1" ht="31.2">
      <c r="A140" s="17">
        <v>3</v>
      </c>
      <c r="B140" s="22" t="s">
        <v>11</v>
      </c>
      <c r="C140" s="23" t="s">
        <v>94</v>
      </c>
      <c r="D140" s="23" t="s">
        <v>90</v>
      </c>
      <c r="E140" s="23" t="s">
        <v>50</v>
      </c>
      <c r="F140" s="23" t="s">
        <v>75</v>
      </c>
      <c r="G140" s="24"/>
      <c r="H140" s="24"/>
      <c r="I140" s="24"/>
      <c r="J140" s="24"/>
    </row>
    <row r="141" spans="1:10" s="13" customFormat="1" ht="15.6">
      <c r="A141" s="17">
        <v>3</v>
      </c>
      <c r="B141" s="22" t="s">
        <v>46</v>
      </c>
      <c r="C141" s="23" t="s">
        <v>94</v>
      </c>
      <c r="D141" s="23" t="s">
        <v>90</v>
      </c>
      <c r="E141" s="23" t="s">
        <v>50</v>
      </c>
      <c r="F141" s="23" t="s">
        <v>93</v>
      </c>
      <c r="G141" s="24"/>
      <c r="H141" s="24"/>
      <c r="I141" s="24"/>
      <c r="J141" s="24"/>
    </row>
    <row r="142" spans="1:10" s="13" customFormat="1" ht="15.6">
      <c r="A142" s="15">
        <v>1</v>
      </c>
      <c r="B142" s="40" t="s">
        <v>129</v>
      </c>
      <c r="C142" s="44" t="s">
        <v>94</v>
      </c>
      <c r="D142" s="44" t="s">
        <v>80</v>
      </c>
      <c r="E142" s="44" t="s">
        <v>6</v>
      </c>
      <c r="F142" s="44" t="s">
        <v>73</v>
      </c>
      <c r="G142" s="31">
        <f>SUMIFS(G143:G1184,$C143:$C1184,$C143,$D143:$D1184,$D143)/2</f>
        <v>104276.7</v>
      </c>
      <c r="H142" s="31">
        <f>SUMIFS(H143:H1184,$C143:$C1184,$C143,$D143:$D1184,$D143)/2</f>
        <v>92183.8</v>
      </c>
      <c r="I142" s="31">
        <f>SUMIFS(I143:I1184,$C143:$C1184,$C143,$D143:$D1184,$D143)/2</f>
        <v>104300.7</v>
      </c>
      <c r="J142" s="31">
        <f>SUMIFS(J143:J1184,$C143:$C1184,$C143,$D143:$D1184,$D143)/2</f>
        <v>92183.8</v>
      </c>
    </row>
    <row r="143" spans="1:10" s="13" customFormat="1" ht="46.8">
      <c r="A143" s="16">
        <v>2</v>
      </c>
      <c r="B143" s="41" t="s">
        <v>149</v>
      </c>
      <c r="C143" s="33" t="s">
        <v>94</v>
      </c>
      <c r="D143" s="33" t="s">
        <v>80</v>
      </c>
      <c r="E143" s="42" t="s">
        <v>60</v>
      </c>
      <c r="F143" s="42" t="s">
        <v>73</v>
      </c>
      <c r="G143" s="34">
        <f>SUMIFS(G144:G1181,$C144:$C1181,$C144,$D144:$D1181,$D144,$E144:$E1181,$E144)</f>
        <v>14500</v>
      </c>
      <c r="H143" s="34">
        <f>SUMIFS(H144:H1181,$C144:$C1181,$C144,$D144:$D1181,$D144,$E144:$E1181,$E144)</f>
        <v>9927.9</v>
      </c>
      <c r="I143" s="34">
        <f>SUMIFS(I144:I1181,$C144:$C1181,$C144,$D144:$D1181,$D144,$E144:$E1181,$E144)</f>
        <v>14524</v>
      </c>
      <c r="J143" s="34">
        <f>SUMIFS(J144:J1181,$C144:$C1181,$C144,$D144:$D1181,$D144,$E144:$E1181,$E144)</f>
        <v>9927.9</v>
      </c>
    </row>
    <row r="144" spans="1:10" s="13" customFormat="1" ht="15.6">
      <c r="A144" s="17">
        <v>3</v>
      </c>
      <c r="B144" s="22" t="s">
        <v>46</v>
      </c>
      <c r="C144" s="23" t="s">
        <v>94</v>
      </c>
      <c r="D144" s="23" t="s">
        <v>80</v>
      </c>
      <c r="E144" s="23" t="s">
        <v>60</v>
      </c>
      <c r="F144" s="23" t="s">
        <v>93</v>
      </c>
      <c r="G144" s="24">
        <v>14500</v>
      </c>
      <c r="H144" s="24">
        <v>9927.9</v>
      </c>
      <c r="I144" s="24">
        <v>14524</v>
      </c>
      <c r="J144" s="24">
        <v>9927.9</v>
      </c>
    </row>
    <row r="145" spans="1:10" s="13" customFormat="1" ht="46.8">
      <c r="A145" s="16">
        <v>2</v>
      </c>
      <c r="B145" s="41" t="s">
        <v>209</v>
      </c>
      <c r="C145" s="42" t="s">
        <v>94</v>
      </c>
      <c r="D145" s="42" t="s">
        <v>80</v>
      </c>
      <c r="E145" s="42" t="s">
        <v>128</v>
      </c>
      <c r="F145" s="42" t="s">
        <v>73</v>
      </c>
      <c r="G145" s="34">
        <f>SUMIFS(G146:G1183,$C146:$C1183,$C146,$D146:$D1183,$D146,$E146:$E1183,$E146)</f>
        <v>10061.299999999999</v>
      </c>
      <c r="H145" s="34">
        <f>SUMIFS(H146:H1183,$C146:$C1183,$C146,$D146:$D1183,$D146,$E146:$E1183,$E146)</f>
        <v>8871.4</v>
      </c>
      <c r="I145" s="34">
        <f>SUMIFS(I146:I1183,$C146:$C1183,$C146,$D146:$D1183,$D146,$E146:$E1183,$E146)</f>
        <v>10061.299999999999</v>
      </c>
      <c r="J145" s="34">
        <f>SUMIFS(J146:J1183,$C146:$C1183,$C146,$D146:$D1183,$D146,$E146:$E1183,$E146)</f>
        <v>8871.4</v>
      </c>
    </row>
    <row r="146" spans="1:10" s="13" customFormat="1" ht="15.6">
      <c r="A146" s="17">
        <v>3</v>
      </c>
      <c r="B146" s="22" t="s">
        <v>46</v>
      </c>
      <c r="C146" s="23" t="s">
        <v>94</v>
      </c>
      <c r="D146" s="23" t="s">
        <v>80</v>
      </c>
      <c r="E146" s="23" t="s">
        <v>128</v>
      </c>
      <c r="F146" s="23" t="s">
        <v>93</v>
      </c>
      <c r="G146" s="24">
        <v>10061.299999999999</v>
      </c>
      <c r="H146" s="24">
        <v>8871.4</v>
      </c>
      <c r="I146" s="24">
        <v>10061.299999999999</v>
      </c>
      <c r="J146" s="24">
        <v>8871.4</v>
      </c>
    </row>
    <row r="147" spans="1:10" s="13" customFormat="1" ht="43.2" customHeight="1">
      <c r="A147" s="16">
        <v>2</v>
      </c>
      <c r="B147" s="41" t="s">
        <v>211</v>
      </c>
      <c r="C147" s="33" t="s">
        <v>94</v>
      </c>
      <c r="D147" s="33" t="s">
        <v>80</v>
      </c>
      <c r="E147" s="42" t="s">
        <v>201</v>
      </c>
      <c r="F147" s="42" t="s">
        <v>73</v>
      </c>
      <c r="G147" s="34">
        <f>SUMIFS(G148:G1186,$C148:$C1186,$C148,$D148:$D1186,$D148,$E148:$E1186,$E148)</f>
        <v>79715.399999999994</v>
      </c>
      <c r="H147" s="34">
        <f>SUMIFS(H148:H1186,$C148:$C1186,$C148,$D148:$D1186,$D148,$E148:$E1186,$E148)</f>
        <v>73384.5</v>
      </c>
      <c r="I147" s="34">
        <f>SUMIFS(I148:I1186,$C148:$C1186,$C148,$D148:$D1186,$D148,$E148:$E1186,$E148)</f>
        <v>79715.399999999994</v>
      </c>
      <c r="J147" s="34">
        <f>SUMIFS(J148:J1186,$C148:$C1186,$C148,$D148:$D1186,$D148,$E148:$E1186,$E148)</f>
        <v>73384.5</v>
      </c>
    </row>
    <row r="148" spans="1:10" s="13" customFormat="1" ht="15.6">
      <c r="A148" s="17">
        <v>3</v>
      </c>
      <c r="B148" s="22" t="s">
        <v>46</v>
      </c>
      <c r="C148" s="23" t="s">
        <v>94</v>
      </c>
      <c r="D148" s="23" t="s">
        <v>80</v>
      </c>
      <c r="E148" s="23" t="s">
        <v>201</v>
      </c>
      <c r="F148" s="23" t="s">
        <v>93</v>
      </c>
      <c r="G148" s="24">
        <v>79715.399999999994</v>
      </c>
      <c r="H148" s="24">
        <v>73384.5</v>
      </c>
      <c r="I148" s="24">
        <v>79715.399999999994</v>
      </c>
      <c r="J148" s="24">
        <v>73384.5</v>
      </c>
    </row>
    <row r="149" spans="1:10" s="13" customFormat="1" ht="37.799999999999997" customHeight="1">
      <c r="A149" s="16">
        <v>2</v>
      </c>
      <c r="B149" s="41" t="s">
        <v>163</v>
      </c>
      <c r="C149" s="42" t="s">
        <v>94</v>
      </c>
      <c r="D149" s="42" t="s">
        <v>80</v>
      </c>
      <c r="E149" s="42" t="s">
        <v>162</v>
      </c>
      <c r="F149" s="42" t="s">
        <v>73</v>
      </c>
      <c r="G149" s="34">
        <f>SUMIFS(G150:G1185,$C150:$C1185,$C150,$D150:$D1185,$D150,$E150:$E1185,$E150)</f>
        <v>0</v>
      </c>
      <c r="H149" s="34">
        <f>SUMIFS(H150:H1185,$C150:$C1185,$C150,$D150:$D1185,$D150,$E150:$E1185,$E150)</f>
        <v>0</v>
      </c>
      <c r="I149" s="34">
        <f>SUMIFS(I150:I1185,$C150:$C1185,$C150,$D150:$D1185,$D150,$E150:$E1185,$E150)</f>
        <v>0</v>
      </c>
      <c r="J149" s="34">
        <f>SUMIFS(J150:J1185,$C150:$C1185,$C150,$D150:$D1185,$D150,$E150:$E1185,$E150)</f>
        <v>0</v>
      </c>
    </row>
    <row r="150" spans="1:10" s="13" customFormat="1" ht="15.6">
      <c r="A150" s="17">
        <v>3</v>
      </c>
      <c r="B150" s="22" t="s">
        <v>46</v>
      </c>
      <c r="C150" s="23" t="s">
        <v>94</v>
      </c>
      <c r="D150" s="23" t="s">
        <v>80</v>
      </c>
      <c r="E150" s="23" t="s">
        <v>162</v>
      </c>
      <c r="F150" s="23" t="s">
        <v>93</v>
      </c>
      <c r="G150" s="24"/>
      <c r="H150" s="24"/>
      <c r="I150" s="24"/>
      <c r="J150" s="24"/>
    </row>
    <row r="151" spans="1:10" s="13" customFormat="1" ht="15.6">
      <c r="A151" s="15">
        <v>1</v>
      </c>
      <c r="B151" s="40" t="s">
        <v>129</v>
      </c>
      <c r="C151" s="44" t="s">
        <v>94</v>
      </c>
      <c r="D151" s="44" t="s">
        <v>94</v>
      </c>
      <c r="E151" s="44" t="s">
        <v>6</v>
      </c>
      <c r="F151" s="44" t="s">
        <v>73</v>
      </c>
      <c r="G151" s="31">
        <f>SUMIFS(G152:G1191,$C152:$C1191,$C152,$D152:$D1191,$D152)/2</f>
        <v>124164.3</v>
      </c>
      <c r="H151" s="31">
        <f>SUMIFS(H152:H1191,$C152:$C1191,$C152,$D152:$D1191,$D152)/2</f>
        <v>0</v>
      </c>
      <c r="I151" s="31">
        <f>SUMIFS(I152:I1191,$C152:$C1191,$C152,$D152:$D1191,$D152)/2</f>
        <v>125554.3</v>
      </c>
      <c r="J151" s="31">
        <f>SUMIFS(J152:J1191,$C152:$C1191,$C152,$D152:$D1191,$D152)/2</f>
        <v>0</v>
      </c>
    </row>
    <row r="152" spans="1:10" s="13" customFormat="1" ht="37.799999999999997" customHeight="1">
      <c r="A152" s="16">
        <v>2</v>
      </c>
      <c r="B152" s="41" t="s">
        <v>194</v>
      </c>
      <c r="C152" s="33" t="s">
        <v>94</v>
      </c>
      <c r="D152" s="33" t="s">
        <v>94</v>
      </c>
      <c r="E152" s="33" t="s">
        <v>193</v>
      </c>
      <c r="F152" s="42" t="s">
        <v>73</v>
      </c>
      <c r="G152" s="34">
        <f>SUMIFS(G153:G1188,$C153:$C1188,$C153,$D153:$D1188,$D153,$E153:$E1188,$E153)</f>
        <v>124164.3</v>
      </c>
      <c r="H152" s="34">
        <f>SUMIFS(H153:H1188,$C153:$C1188,$C153,$D153:$D1188,$D153,$E153:$E1188,$E153)</f>
        <v>0</v>
      </c>
      <c r="I152" s="34">
        <f>SUMIFS(I153:I1188,$C153:$C1188,$C153,$D153:$D1188,$D153,$E153:$E1188,$E153)</f>
        <v>125554.3</v>
      </c>
      <c r="J152" s="34">
        <f>SUMIFS(J153:J1188,$C153:$C1188,$C153,$D153:$D1188,$D153,$E153:$E1188,$E153)</f>
        <v>0</v>
      </c>
    </row>
    <row r="153" spans="1:10" s="13" customFormat="1" ht="15.6">
      <c r="A153" s="17">
        <v>3</v>
      </c>
      <c r="B153" s="22" t="s">
        <v>46</v>
      </c>
      <c r="C153" s="23" t="s">
        <v>94</v>
      </c>
      <c r="D153" s="23" t="s">
        <v>94</v>
      </c>
      <c r="E153" s="23" t="s">
        <v>193</v>
      </c>
      <c r="F153" s="23" t="s">
        <v>93</v>
      </c>
      <c r="G153" s="24">
        <v>124164.3</v>
      </c>
      <c r="H153" s="24"/>
      <c r="I153" s="24">
        <v>125554.3</v>
      </c>
      <c r="J153" s="24"/>
    </row>
    <row r="154" spans="1:10" s="13" customFormat="1" ht="15.6">
      <c r="A154" s="14">
        <v>0</v>
      </c>
      <c r="B154" s="26" t="s">
        <v>111</v>
      </c>
      <c r="C154" s="27" t="s">
        <v>72</v>
      </c>
      <c r="D154" s="27" t="s">
        <v>116</v>
      </c>
      <c r="E154" s="27"/>
      <c r="F154" s="27"/>
      <c r="G154" s="28">
        <f>SUMIFS(G155:G1202,$C155:$C1202,$C155)/3</f>
        <v>90023.5</v>
      </c>
      <c r="H154" s="28">
        <f>SUMIFS(H155:H1192,$C155:$C1192,$C155)/3</f>
        <v>1069.7</v>
      </c>
      <c r="I154" s="28">
        <f>SUMIFS(I155:I1202,$C155:$C1202,$C155)/3</f>
        <v>90023.5</v>
      </c>
      <c r="J154" s="28">
        <f>SUMIFS(J155:J1192,$C155:$C1192,$C155)/3</f>
        <v>1069.7</v>
      </c>
    </row>
    <row r="155" spans="1:10" s="13" customFormat="1" ht="15.6">
      <c r="A155" s="15">
        <v>1</v>
      </c>
      <c r="B155" s="29" t="s">
        <v>61</v>
      </c>
      <c r="C155" s="30" t="s">
        <v>72</v>
      </c>
      <c r="D155" s="30" t="s">
        <v>94</v>
      </c>
      <c r="E155" s="30" t="s">
        <v>73</v>
      </c>
      <c r="F155" s="30" t="s">
        <v>73</v>
      </c>
      <c r="G155" s="31">
        <f>SUMIFS(G156:G1195,$C156:$C1195,$C156,$D156:$D1195,$D156)/2</f>
        <v>90023.5</v>
      </c>
      <c r="H155" s="31">
        <f>SUMIFS(H156:H1195,$C156:$C1195,$C156,$D156:$D1195,$D156)/2</f>
        <v>1069.7</v>
      </c>
      <c r="I155" s="31">
        <f>SUMIFS(I156:I1195,$C156:$C1195,$C156,$D156:$D1195,$D156)/2</f>
        <v>90023.5</v>
      </c>
      <c r="J155" s="31">
        <f>SUMIFS(J156:J1195,$C156:$C1195,$C156,$D156:$D1195,$D156)/2</f>
        <v>1069.7</v>
      </c>
    </row>
    <row r="156" spans="1:10" s="13" customFormat="1" ht="46.8">
      <c r="A156" s="16">
        <v>2</v>
      </c>
      <c r="B156" s="41" t="s">
        <v>172</v>
      </c>
      <c r="C156" s="33" t="s">
        <v>72</v>
      </c>
      <c r="D156" s="33" t="s">
        <v>94</v>
      </c>
      <c r="E156" s="33" t="s">
        <v>171</v>
      </c>
      <c r="F156" s="33"/>
      <c r="G156" s="34">
        <f>SUMIFS(G157:G1192,$C157:$C1192,$C157,$D157:$D1192,$D157,$E157:$E1192,$E157)</f>
        <v>90023.5</v>
      </c>
      <c r="H156" s="34">
        <f>SUMIFS(H157:H1192,$C157:$C1192,$C157,$D157:$D1192,$D157,$E157:$E1192,$E157)</f>
        <v>1069.7</v>
      </c>
      <c r="I156" s="34">
        <f>SUMIFS(I157:I1192,$C157:$C1192,$C157,$D157:$D1192,$D157,$E157:$E1192,$E157)</f>
        <v>90023.5</v>
      </c>
      <c r="J156" s="34">
        <f>SUMIFS(J157:J1192,$C157:$C1192,$C157,$D157:$D1192,$D157,$E157:$E1192,$E157)</f>
        <v>1069.7</v>
      </c>
    </row>
    <row r="157" spans="1:10" s="13" customFormat="1" ht="15.6">
      <c r="A157" s="17">
        <v>3</v>
      </c>
      <c r="B157" s="22" t="s">
        <v>46</v>
      </c>
      <c r="C157" s="23" t="s">
        <v>72</v>
      </c>
      <c r="D157" s="23" t="s">
        <v>94</v>
      </c>
      <c r="E157" s="23" t="s">
        <v>171</v>
      </c>
      <c r="F157" s="23" t="s">
        <v>93</v>
      </c>
      <c r="G157" s="24">
        <v>90023.5</v>
      </c>
      <c r="H157" s="24">
        <v>1069.7</v>
      </c>
      <c r="I157" s="24">
        <v>90023.5</v>
      </c>
      <c r="J157" s="24">
        <v>1069.7</v>
      </c>
    </row>
    <row r="158" spans="1:10" s="13" customFormat="1" ht="15.6">
      <c r="A158" s="14">
        <v>0</v>
      </c>
      <c r="B158" s="26" t="s">
        <v>112</v>
      </c>
      <c r="C158" s="27" t="s">
        <v>83</v>
      </c>
      <c r="D158" s="27" t="s">
        <v>116</v>
      </c>
      <c r="E158" s="27"/>
      <c r="F158" s="27"/>
      <c r="G158" s="28">
        <f>SUMIFS(G159:G1206,$C159:$C1206,$C159)/3</f>
        <v>118830.40000000001</v>
      </c>
      <c r="H158" s="28">
        <f>SUMIFS(H159:H1196,$C159:$C1196,$C159)/3</f>
        <v>26999.599999999995</v>
      </c>
      <c r="I158" s="28">
        <f>SUMIFS(I159:I1206,$C159:$C1206,$C159)/3</f>
        <v>119477.3</v>
      </c>
      <c r="J158" s="28">
        <f>SUMIFS(J159:J1196,$C159:$C1196,$C159)/3</f>
        <v>26999.599999999995</v>
      </c>
    </row>
    <row r="159" spans="1:10" s="13" customFormat="1" ht="15.6">
      <c r="A159" s="15">
        <v>1</v>
      </c>
      <c r="B159" s="29" t="s">
        <v>39</v>
      </c>
      <c r="C159" s="30" t="s">
        <v>83</v>
      </c>
      <c r="D159" s="30" t="s">
        <v>90</v>
      </c>
      <c r="E159" s="30"/>
      <c r="F159" s="30"/>
      <c r="G159" s="31">
        <f>SUMIFS(G160:G1199,$C160:$C1199,$C160,$D160:$D1199,$D160)/2</f>
        <v>93700.4</v>
      </c>
      <c r="H159" s="31">
        <f>SUMIFS(H160:H1199,$C160:$C1199,$C160,$D160:$D1199,$D160)/2</f>
        <v>23519.7</v>
      </c>
      <c r="I159" s="31">
        <f>SUMIFS(I160:I1199,$C160:$C1199,$C160,$D160:$D1199,$D160)/2</f>
        <v>94182.299999999988</v>
      </c>
      <c r="J159" s="31">
        <f>SUMIFS(J160:J1199,$C160:$C1199,$C160,$D160:$D1199,$D160)/2</f>
        <v>23519.7</v>
      </c>
    </row>
    <row r="160" spans="1:10" s="13" customFormat="1" ht="46.8">
      <c r="A160" s="16">
        <v>2</v>
      </c>
      <c r="B160" s="41" t="s">
        <v>202</v>
      </c>
      <c r="C160" s="33" t="s">
        <v>83</v>
      </c>
      <c r="D160" s="33" t="s">
        <v>90</v>
      </c>
      <c r="E160" s="33" t="s">
        <v>37</v>
      </c>
      <c r="F160" s="33"/>
      <c r="G160" s="34">
        <f>SUMIFS(G161:G1196,$C161:$C1196,$C161,$D161:$D1196,$D161,$E161:$E1196,$E161)</f>
        <v>280</v>
      </c>
      <c r="H160" s="34">
        <f>SUMIFS(H161:H1196,$C161:$C1196,$C161,$D161:$D1196,$D161,$E161:$E1196,$E161)</f>
        <v>0</v>
      </c>
      <c r="I160" s="34">
        <f>SUMIFS(I161:I1196,$C161:$C1196,$C161,$D161:$D1196,$D161,$E161:$E1196,$E161)</f>
        <v>280</v>
      </c>
      <c r="J160" s="34">
        <f>SUMIFS(J161:J1196,$C161:$C1196,$C161,$D161:$D1196,$D161,$E161:$E1196,$E161)</f>
        <v>0</v>
      </c>
    </row>
    <row r="161" spans="1:10" s="13" customFormat="1" ht="31.2">
      <c r="A161" s="17">
        <v>3</v>
      </c>
      <c r="B161" s="22" t="s">
        <v>11</v>
      </c>
      <c r="C161" s="23" t="s">
        <v>83</v>
      </c>
      <c r="D161" s="23" t="s">
        <v>90</v>
      </c>
      <c r="E161" s="23" t="s">
        <v>37</v>
      </c>
      <c r="F161" s="23" t="s">
        <v>75</v>
      </c>
      <c r="G161" s="24">
        <v>280</v>
      </c>
      <c r="H161" s="24"/>
      <c r="I161" s="24">
        <v>280</v>
      </c>
      <c r="J161" s="24"/>
    </row>
    <row r="162" spans="1:10" s="13" customFormat="1" ht="15.6">
      <c r="A162" s="17">
        <v>3</v>
      </c>
      <c r="B162" s="22" t="s">
        <v>46</v>
      </c>
      <c r="C162" s="23" t="s">
        <v>83</v>
      </c>
      <c r="D162" s="23" t="s">
        <v>90</v>
      </c>
      <c r="E162" s="23" t="s">
        <v>37</v>
      </c>
      <c r="F162" s="23" t="s">
        <v>93</v>
      </c>
      <c r="G162" s="24"/>
      <c r="H162" s="24"/>
      <c r="I162" s="24"/>
      <c r="J162" s="24"/>
    </row>
    <row r="163" spans="1:10" s="13" customFormat="1" ht="51.6" customHeight="1">
      <c r="A163" s="16">
        <v>2</v>
      </c>
      <c r="B163" s="48" t="s">
        <v>179</v>
      </c>
      <c r="C163" s="33" t="s">
        <v>83</v>
      </c>
      <c r="D163" s="33" t="s">
        <v>90</v>
      </c>
      <c r="E163" s="33" t="s">
        <v>40</v>
      </c>
      <c r="F163" s="33"/>
      <c r="G163" s="34">
        <f>SUMIFS(G164:G1201,$C164:$C1201,$C164,$D164:$D1201,$D164,$E164:$E1201,$E164)</f>
        <v>49028.6</v>
      </c>
      <c r="H163" s="34">
        <f>SUMIFS(H164:H1201,$C164:$C1201,$C164,$D164:$D1201,$D164,$E164:$E1201,$E164)</f>
        <v>23519.7</v>
      </c>
      <c r="I163" s="34">
        <f>SUMIFS(I164:I1201,$C164:$C1201,$C164,$D164:$D1201,$D164,$E164:$E1201,$E164)</f>
        <v>48766.400000000001</v>
      </c>
      <c r="J163" s="34">
        <f>SUMIFS(J164:J1201,$C164:$C1201,$C164,$D164:$D1201,$D164,$E164:$E1201,$E164)</f>
        <v>23519.7</v>
      </c>
    </row>
    <row r="164" spans="1:10" s="13" customFormat="1" ht="31.2">
      <c r="A164" s="17">
        <v>3</v>
      </c>
      <c r="B164" s="22" t="s">
        <v>11</v>
      </c>
      <c r="C164" s="23" t="s">
        <v>83</v>
      </c>
      <c r="D164" s="23" t="s">
        <v>90</v>
      </c>
      <c r="E164" s="23" t="s">
        <v>40</v>
      </c>
      <c r="F164" s="23" t="s">
        <v>75</v>
      </c>
      <c r="G164" s="24">
        <v>2416.5</v>
      </c>
      <c r="H164" s="24">
        <v>877.8</v>
      </c>
      <c r="I164" s="24">
        <v>2416.5</v>
      </c>
      <c r="J164" s="24">
        <v>877.8</v>
      </c>
    </row>
    <row r="165" spans="1:10" s="13" customFormat="1" ht="15.6">
      <c r="A165" s="17">
        <v>3</v>
      </c>
      <c r="B165" s="22" t="s">
        <v>46</v>
      </c>
      <c r="C165" s="23" t="s">
        <v>83</v>
      </c>
      <c r="D165" s="23" t="s">
        <v>90</v>
      </c>
      <c r="E165" s="23" t="s">
        <v>40</v>
      </c>
      <c r="F165" s="23" t="s">
        <v>93</v>
      </c>
      <c r="G165" s="24">
        <v>46612.1</v>
      </c>
      <c r="H165" s="24">
        <v>22641.9</v>
      </c>
      <c r="I165" s="24">
        <v>46349.9</v>
      </c>
      <c r="J165" s="24">
        <v>22641.9</v>
      </c>
    </row>
    <row r="166" spans="1:10" s="13" customFormat="1" ht="46.8">
      <c r="A166" s="16">
        <v>2</v>
      </c>
      <c r="B166" s="41" t="s">
        <v>149</v>
      </c>
      <c r="C166" s="33" t="s">
        <v>83</v>
      </c>
      <c r="D166" s="33" t="s">
        <v>90</v>
      </c>
      <c r="E166" s="42" t="s">
        <v>60</v>
      </c>
      <c r="F166" s="42" t="s">
        <v>73</v>
      </c>
      <c r="G166" s="34">
        <f>SUMIFS(G167:G1204,$C167:$C1204,$C167,$D167:$D1204,$D167,$E167:$E1204,$E167)</f>
        <v>2577.4</v>
      </c>
      <c r="H166" s="34">
        <f>SUMIFS(H167:H1204,$C167:$C1204,$C167,$D167:$D1204,$D167,$E167:$E1204,$E167)</f>
        <v>0</v>
      </c>
      <c r="I166" s="34">
        <f>SUMIFS(I167:I1204,$C167:$C1204,$C167,$D167:$D1204,$D167,$E167:$E1204,$E167)</f>
        <v>2577.4</v>
      </c>
      <c r="J166" s="34">
        <f>SUMIFS(J167:J1204,$C167:$C1204,$C167,$D167:$D1204,$D167,$E167:$E1204,$E167)</f>
        <v>0</v>
      </c>
    </row>
    <row r="167" spans="1:10" s="13" customFormat="1" ht="15.6">
      <c r="A167" s="17">
        <v>3</v>
      </c>
      <c r="B167" s="22" t="s">
        <v>46</v>
      </c>
      <c r="C167" s="23" t="s">
        <v>83</v>
      </c>
      <c r="D167" s="23" t="s">
        <v>90</v>
      </c>
      <c r="E167" s="23" t="s">
        <v>60</v>
      </c>
      <c r="F167" s="23" t="s">
        <v>93</v>
      </c>
      <c r="G167" s="24">
        <v>2577.4</v>
      </c>
      <c r="H167" s="24"/>
      <c r="I167" s="24">
        <v>2577.4</v>
      </c>
      <c r="J167" s="24"/>
    </row>
    <row r="168" spans="1:10" s="13" customFormat="1" ht="62.4">
      <c r="A168" s="16">
        <v>2</v>
      </c>
      <c r="B168" s="32" t="s">
        <v>182</v>
      </c>
      <c r="C168" s="33" t="s">
        <v>83</v>
      </c>
      <c r="D168" s="33" t="s">
        <v>90</v>
      </c>
      <c r="E168" s="33" t="s">
        <v>45</v>
      </c>
      <c r="F168" s="33"/>
      <c r="G168" s="34">
        <f>SUMIFS(G169:G1206,$C169:$C1206,$C169,$D169:$D1206,$D169,$E169:$E1206,$E169)</f>
        <v>500</v>
      </c>
      <c r="H168" s="34">
        <f>SUMIFS(H169:H1206,$C169:$C1206,$C169,$D169:$D1206,$D169,$E169:$E1206,$E169)</f>
        <v>0</v>
      </c>
      <c r="I168" s="34">
        <f>SUMIFS(I169:I1206,$C169:$C1206,$C169,$D169:$D1206,$D169,$E169:$E1206,$E169)</f>
        <v>500</v>
      </c>
      <c r="J168" s="34">
        <f>SUMIFS(J169:J1206,$C169:$C1206,$C169,$D169:$D1206,$D169,$E169:$E1206,$E169)</f>
        <v>0</v>
      </c>
    </row>
    <row r="169" spans="1:10" s="13" customFormat="1" ht="15.6">
      <c r="A169" s="17">
        <v>3</v>
      </c>
      <c r="B169" s="22" t="s">
        <v>46</v>
      </c>
      <c r="C169" s="23" t="s">
        <v>83</v>
      </c>
      <c r="D169" s="23" t="s">
        <v>90</v>
      </c>
      <c r="E169" s="23" t="s">
        <v>45</v>
      </c>
      <c r="F169" s="23" t="s">
        <v>93</v>
      </c>
      <c r="G169" s="24">
        <v>500</v>
      </c>
      <c r="H169" s="24"/>
      <c r="I169" s="24">
        <v>500</v>
      </c>
      <c r="J169" s="24"/>
    </row>
    <row r="170" spans="1:10" s="13" customFormat="1" ht="62.4">
      <c r="A170" s="16">
        <v>2</v>
      </c>
      <c r="B170" s="41" t="s">
        <v>184</v>
      </c>
      <c r="C170" s="33" t="s">
        <v>83</v>
      </c>
      <c r="D170" s="33" t="s">
        <v>90</v>
      </c>
      <c r="E170" s="33" t="s">
        <v>50</v>
      </c>
      <c r="F170" s="33"/>
      <c r="G170" s="34">
        <f>SUMIFS(G171:G1208,$C171:$C1208,$C171,$D171:$D1208,$D171,$E171:$E1208,$E171)</f>
        <v>29178.5</v>
      </c>
      <c r="H170" s="34">
        <f>SUMIFS(H171:H1208,$C171:$C1208,$C171,$D171:$D1208,$D171,$E171:$E1208,$E171)</f>
        <v>0</v>
      </c>
      <c r="I170" s="34">
        <f>SUMIFS(I171:I1208,$C171:$C1208,$C171,$D171:$D1208,$D171,$E171:$E1208,$E171)</f>
        <v>29922.6</v>
      </c>
      <c r="J170" s="34">
        <f>SUMIFS(J171:J1208,$C171:$C1208,$C171,$D171:$D1208,$D171,$E171:$E1208,$E171)</f>
        <v>0</v>
      </c>
    </row>
    <row r="171" spans="1:10" s="13" customFormat="1" ht="31.2">
      <c r="A171" s="17">
        <v>3</v>
      </c>
      <c r="B171" s="22" t="s">
        <v>11</v>
      </c>
      <c r="C171" s="23" t="s">
        <v>83</v>
      </c>
      <c r="D171" s="23" t="s">
        <v>90</v>
      </c>
      <c r="E171" s="23" t="s">
        <v>50</v>
      </c>
      <c r="F171" s="23" t="s">
        <v>75</v>
      </c>
      <c r="G171" s="24">
        <v>29178.5</v>
      </c>
      <c r="H171" s="24"/>
      <c r="I171" s="24">
        <v>29922.6</v>
      </c>
      <c r="J171" s="24"/>
    </row>
    <row r="172" spans="1:10" s="13" customFormat="1" ht="46.8">
      <c r="A172" s="16">
        <v>2</v>
      </c>
      <c r="B172" s="41" t="s">
        <v>163</v>
      </c>
      <c r="C172" s="33" t="s">
        <v>83</v>
      </c>
      <c r="D172" s="33" t="s">
        <v>90</v>
      </c>
      <c r="E172" s="33" t="s">
        <v>162</v>
      </c>
      <c r="F172" s="33"/>
      <c r="G172" s="34">
        <f>SUMIFS(G173:G1210,$C173:$C1210,$C173,$D173:$D1210,$D173,$E173:$E1210,$E173)</f>
        <v>12135.9</v>
      </c>
      <c r="H172" s="34">
        <f>SUMIFS(H173:H1210,$C173:$C1210,$C173,$D173:$D1210,$D173,$E173:$E1210,$E173)</f>
        <v>0</v>
      </c>
      <c r="I172" s="34">
        <f>SUMIFS(I173:I1210,$C173:$C1210,$C173,$D173:$D1210,$D173,$E173:$E1210,$E173)</f>
        <v>12135.9</v>
      </c>
      <c r="J172" s="34">
        <f>SUMIFS(J173:J1210,$C173:$C1210,$C173,$D173:$D1210,$D173,$E173:$E1210,$E173)</f>
        <v>0</v>
      </c>
    </row>
    <row r="173" spans="1:10" s="13" customFormat="1" ht="31.2">
      <c r="A173" s="17">
        <v>3</v>
      </c>
      <c r="B173" s="22" t="s">
        <v>11</v>
      </c>
      <c r="C173" s="23" t="s">
        <v>83</v>
      </c>
      <c r="D173" s="23" t="s">
        <v>90</v>
      </c>
      <c r="E173" s="23" t="s">
        <v>162</v>
      </c>
      <c r="F173" s="23" t="s">
        <v>75</v>
      </c>
      <c r="G173" s="24">
        <v>5135.8999999999996</v>
      </c>
      <c r="H173" s="24"/>
      <c r="I173" s="24">
        <v>5135.8999999999996</v>
      </c>
      <c r="J173" s="24"/>
    </row>
    <row r="174" spans="1:10" s="13" customFormat="1" ht="15.6">
      <c r="A174" s="17">
        <v>3</v>
      </c>
      <c r="B174" s="22" t="s">
        <v>46</v>
      </c>
      <c r="C174" s="23" t="s">
        <v>83</v>
      </c>
      <c r="D174" s="23" t="s">
        <v>90</v>
      </c>
      <c r="E174" s="23" t="s">
        <v>162</v>
      </c>
      <c r="F174" s="23" t="s">
        <v>93</v>
      </c>
      <c r="G174" s="24">
        <v>7000</v>
      </c>
      <c r="H174" s="24"/>
      <c r="I174" s="24">
        <v>7000</v>
      </c>
      <c r="J174" s="24"/>
    </row>
    <row r="175" spans="1:10" s="13" customFormat="1" ht="15.6">
      <c r="A175" s="15">
        <v>1</v>
      </c>
      <c r="B175" s="29" t="s">
        <v>63</v>
      </c>
      <c r="C175" s="30" t="s">
        <v>83</v>
      </c>
      <c r="D175" s="30" t="s">
        <v>80</v>
      </c>
      <c r="E175" s="30"/>
      <c r="F175" s="30"/>
      <c r="G175" s="31">
        <f>SUMIFS(G176:G1217,$C176:$C1217,$C176,$D176:$D1217,$D176)/2</f>
        <v>13705.3</v>
      </c>
      <c r="H175" s="31">
        <f>SUMIFS(H176:H1217,$C176:$C1217,$C176,$D176:$D1217,$D176)/2</f>
        <v>0</v>
      </c>
      <c r="I175" s="31">
        <f>SUMIFS(I176:I1217,$C176:$C1217,$C176,$D176:$D1217,$D176)/2</f>
        <v>13870.3</v>
      </c>
      <c r="J175" s="31">
        <f>SUMIFS(J176:J1217,$C176:$C1217,$C176,$D176:$D1217,$D176)/2</f>
        <v>0</v>
      </c>
    </row>
    <row r="176" spans="1:10" s="13" customFormat="1" ht="46.8">
      <c r="A176" s="16">
        <v>2</v>
      </c>
      <c r="B176" s="41" t="s">
        <v>189</v>
      </c>
      <c r="C176" s="33" t="s">
        <v>83</v>
      </c>
      <c r="D176" s="33" t="s">
        <v>80</v>
      </c>
      <c r="E176" s="33" t="s">
        <v>17</v>
      </c>
      <c r="F176" s="33"/>
      <c r="G176" s="34">
        <f>SUMIFS(G177:G1214,$C177:$C1214,$C177,$D177:$D1214,$D177,$E177:$E1214,$E177)</f>
        <v>13705.3</v>
      </c>
      <c r="H176" s="34">
        <f>SUMIFS(H177:H1214,$C177:$C1214,$C177,$D177:$D1214,$D177,$E177:$E1214,$E177)</f>
        <v>0</v>
      </c>
      <c r="I176" s="34">
        <f>SUMIFS(I177:I1214,$C177:$C1214,$C177,$D177:$D1214,$D177,$E177:$E1214,$E177)</f>
        <v>13870.3</v>
      </c>
      <c r="J176" s="34">
        <f>SUMIFS(J177:J1214,$C177:$C1214,$C177,$D177:$D1214,$D177,$E177:$E1214,$E177)</f>
        <v>0</v>
      </c>
    </row>
    <row r="177" spans="1:10" s="13" customFormat="1" ht="15.6">
      <c r="A177" s="17">
        <v>3</v>
      </c>
      <c r="B177" s="22" t="s">
        <v>46</v>
      </c>
      <c r="C177" s="23" t="s">
        <v>83</v>
      </c>
      <c r="D177" s="23" t="s">
        <v>80</v>
      </c>
      <c r="E177" s="23" t="s">
        <v>17</v>
      </c>
      <c r="F177" s="23" t="s">
        <v>93</v>
      </c>
      <c r="G177" s="24">
        <v>13705.3</v>
      </c>
      <c r="H177" s="24"/>
      <c r="I177" s="24">
        <v>13870.3</v>
      </c>
      <c r="J177" s="24"/>
    </row>
    <row r="178" spans="1:10" s="13" customFormat="1" ht="15.6">
      <c r="A178" s="15">
        <v>1</v>
      </c>
      <c r="B178" s="29" t="s">
        <v>141</v>
      </c>
      <c r="C178" s="30" t="s">
        <v>83</v>
      </c>
      <c r="D178" s="30" t="s">
        <v>83</v>
      </c>
      <c r="E178" s="30"/>
      <c r="F178" s="30"/>
      <c r="G178" s="31">
        <f>SUMIFS(G179:G1221,$C179:$C1221,$C179,$D179:$D1221,$D179)/2</f>
        <v>11424.7</v>
      </c>
      <c r="H178" s="31">
        <f>SUMIFS(H179:H1221,$C179:$C1221,$C179,$D179:$D1221,$D179)/2</f>
        <v>3479.9</v>
      </c>
      <c r="I178" s="31">
        <f>SUMIFS(I179:I1221,$C179:$C1221,$C179,$D179:$D1221,$D179)/2</f>
        <v>11424.7</v>
      </c>
      <c r="J178" s="31">
        <f>SUMIFS(J179:J1221,$C179:$C1221,$C179,$D179:$D1221,$D179)/2</f>
        <v>3479.9</v>
      </c>
    </row>
    <row r="179" spans="1:10" s="13" customFormat="1" ht="31.2">
      <c r="A179" s="16">
        <v>2</v>
      </c>
      <c r="B179" s="32" t="s">
        <v>203</v>
      </c>
      <c r="C179" s="33" t="s">
        <v>83</v>
      </c>
      <c r="D179" s="33" t="s">
        <v>83</v>
      </c>
      <c r="E179" s="33" t="s">
        <v>22</v>
      </c>
      <c r="F179" s="33"/>
      <c r="G179" s="34">
        <f>SUMIFS(G180:G1218,$C180:$C1218,$C180,$D180:$D1218,$D180,$E180:$E1218,$E180)</f>
        <v>6864.5</v>
      </c>
      <c r="H179" s="34">
        <f>SUMIFS(H180:H1218,$C180:$C1218,$C180,$D180:$D1218,$D180,$E180:$E1218,$E180)</f>
        <v>679.4</v>
      </c>
      <c r="I179" s="34">
        <f>SUMIFS(I180:I1218,$C180:$C1218,$C180,$D180:$D1218,$D180,$E180:$E1218,$E180)</f>
        <v>6864.5</v>
      </c>
      <c r="J179" s="34">
        <f>SUMIFS(J180:J1218,$C180:$C1218,$C180,$D180:$D1218,$D180,$E180:$E1218,$E180)</f>
        <v>679.4</v>
      </c>
    </row>
    <row r="180" spans="1:10" s="13" customFormat="1" ht="15.6">
      <c r="A180" s="17">
        <v>3</v>
      </c>
      <c r="B180" s="22" t="s">
        <v>46</v>
      </c>
      <c r="C180" s="23" t="s">
        <v>83</v>
      </c>
      <c r="D180" s="23" t="s">
        <v>83</v>
      </c>
      <c r="E180" s="23" t="s">
        <v>22</v>
      </c>
      <c r="F180" s="23" t="s">
        <v>93</v>
      </c>
      <c r="G180" s="24">
        <v>6864.5</v>
      </c>
      <c r="H180" s="24">
        <v>679.4</v>
      </c>
      <c r="I180" s="24">
        <v>6864.5</v>
      </c>
      <c r="J180" s="24">
        <v>679.4</v>
      </c>
    </row>
    <row r="181" spans="1:10" s="13" customFormat="1" ht="31.2">
      <c r="A181" s="16">
        <v>2</v>
      </c>
      <c r="B181" s="35" t="s">
        <v>190</v>
      </c>
      <c r="C181" s="33" t="s">
        <v>83</v>
      </c>
      <c r="D181" s="33" t="s">
        <v>83</v>
      </c>
      <c r="E181" s="33" t="s">
        <v>64</v>
      </c>
      <c r="F181" s="33"/>
      <c r="G181" s="34">
        <f>SUMIFS(G182:G1220,$C182:$C1220,$C182,$D182:$D1220,$D182,$E182:$E1220,$E182)</f>
        <v>1759.7</v>
      </c>
      <c r="H181" s="34">
        <f>SUMIFS(H182:H1220,$C182:$C1220,$C182,$D182:$D1220,$D182,$E182:$E1220,$E182)</f>
        <v>0</v>
      </c>
      <c r="I181" s="34">
        <f>SUMIFS(I182:I1220,$C182:$C1220,$C182,$D182:$D1220,$D182,$E182:$E1220,$E182)</f>
        <v>1759.7</v>
      </c>
      <c r="J181" s="34">
        <f>SUMIFS(J182:J1220,$C182:$C1220,$C182,$D182:$D1220,$D182,$E182:$E1220,$E182)</f>
        <v>0</v>
      </c>
    </row>
    <row r="182" spans="1:10" s="13" customFormat="1" ht="15.6">
      <c r="A182" s="17">
        <v>3</v>
      </c>
      <c r="B182" s="22" t="s">
        <v>46</v>
      </c>
      <c r="C182" s="23" t="s">
        <v>83</v>
      </c>
      <c r="D182" s="23" t="s">
        <v>83</v>
      </c>
      <c r="E182" s="23" t="s">
        <v>64</v>
      </c>
      <c r="F182" s="23" t="s">
        <v>93</v>
      </c>
      <c r="G182" s="24">
        <v>1759.7</v>
      </c>
      <c r="H182" s="24"/>
      <c r="I182" s="24">
        <v>1759.7</v>
      </c>
      <c r="J182" s="24"/>
    </row>
    <row r="183" spans="1:10" s="13" customFormat="1" ht="31.2">
      <c r="A183" s="16">
        <v>2</v>
      </c>
      <c r="B183" s="32" t="s">
        <v>62</v>
      </c>
      <c r="C183" s="33" t="s">
        <v>83</v>
      </c>
      <c r="D183" s="33" t="s">
        <v>83</v>
      </c>
      <c r="E183" s="33" t="s">
        <v>125</v>
      </c>
      <c r="F183" s="33"/>
      <c r="G183" s="34">
        <f>SUMIFS(G184:G1222,$C184:$C1222,$C184,$D184:$D1222,$D184,$E184:$E1222,$E184)</f>
        <v>2800.5</v>
      </c>
      <c r="H183" s="34">
        <f>SUMIFS(H184:H1222,$C184:$C1222,$C184,$D184:$D1222,$D184,$E184:$E1222,$E184)</f>
        <v>2800.5</v>
      </c>
      <c r="I183" s="34">
        <f>SUMIFS(I184:I1222,$C184:$C1222,$C184,$D184:$D1222,$D184,$E184:$E1222,$E184)</f>
        <v>2800.5</v>
      </c>
      <c r="J183" s="34">
        <f>SUMIFS(J184:J1222,$C184:$C1222,$C184,$D184:$D1222,$D184,$E184:$E1222,$E184)</f>
        <v>2800.5</v>
      </c>
    </row>
    <row r="184" spans="1:10" s="13" customFormat="1" ht="31.2">
      <c r="A184" s="17">
        <v>3</v>
      </c>
      <c r="B184" s="22" t="s">
        <v>11</v>
      </c>
      <c r="C184" s="23" t="s">
        <v>83</v>
      </c>
      <c r="D184" s="23" t="s">
        <v>83</v>
      </c>
      <c r="E184" s="23" t="s">
        <v>125</v>
      </c>
      <c r="F184" s="23" t="s">
        <v>75</v>
      </c>
      <c r="G184" s="24">
        <v>2800.5</v>
      </c>
      <c r="H184" s="24">
        <v>2800.5</v>
      </c>
      <c r="I184" s="24">
        <v>2800.5</v>
      </c>
      <c r="J184" s="24">
        <v>2800.5</v>
      </c>
    </row>
    <row r="185" spans="1:10" s="13" customFormat="1" ht="15.6">
      <c r="A185" s="14">
        <v>0</v>
      </c>
      <c r="B185" s="26" t="s">
        <v>144</v>
      </c>
      <c r="C185" s="27" t="s">
        <v>85</v>
      </c>
      <c r="D185" s="27" t="s">
        <v>116</v>
      </c>
      <c r="E185" s="27"/>
      <c r="F185" s="27"/>
      <c r="G185" s="28">
        <f>SUMIFS(G186:G1236,$C186:$C1236,$C186)/3</f>
        <v>42696.800000000003</v>
      </c>
      <c r="H185" s="28">
        <f>SUMIFS(H186:H1226,$C186:$C1226,$C186)/3</f>
        <v>0</v>
      </c>
      <c r="I185" s="28">
        <f>SUMIFS(I186:I1236,$C186:$C1236,$C186)/3</f>
        <v>42696.800000000003</v>
      </c>
      <c r="J185" s="28">
        <f>SUMIFS(J186:J1226,$C186:$C1226,$C186)/3</f>
        <v>0</v>
      </c>
    </row>
    <row r="186" spans="1:10" s="13" customFormat="1" ht="15.6">
      <c r="A186" s="15">
        <v>1</v>
      </c>
      <c r="B186" s="29" t="s">
        <v>24</v>
      </c>
      <c r="C186" s="30" t="s">
        <v>85</v>
      </c>
      <c r="D186" s="30" t="s">
        <v>71</v>
      </c>
      <c r="E186" s="30" t="s">
        <v>6</v>
      </c>
      <c r="F186" s="30" t="s">
        <v>73</v>
      </c>
      <c r="G186" s="31">
        <f>SUMIFS(G187:G1229,$C187:$C1229,$C187,$D187:$D1229,$D187)/2</f>
        <v>42696.800000000003</v>
      </c>
      <c r="H186" s="31">
        <f>SUMIFS(H187:H1229,$C187:$C1229,$C187,$D187:$D1229,$D187)/2</f>
        <v>0</v>
      </c>
      <c r="I186" s="31">
        <f>SUMIFS(I187:I1229,$C187:$C1229,$C187,$D187:$D1229,$D187)/2</f>
        <v>42696.800000000003</v>
      </c>
      <c r="J186" s="31">
        <f>SUMIFS(J187:J1229,$C187:$C1229,$C187,$D187:$D1229,$D187)/2</f>
        <v>0</v>
      </c>
    </row>
    <row r="187" spans="1:10" s="13" customFormat="1" ht="31.2">
      <c r="A187" s="16">
        <v>2</v>
      </c>
      <c r="B187" s="32" t="s">
        <v>191</v>
      </c>
      <c r="C187" s="33" t="s">
        <v>85</v>
      </c>
      <c r="D187" s="33" t="s">
        <v>71</v>
      </c>
      <c r="E187" s="33" t="s">
        <v>25</v>
      </c>
      <c r="F187" s="33"/>
      <c r="G187" s="34">
        <f>SUMIFS(G188:G1226,$C188:$C1226,$C188,$D188:$D1226,$D188,$E188:$E1226,$E188)</f>
        <v>33635.5</v>
      </c>
      <c r="H187" s="34">
        <f>SUMIFS(H188:H1226,$C188:$C1226,$C188,$D188:$D1226,$D188,$E188:$E1226,$E188)</f>
        <v>0</v>
      </c>
      <c r="I187" s="34">
        <f>SUMIFS(I188:I1226,$C188:$C1226,$C188,$D188:$D1226,$D188,$E188:$E1226,$E188)</f>
        <v>33635.5</v>
      </c>
      <c r="J187" s="34">
        <f>SUMIFS(J188:J1226,$C188:$C1226,$C188,$D188:$D1226,$D188,$E188:$E1226,$E188)</f>
        <v>0</v>
      </c>
    </row>
    <row r="188" spans="1:10" s="13" customFormat="1" ht="15.6">
      <c r="A188" s="17">
        <v>3</v>
      </c>
      <c r="B188" s="22" t="s">
        <v>169</v>
      </c>
      <c r="C188" s="23" t="s">
        <v>85</v>
      </c>
      <c r="D188" s="23" t="s">
        <v>71</v>
      </c>
      <c r="E188" s="23" t="s">
        <v>25</v>
      </c>
      <c r="F188" s="23" t="s">
        <v>168</v>
      </c>
      <c r="G188" s="24"/>
      <c r="H188" s="24"/>
      <c r="I188" s="24"/>
      <c r="J188" s="24"/>
    </row>
    <row r="189" spans="1:10" s="13" customFormat="1" ht="15.6">
      <c r="A189" s="17">
        <v>3</v>
      </c>
      <c r="B189" s="22" t="s">
        <v>46</v>
      </c>
      <c r="C189" s="23" t="s">
        <v>85</v>
      </c>
      <c r="D189" s="23" t="s">
        <v>71</v>
      </c>
      <c r="E189" s="23" t="s">
        <v>25</v>
      </c>
      <c r="F189" s="23" t="s">
        <v>93</v>
      </c>
      <c r="G189" s="24">
        <v>33635.5</v>
      </c>
      <c r="H189" s="24"/>
      <c r="I189" s="24">
        <v>33635.5</v>
      </c>
      <c r="J189" s="24"/>
    </row>
    <row r="190" spans="1:10" s="13" customFormat="1" ht="31.2">
      <c r="A190" s="16">
        <v>2</v>
      </c>
      <c r="B190" s="32" t="s">
        <v>192</v>
      </c>
      <c r="C190" s="33" t="s">
        <v>85</v>
      </c>
      <c r="D190" s="33" t="s">
        <v>71</v>
      </c>
      <c r="E190" s="33" t="s">
        <v>26</v>
      </c>
      <c r="F190" s="33"/>
      <c r="G190" s="34">
        <f>SUMIFS(G191:G1229,$C191:$C1229,$C191,$D191:$D1229,$D191,$E191:$E1229,$E191)</f>
        <v>9026.2999999999993</v>
      </c>
      <c r="H190" s="34">
        <f>SUMIFS(H191:H1229,$C191:$C1229,$C191,$D191:$D1229,$D191,$E191:$E1229,$E191)</f>
        <v>0</v>
      </c>
      <c r="I190" s="34">
        <f>SUMIFS(I191:I1229,$C191:$C1229,$C191,$D191:$D1229,$D191,$E191:$E1229,$E191)</f>
        <v>9026.2999999999993</v>
      </c>
      <c r="J190" s="34">
        <f>SUMIFS(J191:J1229,$C191:$C1229,$C191,$D191:$D1229,$D191,$E191:$E1229,$E191)</f>
        <v>0</v>
      </c>
    </row>
    <row r="191" spans="1:10" s="13" customFormat="1" ht="15.6">
      <c r="A191" s="17">
        <v>3</v>
      </c>
      <c r="B191" s="22" t="s">
        <v>46</v>
      </c>
      <c r="C191" s="23" t="s">
        <v>85</v>
      </c>
      <c r="D191" s="23" t="s">
        <v>71</v>
      </c>
      <c r="E191" s="23" t="s">
        <v>26</v>
      </c>
      <c r="F191" s="23" t="s">
        <v>93</v>
      </c>
      <c r="G191" s="24">
        <v>9026.2999999999993</v>
      </c>
      <c r="H191" s="24"/>
      <c r="I191" s="24">
        <v>9026.2999999999993</v>
      </c>
      <c r="J191" s="24"/>
    </row>
    <row r="192" spans="1:10" s="13" customFormat="1" ht="53.4" customHeight="1">
      <c r="A192" s="16">
        <v>2</v>
      </c>
      <c r="B192" s="41" t="s">
        <v>207</v>
      </c>
      <c r="C192" s="33" t="s">
        <v>85</v>
      </c>
      <c r="D192" s="33" t="s">
        <v>71</v>
      </c>
      <c r="E192" s="33" t="s">
        <v>134</v>
      </c>
      <c r="F192" s="33"/>
      <c r="G192" s="34">
        <f>SUMIFS(G193:G1235,$C193:$C1235,$C193,$D193:$D1235,$D193,$E193:$E1235,$E193)</f>
        <v>15</v>
      </c>
      <c r="H192" s="34">
        <f>SUMIFS(H193:H1235,$C193:$C1235,$C193,$D193:$D1235,$D193,$E193:$E1235,$E193)</f>
        <v>0</v>
      </c>
      <c r="I192" s="34">
        <f>SUMIFS(I193:I1235,$C193:$C1235,$C193,$D193:$D1235,$D193,$E193:$E1235,$E193)</f>
        <v>15</v>
      </c>
      <c r="J192" s="34">
        <f>SUMIFS(J193:J1235,$C193:$C1235,$C193,$D193:$D1235,$D193,$E193:$E1235,$E193)</f>
        <v>0</v>
      </c>
    </row>
    <row r="193" spans="1:10" s="13" customFormat="1" ht="31.2">
      <c r="A193" s="17">
        <v>3</v>
      </c>
      <c r="B193" s="22" t="s">
        <v>11</v>
      </c>
      <c r="C193" s="23" t="s">
        <v>85</v>
      </c>
      <c r="D193" s="23" t="s">
        <v>71</v>
      </c>
      <c r="E193" s="23" t="s">
        <v>134</v>
      </c>
      <c r="F193" s="23" t="s">
        <v>75</v>
      </c>
      <c r="G193" s="24">
        <v>0</v>
      </c>
      <c r="H193" s="24"/>
      <c r="I193" s="24">
        <v>0</v>
      </c>
      <c r="J193" s="24"/>
    </row>
    <row r="194" spans="1:10" s="13" customFormat="1" ht="15.6">
      <c r="A194" s="17">
        <v>3</v>
      </c>
      <c r="B194" s="22" t="s">
        <v>46</v>
      </c>
      <c r="C194" s="23" t="s">
        <v>85</v>
      </c>
      <c r="D194" s="23" t="s">
        <v>71</v>
      </c>
      <c r="E194" s="23" t="s">
        <v>134</v>
      </c>
      <c r="F194" s="23" t="s">
        <v>93</v>
      </c>
      <c r="G194" s="24">
        <v>15</v>
      </c>
      <c r="H194" s="24"/>
      <c r="I194" s="24">
        <v>15</v>
      </c>
      <c r="J194" s="24"/>
    </row>
    <row r="195" spans="1:10" s="13" customFormat="1" ht="46.8">
      <c r="A195" s="16">
        <v>2</v>
      </c>
      <c r="B195" s="41" t="s">
        <v>167</v>
      </c>
      <c r="C195" s="33" t="s">
        <v>85</v>
      </c>
      <c r="D195" s="33" t="s">
        <v>71</v>
      </c>
      <c r="E195" s="33" t="s">
        <v>166</v>
      </c>
      <c r="F195" s="33"/>
      <c r="G195" s="34">
        <f>SUMIFS(G196:G1236,$C196:$C1236,$C196,$D196:$D1236,$D196,$E196:$E1236,$E196)</f>
        <v>20</v>
      </c>
      <c r="H195" s="34">
        <f>SUMIFS(H196:H1236,$C196:$C1236,$C196,$D196:$D1236,$D196,$E196:$E1236,$E196)</f>
        <v>0</v>
      </c>
      <c r="I195" s="34">
        <f>SUMIFS(I196:I1236,$C196:$C1236,$C196,$D196:$D1236,$D196,$E196:$E1236,$E196)</f>
        <v>20</v>
      </c>
      <c r="J195" s="34">
        <f>SUMIFS(J196:J1236,$C196:$C1236,$C196,$D196:$D1236,$D196,$E196:$E1236,$E196)</f>
        <v>0</v>
      </c>
    </row>
    <row r="196" spans="1:10" s="13" customFormat="1" ht="31.2">
      <c r="A196" s="17">
        <v>3</v>
      </c>
      <c r="B196" s="22" t="s">
        <v>11</v>
      </c>
      <c r="C196" s="23" t="s">
        <v>85</v>
      </c>
      <c r="D196" s="23" t="s">
        <v>71</v>
      </c>
      <c r="E196" s="23" t="s">
        <v>166</v>
      </c>
      <c r="F196" s="23" t="s">
        <v>75</v>
      </c>
      <c r="G196" s="24">
        <v>0</v>
      </c>
      <c r="H196" s="24"/>
      <c r="I196" s="24">
        <v>0</v>
      </c>
      <c r="J196" s="24"/>
    </row>
    <row r="197" spans="1:10" s="13" customFormat="1" ht="15.6">
      <c r="A197" s="17">
        <v>3</v>
      </c>
      <c r="B197" s="22" t="s">
        <v>46</v>
      </c>
      <c r="C197" s="23" t="s">
        <v>85</v>
      </c>
      <c r="D197" s="23" t="s">
        <v>71</v>
      </c>
      <c r="E197" s="23" t="s">
        <v>166</v>
      </c>
      <c r="F197" s="23" t="s">
        <v>93</v>
      </c>
      <c r="G197" s="24">
        <v>20</v>
      </c>
      <c r="H197" s="24"/>
      <c r="I197" s="24">
        <v>20</v>
      </c>
      <c r="J197" s="24"/>
    </row>
    <row r="198" spans="1:10" s="13" customFormat="1" ht="15.6">
      <c r="A198" s="14">
        <v>0</v>
      </c>
      <c r="B198" s="26" t="s">
        <v>113</v>
      </c>
      <c r="C198" s="27" t="s">
        <v>86</v>
      </c>
      <c r="D198" s="27" t="s">
        <v>116</v>
      </c>
      <c r="E198" s="27"/>
      <c r="F198" s="27"/>
      <c r="G198" s="28">
        <f>SUMIFS(G199:G1260,$C199:$C1260,$C199)/3</f>
        <v>52270.9</v>
      </c>
      <c r="H198" s="28">
        <f>SUMIFS(H199:H1250,$C199:$C1250,$C199)/3</f>
        <v>46277.299999999996</v>
      </c>
      <c r="I198" s="28">
        <f>SUMIFS(I199:I1260,$C199:$C1260,$C199)/3</f>
        <v>52834.9</v>
      </c>
      <c r="J198" s="28">
        <f>SUMIFS(J199:J1250,$C199:$C1250,$C199)/3</f>
        <v>46277.299999999996</v>
      </c>
    </row>
    <row r="199" spans="1:10" s="13" customFormat="1" ht="15.6">
      <c r="A199" s="15">
        <v>1</v>
      </c>
      <c r="B199" s="29" t="s">
        <v>65</v>
      </c>
      <c r="C199" s="30" t="s">
        <v>86</v>
      </c>
      <c r="D199" s="30" t="s">
        <v>71</v>
      </c>
      <c r="E199" s="30" t="s">
        <v>6</v>
      </c>
      <c r="F199" s="30" t="s">
        <v>73</v>
      </c>
      <c r="G199" s="31">
        <f>SUMIFS(G200:G1244,$C200:$C1244,$C200,$D200:$D1244,$D200)/2</f>
        <v>1504.4</v>
      </c>
      <c r="H199" s="31">
        <f>SUMIFS(H200:H1244,$C200:$C1244,$C200,$D200:$D1244,$D200)/2</f>
        <v>0</v>
      </c>
      <c r="I199" s="31">
        <f>SUMIFS(I200:I1244,$C200:$C1244,$C200,$D200:$D1244,$D200)/2</f>
        <v>2068.4</v>
      </c>
      <c r="J199" s="31">
        <f>SUMIFS(J200:J1244,$C200:$C1244,$C200,$D200:$D1244,$D200)/2</f>
        <v>0</v>
      </c>
    </row>
    <row r="200" spans="1:10" s="13" customFormat="1" ht="31.2">
      <c r="A200" s="16">
        <v>2</v>
      </c>
      <c r="B200" s="32" t="s">
        <v>32</v>
      </c>
      <c r="C200" s="33" t="s">
        <v>86</v>
      </c>
      <c r="D200" s="33" t="s">
        <v>71</v>
      </c>
      <c r="E200" s="33" t="s">
        <v>126</v>
      </c>
      <c r="F200" s="33"/>
      <c r="G200" s="34">
        <f>SUMIFS(G201:G1241,$C201:$C1241,$C201,$D201:$D1241,$D201,$E201:$E1241,$E201)</f>
        <v>1504.4</v>
      </c>
      <c r="H200" s="34">
        <f>SUMIFS(H201:H1241,$C201:$C1241,$C201,$D201:$D1241,$D201,$E201:$E1241,$E201)</f>
        <v>0</v>
      </c>
      <c r="I200" s="34">
        <f>SUMIFS(I201:I1241,$C201:$C1241,$C201,$D201:$D1241,$D201,$E201:$E1241,$E201)</f>
        <v>2068.4</v>
      </c>
      <c r="J200" s="34">
        <f>SUMIFS(J201:J1241,$C201:$C1241,$C201,$D201:$D1241,$D201,$E201:$E1241,$E201)</f>
        <v>0</v>
      </c>
    </row>
    <row r="201" spans="1:10" s="13" customFormat="1" ht="31.2">
      <c r="A201" s="17">
        <v>3</v>
      </c>
      <c r="B201" s="22" t="s">
        <v>215</v>
      </c>
      <c r="C201" s="23" t="s">
        <v>86</v>
      </c>
      <c r="D201" s="23" t="s">
        <v>71</v>
      </c>
      <c r="E201" s="23" t="s">
        <v>126</v>
      </c>
      <c r="F201" s="23" t="s">
        <v>214</v>
      </c>
      <c r="G201" s="24">
        <v>1504.4</v>
      </c>
      <c r="H201" s="25"/>
      <c r="I201" s="24">
        <v>2068.4</v>
      </c>
      <c r="J201" s="25"/>
    </row>
    <row r="202" spans="1:10" s="13" customFormat="1" ht="31.2">
      <c r="A202" s="17">
        <v>3</v>
      </c>
      <c r="B202" s="22" t="s">
        <v>21</v>
      </c>
      <c r="C202" s="23" t="s">
        <v>86</v>
      </c>
      <c r="D202" s="23" t="s">
        <v>71</v>
      </c>
      <c r="E202" s="23" t="s">
        <v>126</v>
      </c>
      <c r="F202" s="23" t="s">
        <v>82</v>
      </c>
      <c r="G202" s="24"/>
      <c r="H202" s="25"/>
      <c r="I202" s="24"/>
      <c r="J202" s="25"/>
    </row>
    <row r="203" spans="1:10" s="13" customFormat="1" ht="15.6">
      <c r="A203" s="15">
        <v>1</v>
      </c>
      <c r="B203" s="29" t="s">
        <v>66</v>
      </c>
      <c r="C203" s="30" t="s">
        <v>86</v>
      </c>
      <c r="D203" s="30" t="s">
        <v>80</v>
      </c>
      <c r="E203" s="30" t="s">
        <v>6</v>
      </c>
      <c r="F203" s="30" t="s">
        <v>73</v>
      </c>
      <c r="G203" s="31">
        <f>SUMIFS(G204:G1247,$C204:$C1247,$C204,$D204:$D1247,$D204)/2</f>
        <v>3946.3</v>
      </c>
      <c r="H203" s="31">
        <f>SUMIFS(H204:H1247,$C204:$C1247,$C204,$D204:$D1247,$D204)/2</f>
        <v>3427.3</v>
      </c>
      <c r="I203" s="31">
        <f>SUMIFS(I204:I1247,$C204:$C1247,$C204,$D204:$D1247,$D204)/2</f>
        <v>3946.3</v>
      </c>
      <c r="J203" s="31">
        <f>SUMIFS(J204:J1247,$C204:$C1247,$C204,$D204:$D1247,$D204)/2</f>
        <v>3427.3</v>
      </c>
    </row>
    <row r="204" spans="1:10" s="13" customFormat="1" ht="51" customHeight="1">
      <c r="A204" s="16">
        <v>2</v>
      </c>
      <c r="B204" s="32" t="s">
        <v>149</v>
      </c>
      <c r="C204" s="33" t="s">
        <v>86</v>
      </c>
      <c r="D204" s="33" t="s">
        <v>80</v>
      </c>
      <c r="E204" s="33" t="s">
        <v>60</v>
      </c>
      <c r="F204" s="33"/>
      <c r="G204" s="34">
        <f>SUMIFS(G205:G1244,$C205:$C1244,$C205,$D205:$D1244,$D205,$E205:$E1244,$E205)</f>
        <v>3696.3</v>
      </c>
      <c r="H204" s="34">
        <f>SUMIFS(H205:H1244,$C205:$C1244,$C205,$D205:$D1244,$D205,$E205:$E1244,$E205)</f>
        <v>3427.3</v>
      </c>
      <c r="I204" s="34">
        <f>SUMIFS(I205:I1244,$C205:$C1244,$C205,$D205:$D1244,$D205,$E205:$E1244,$E205)</f>
        <v>3696.3</v>
      </c>
      <c r="J204" s="34">
        <f>SUMIFS(J205:J1244,$C205:$C1244,$C205,$D205:$D1244,$D205,$E205:$E1244,$E205)</f>
        <v>3427.3</v>
      </c>
    </row>
    <row r="205" spans="1:10" s="13" customFormat="1" ht="31.2">
      <c r="A205" s="17">
        <v>3</v>
      </c>
      <c r="B205" s="22" t="s">
        <v>21</v>
      </c>
      <c r="C205" s="23" t="s">
        <v>86</v>
      </c>
      <c r="D205" s="23" t="s">
        <v>80</v>
      </c>
      <c r="E205" s="23" t="s">
        <v>60</v>
      </c>
      <c r="F205" s="23" t="s">
        <v>82</v>
      </c>
      <c r="G205" s="24">
        <v>3696.3</v>
      </c>
      <c r="H205" s="24">
        <v>3427.3</v>
      </c>
      <c r="I205" s="24">
        <v>3696.3</v>
      </c>
      <c r="J205" s="24">
        <v>3427.3</v>
      </c>
    </row>
    <row r="206" spans="1:10" s="13" customFormat="1" ht="56.25" customHeight="1">
      <c r="A206" s="16">
        <v>2</v>
      </c>
      <c r="B206" s="41" t="s">
        <v>210</v>
      </c>
      <c r="C206" s="33" t="s">
        <v>86</v>
      </c>
      <c r="D206" s="33" t="s">
        <v>80</v>
      </c>
      <c r="E206" s="33" t="s">
        <v>133</v>
      </c>
      <c r="F206" s="33"/>
      <c r="G206" s="34">
        <f>SUMIFS(G207:G1246,$C207:$C1246,$C207,$D207:$D1246,$D207,$E207:$E1246,$E207)</f>
        <v>0</v>
      </c>
      <c r="H206" s="34">
        <f>SUMIFS(H207:H1246,$C207:$C1246,$C207,$D207:$D1246,$D207,$E207:$E1246,$E207)</f>
        <v>0</v>
      </c>
      <c r="I206" s="34">
        <f>SUMIFS(I207:I1246,$C207:$C1246,$C207,$D207:$D1246,$D207,$E207:$E1246,$E207)</f>
        <v>0</v>
      </c>
      <c r="J206" s="34">
        <f>SUMIFS(J207:J1246,$C207:$C1246,$C207,$D207:$D1246,$D207,$E207:$E1246,$E207)</f>
        <v>0</v>
      </c>
    </row>
    <row r="207" spans="1:10" s="13" customFormat="1" ht="31.2">
      <c r="A207" s="17">
        <v>3</v>
      </c>
      <c r="B207" s="22" t="s">
        <v>21</v>
      </c>
      <c r="C207" s="23" t="s">
        <v>86</v>
      </c>
      <c r="D207" s="23" t="s">
        <v>80</v>
      </c>
      <c r="E207" s="23" t="s">
        <v>133</v>
      </c>
      <c r="F207" s="23" t="s">
        <v>82</v>
      </c>
      <c r="G207" s="24"/>
      <c r="H207" s="24"/>
      <c r="I207" s="24"/>
      <c r="J207" s="24"/>
    </row>
    <row r="208" spans="1:10" s="13" customFormat="1" ht="15.6">
      <c r="A208" s="17">
        <v>3</v>
      </c>
      <c r="B208" s="22" t="s">
        <v>46</v>
      </c>
      <c r="C208" s="23" t="s">
        <v>86</v>
      </c>
      <c r="D208" s="23" t="s">
        <v>80</v>
      </c>
      <c r="E208" s="23" t="s">
        <v>133</v>
      </c>
      <c r="F208" s="23" t="s">
        <v>93</v>
      </c>
      <c r="G208" s="24"/>
      <c r="H208" s="24"/>
      <c r="I208" s="24"/>
      <c r="J208" s="24"/>
    </row>
    <row r="209" spans="1:10" s="13" customFormat="1" ht="63" customHeight="1">
      <c r="A209" s="16">
        <v>2</v>
      </c>
      <c r="B209" s="41" t="s">
        <v>167</v>
      </c>
      <c r="C209" s="42" t="s">
        <v>86</v>
      </c>
      <c r="D209" s="42" t="s">
        <v>80</v>
      </c>
      <c r="E209" s="42" t="s">
        <v>166</v>
      </c>
      <c r="F209" s="42"/>
      <c r="G209" s="34">
        <f>SUMIFS(G210:G1249,$C210:$C1249,$C210,$D210:$D1249,$D210,$E210:$E1249,$E210)</f>
        <v>150</v>
      </c>
      <c r="H209" s="34">
        <f>SUMIFS(H210:H1249,$C210:$C1249,$C210,$D210:$D1249,$D210,$E210:$E1249,$E210)</f>
        <v>0</v>
      </c>
      <c r="I209" s="34">
        <f>SUMIFS(I210:I1249,$C210:$C1249,$C210,$D210:$D1249,$D210,$E210:$E1249,$E210)</f>
        <v>150</v>
      </c>
      <c r="J209" s="34">
        <f>SUMIFS(J210:J1249,$C210:$C1249,$C210,$D210:$D1249,$D210,$E210:$E1249,$E210)</f>
        <v>0</v>
      </c>
    </row>
    <row r="210" spans="1:10" s="13" customFormat="1" ht="31.2">
      <c r="A210" s="17">
        <v>3</v>
      </c>
      <c r="B210" s="22" t="s">
        <v>21</v>
      </c>
      <c r="C210" s="23" t="s">
        <v>86</v>
      </c>
      <c r="D210" s="23" t="s">
        <v>80</v>
      </c>
      <c r="E210" s="23" t="s">
        <v>166</v>
      </c>
      <c r="F210" s="23" t="s">
        <v>82</v>
      </c>
      <c r="G210" s="24">
        <v>150</v>
      </c>
      <c r="H210" s="25"/>
      <c r="I210" s="24">
        <v>150</v>
      </c>
      <c r="J210" s="25"/>
    </row>
    <row r="211" spans="1:10" s="13" customFormat="1" ht="51" customHeight="1">
      <c r="A211" s="16">
        <v>2</v>
      </c>
      <c r="B211" s="32" t="s">
        <v>149</v>
      </c>
      <c r="C211" s="33" t="s">
        <v>86</v>
      </c>
      <c r="D211" s="33" t="s">
        <v>80</v>
      </c>
      <c r="E211" s="33" t="s">
        <v>124</v>
      </c>
      <c r="F211" s="33"/>
      <c r="G211" s="34">
        <f>SUMIFS(G212:G1252,$C212:$C1252,$C212,$D212:$D1252,$D212,$E212:$E1252,$E212)</f>
        <v>100</v>
      </c>
      <c r="H211" s="34">
        <f>SUMIFS(H212:H1252,$C212:$C1252,$C212,$D212:$D1252,$D212,$E212:$E1252,$E212)</f>
        <v>0</v>
      </c>
      <c r="I211" s="34">
        <f>SUMIFS(I212:I1252,$C212:$C1252,$C212,$D212:$D1252,$D212,$E212:$E1252,$E212)</f>
        <v>100</v>
      </c>
      <c r="J211" s="34">
        <f>SUMIFS(J212:J1252,$C212:$C1252,$C212,$D212:$D1252,$D212,$E212:$E1252,$E212)</f>
        <v>0</v>
      </c>
    </row>
    <row r="212" spans="1:10" s="13" customFormat="1" ht="15.6">
      <c r="A212" s="17">
        <v>3</v>
      </c>
      <c r="B212" s="22" t="s">
        <v>170</v>
      </c>
      <c r="C212" s="23" t="s">
        <v>86</v>
      </c>
      <c r="D212" s="23" t="s">
        <v>80</v>
      </c>
      <c r="E212" s="23" t="s">
        <v>124</v>
      </c>
      <c r="F212" s="23" t="s">
        <v>137</v>
      </c>
      <c r="G212" s="24">
        <v>100</v>
      </c>
      <c r="H212" s="24"/>
      <c r="I212" s="24">
        <v>100</v>
      </c>
      <c r="J212" s="24"/>
    </row>
    <row r="213" spans="1:10" s="13" customFormat="1" ht="15.6">
      <c r="A213" s="15">
        <v>1</v>
      </c>
      <c r="B213" s="29" t="s">
        <v>142</v>
      </c>
      <c r="C213" s="30" t="s">
        <v>86</v>
      </c>
      <c r="D213" s="30" t="s">
        <v>88</v>
      </c>
      <c r="E213" s="30" t="s">
        <v>6</v>
      </c>
      <c r="F213" s="30" t="s">
        <v>73</v>
      </c>
      <c r="G213" s="31">
        <f>SUMIFS(G214:G1257,$C214:$C1257,$C214,$D214:$D1257,$D214)/2</f>
        <v>41606.5</v>
      </c>
      <c r="H213" s="31">
        <f>SUMIFS(H214:H1257,$C214:$C1257,$C214,$D214:$D1257,$D214)/2</f>
        <v>39163.699999999997</v>
      </c>
      <c r="I213" s="31">
        <f>SUMIFS(I214:I1257,$C214:$C1257,$C214,$D214:$D1257,$D214)/2</f>
        <v>41606.5</v>
      </c>
      <c r="J213" s="31">
        <f>SUMIFS(J214:J1257,$C214:$C1257,$C214,$D214:$D1257,$D214)/2</f>
        <v>39163.699999999997</v>
      </c>
    </row>
    <row r="214" spans="1:10" s="13" customFormat="1" ht="15.6">
      <c r="A214" s="16">
        <v>2</v>
      </c>
      <c r="B214" s="32" t="s">
        <v>212</v>
      </c>
      <c r="C214" s="33" t="s">
        <v>86</v>
      </c>
      <c r="D214" s="33" t="s">
        <v>88</v>
      </c>
      <c r="E214" s="33" t="s">
        <v>67</v>
      </c>
      <c r="F214" s="33"/>
      <c r="G214" s="34">
        <f>SUMIFS(G215:G1254,$C215:$C1254,$C215,$D215:$D1254,$D215,$E215:$E1254,$E215)</f>
        <v>5905.6</v>
      </c>
      <c r="H214" s="34">
        <f>SUMIFS(H215:H1254,$C215:$C1254,$C215,$D215:$D1254,$D215,$E215:$E1254,$E215)</f>
        <v>3462.8</v>
      </c>
      <c r="I214" s="34">
        <f>SUMIFS(I215:I1254,$C215:$C1254,$C215,$D215:$D1254,$D215,$E215:$E1254,$E215)</f>
        <v>5905.6</v>
      </c>
      <c r="J214" s="34">
        <f>SUMIFS(J215:J1254,$C215:$C1254,$C215,$D215:$D1254,$D215,$E215:$E1254,$E215)</f>
        <v>3462.8</v>
      </c>
    </row>
    <row r="215" spans="1:10" s="13" customFormat="1" ht="31.2">
      <c r="A215" s="17">
        <v>3</v>
      </c>
      <c r="B215" s="22" t="s">
        <v>21</v>
      </c>
      <c r="C215" s="23" t="s">
        <v>86</v>
      </c>
      <c r="D215" s="23" t="s">
        <v>88</v>
      </c>
      <c r="E215" s="23" t="s">
        <v>67</v>
      </c>
      <c r="F215" s="23" t="s">
        <v>82</v>
      </c>
      <c r="G215" s="24">
        <v>5905.6</v>
      </c>
      <c r="H215" s="24">
        <v>3462.8</v>
      </c>
      <c r="I215" s="24">
        <v>5905.6</v>
      </c>
      <c r="J215" s="24">
        <v>3462.8</v>
      </c>
    </row>
    <row r="216" spans="1:10" s="13" customFormat="1" ht="46.8">
      <c r="A216" s="16">
        <v>2</v>
      </c>
      <c r="B216" s="41" t="s">
        <v>221</v>
      </c>
      <c r="C216" s="33" t="s">
        <v>86</v>
      </c>
      <c r="D216" s="33" t="s">
        <v>88</v>
      </c>
      <c r="E216" s="33" t="s">
        <v>9</v>
      </c>
      <c r="F216" s="33"/>
      <c r="G216" s="34">
        <f>SUMIFS(G217:G1256,$C217:$C1256,$C217,$D217:$D1256,$D217,$E217:$E1256,$E217)</f>
        <v>7148.5</v>
      </c>
      <c r="H216" s="34">
        <f>SUMIFS(H217:H1256,$C217:$C1256,$C217,$D217:$D1256,$D217,$E217:$E1256,$E217)</f>
        <v>7148.5</v>
      </c>
      <c r="I216" s="34">
        <f>SUMIFS(I217:I1256,$C217:$C1256,$C217,$D217:$D1256,$D217,$E217:$E1256,$E217)</f>
        <v>7148.5</v>
      </c>
      <c r="J216" s="34">
        <f>SUMIFS(J217:J1256,$C217:$C1256,$C217,$D217:$D1256,$D217,$E217:$E1256,$E217)</f>
        <v>7148.5</v>
      </c>
    </row>
    <row r="217" spans="1:10" s="13" customFormat="1" ht="31.2">
      <c r="A217" s="17">
        <v>3</v>
      </c>
      <c r="B217" s="22" t="s">
        <v>11</v>
      </c>
      <c r="C217" s="23" t="s">
        <v>86</v>
      </c>
      <c r="D217" s="23" t="s">
        <v>88</v>
      </c>
      <c r="E217" s="23" t="s">
        <v>9</v>
      </c>
      <c r="F217" s="23" t="s">
        <v>75</v>
      </c>
      <c r="G217" s="24">
        <v>238</v>
      </c>
      <c r="H217" s="24">
        <v>238</v>
      </c>
      <c r="I217" s="24">
        <v>238</v>
      </c>
      <c r="J217" s="24">
        <v>238</v>
      </c>
    </row>
    <row r="218" spans="1:10" s="13" customFormat="1" ht="31.2">
      <c r="A218" s="17">
        <v>3</v>
      </c>
      <c r="B218" s="22" t="s">
        <v>21</v>
      </c>
      <c r="C218" s="23" t="s">
        <v>86</v>
      </c>
      <c r="D218" s="23" t="s">
        <v>88</v>
      </c>
      <c r="E218" s="23" t="s">
        <v>9</v>
      </c>
      <c r="F218" s="23" t="s">
        <v>82</v>
      </c>
      <c r="G218" s="24">
        <v>6910.5</v>
      </c>
      <c r="H218" s="24">
        <v>6910.5</v>
      </c>
      <c r="I218" s="24">
        <v>6910.5</v>
      </c>
      <c r="J218" s="24">
        <v>6910.5</v>
      </c>
    </row>
    <row r="219" spans="1:10" s="13" customFormat="1" ht="78">
      <c r="A219" s="16">
        <v>2</v>
      </c>
      <c r="B219" s="41" t="s">
        <v>206</v>
      </c>
      <c r="C219" s="33" t="s">
        <v>86</v>
      </c>
      <c r="D219" s="33" t="s">
        <v>88</v>
      </c>
      <c r="E219" s="33" t="s">
        <v>132</v>
      </c>
      <c r="F219" s="33"/>
      <c r="G219" s="34">
        <f>SUMIFS(G220:G1258,$C220:$C1258,$C220,$D220:$D1258,$D220,$E220:$E1258,$E220)</f>
        <v>28552.400000000001</v>
      </c>
      <c r="H219" s="34">
        <f>SUMIFS(H220:H1258,$C220:$C1258,$C220,$D220:$D1258,$D220,$E220:$E1258,$E220)</f>
        <v>28552.400000000001</v>
      </c>
      <c r="I219" s="34">
        <f>SUMIFS(I220:I1258,$C220:$C1258,$C220,$D220:$D1258,$D220,$E220:$E1258,$E220)</f>
        <v>28552.400000000001</v>
      </c>
      <c r="J219" s="34">
        <f>SUMIFS(J220:J1258,$C220:$C1258,$C220,$D220:$D1258,$D220,$E220:$E1258,$E220)</f>
        <v>28552.400000000001</v>
      </c>
    </row>
    <row r="220" spans="1:10" s="13" customFormat="1" ht="15.6">
      <c r="A220" s="17">
        <v>3</v>
      </c>
      <c r="B220" s="22" t="s">
        <v>131</v>
      </c>
      <c r="C220" s="23" t="s">
        <v>86</v>
      </c>
      <c r="D220" s="23" t="s">
        <v>88</v>
      </c>
      <c r="E220" s="23" t="s">
        <v>132</v>
      </c>
      <c r="F220" s="23" t="s">
        <v>130</v>
      </c>
      <c r="G220" s="24">
        <v>28552.400000000001</v>
      </c>
      <c r="H220" s="24">
        <v>28552.400000000001</v>
      </c>
      <c r="I220" s="24">
        <v>28552.400000000001</v>
      </c>
      <c r="J220" s="24">
        <v>28552.400000000001</v>
      </c>
    </row>
    <row r="221" spans="1:10" s="13" customFormat="1" ht="15.6">
      <c r="A221" s="15">
        <v>1</v>
      </c>
      <c r="B221" s="29" t="s">
        <v>27</v>
      </c>
      <c r="C221" s="30" t="s">
        <v>86</v>
      </c>
      <c r="D221" s="30" t="s">
        <v>72</v>
      </c>
      <c r="E221" s="30" t="s">
        <v>6</v>
      </c>
      <c r="F221" s="30" t="s">
        <v>73</v>
      </c>
      <c r="G221" s="31">
        <f>SUMIFS(G222:G1264,$C222:$C1264,$C222,$D222:$D1264,$D222)/2</f>
        <v>5213.7</v>
      </c>
      <c r="H221" s="31">
        <f>SUMIFS(H222:H1264,$C222:$C1264,$C222,$D222:$D1264,$D222)/2</f>
        <v>3686.3</v>
      </c>
      <c r="I221" s="31">
        <f>SUMIFS(I222:I1264,$C222:$C1264,$C222,$D222:$D1264,$D222)/2</f>
        <v>5213.7</v>
      </c>
      <c r="J221" s="31">
        <f>SUMIFS(J222:J1264,$C222:$C1264,$C222,$D222:$D1264,$D222)/2</f>
        <v>3686.3</v>
      </c>
    </row>
    <row r="222" spans="1:10" s="13" customFormat="1" ht="46.8">
      <c r="A222" s="16">
        <v>2</v>
      </c>
      <c r="B222" s="32" t="s">
        <v>173</v>
      </c>
      <c r="C222" s="33" t="s">
        <v>86</v>
      </c>
      <c r="D222" s="33" t="s">
        <v>72</v>
      </c>
      <c r="E222" s="33" t="s">
        <v>28</v>
      </c>
      <c r="F222" s="33"/>
      <c r="G222" s="34">
        <f>SUMIFS(G223:G1261,$C223:$C1261,$C223,$D223:$D1261,$D223,$E223:$E1261,$E223)</f>
        <v>911</v>
      </c>
      <c r="H222" s="34">
        <f>SUMIFS(H223:H1261,$C223:$C1261,$C223,$D223:$D1261,$D223,$E223:$E1261,$E223)</f>
        <v>0</v>
      </c>
      <c r="I222" s="34">
        <f>SUMIFS(I223:I1261,$C223:$C1261,$C223,$D223:$D1261,$D223,$E223:$E1261,$E223)</f>
        <v>911</v>
      </c>
      <c r="J222" s="34">
        <f>SUMIFS(J223:J1261,$C223:$C1261,$C223,$D223:$D1261,$D223,$E223:$E1261,$E223)</f>
        <v>0</v>
      </c>
    </row>
    <row r="223" spans="1:10" s="13" customFormat="1" ht="31.2">
      <c r="A223" s="17">
        <v>3</v>
      </c>
      <c r="B223" s="22" t="s">
        <v>11</v>
      </c>
      <c r="C223" s="23" t="s">
        <v>86</v>
      </c>
      <c r="D223" s="23" t="s">
        <v>72</v>
      </c>
      <c r="E223" s="23" t="s">
        <v>28</v>
      </c>
      <c r="F223" s="23" t="s">
        <v>75</v>
      </c>
      <c r="G223" s="24"/>
      <c r="H223" s="24"/>
      <c r="I223" s="24"/>
      <c r="J223" s="24"/>
    </row>
    <row r="224" spans="1:10" s="13" customFormat="1" ht="15.6">
      <c r="A224" s="17">
        <v>3</v>
      </c>
      <c r="B224" s="22" t="s">
        <v>46</v>
      </c>
      <c r="C224" s="23" t="s">
        <v>86</v>
      </c>
      <c r="D224" s="23" t="s">
        <v>72</v>
      </c>
      <c r="E224" s="23" t="s">
        <v>28</v>
      </c>
      <c r="F224" s="23" t="s">
        <v>93</v>
      </c>
      <c r="G224" s="24">
        <v>911</v>
      </c>
      <c r="H224" s="24"/>
      <c r="I224" s="24">
        <v>911</v>
      </c>
      <c r="J224" s="24"/>
    </row>
    <row r="225" spans="1:10" s="13" customFormat="1" ht="84.6" customHeight="1">
      <c r="A225" s="16">
        <v>2</v>
      </c>
      <c r="B225" s="32" t="s">
        <v>195</v>
      </c>
      <c r="C225" s="33" t="s">
        <v>86</v>
      </c>
      <c r="D225" s="33" t="s">
        <v>72</v>
      </c>
      <c r="E225" s="33" t="s">
        <v>29</v>
      </c>
      <c r="F225" s="33"/>
      <c r="G225" s="34">
        <f>SUMIFS(G226:G1264,$C226:$C1264,$C226,$D226:$D1264,$D226,$E226:$E1264,$E226)</f>
        <v>384</v>
      </c>
      <c r="H225" s="34">
        <f>SUMIFS(H226:H1264,$C226:$C1264,$C226,$D226:$D1264,$D226,$E226:$E1264,$E226)</f>
        <v>0</v>
      </c>
      <c r="I225" s="34">
        <f>SUMIFS(I226:I1264,$C226:$C1264,$C226,$D226:$D1264,$D226,$E226:$E1264,$E226)</f>
        <v>384</v>
      </c>
      <c r="J225" s="34">
        <f>SUMIFS(J226:J1264,$C226:$C1264,$C226,$D226:$D1264,$D226,$E226:$E1264,$E226)</f>
        <v>0</v>
      </c>
    </row>
    <row r="226" spans="1:10" s="13" customFormat="1" ht="66.599999999999994" customHeight="1">
      <c r="A226" s="17">
        <v>3</v>
      </c>
      <c r="B226" s="22" t="s">
        <v>155</v>
      </c>
      <c r="C226" s="23" t="s">
        <v>86</v>
      </c>
      <c r="D226" s="23" t="s">
        <v>72</v>
      </c>
      <c r="E226" s="23" t="s">
        <v>29</v>
      </c>
      <c r="F226" s="23" t="s">
        <v>96</v>
      </c>
      <c r="G226" s="24">
        <v>384</v>
      </c>
      <c r="H226" s="24"/>
      <c r="I226" s="24">
        <v>384</v>
      </c>
      <c r="J226" s="24"/>
    </row>
    <row r="227" spans="1:10" s="13" customFormat="1" ht="46.8">
      <c r="A227" s="16">
        <v>2</v>
      </c>
      <c r="B227" s="41" t="s">
        <v>221</v>
      </c>
      <c r="C227" s="33" t="s">
        <v>86</v>
      </c>
      <c r="D227" s="33" t="s">
        <v>72</v>
      </c>
      <c r="E227" s="33" t="s">
        <v>9</v>
      </c>
      <c r="F227" s="33"/>
      <c r="G227" s="34">
        <f>SUMIFS(G228:G1266,$C228:$C1266,$C228,$D228:$D1266,$D228,$E228:$E1266,$E228)</f>
        <v>3019.4</v>
      </c>
      <c r="H227" s="34">
        <f>SUMIFS(H228:H1266,$C228:$C1266,$C228,$D228:$D1266,$D228,$E228:$E1266,$E228)</f>
        <v>3019.4</v>
      </c>
      <c r="I227" s="34">
        <f>SUMIFS(I228:I1266,$C228:$C1266,$C228,$D228:$D1266,$D228,$E228:$E1266,$E228)</f>
        <v>3019.4</v>
      </c>
      <c r="J227" s="34">
        <f>SUMIFS(J228:J1266,$C228:$C1266,$C228,$D228:$D1266,$D228,$E228:$E1266,$E228)</f>
        <v>3019.4</v>
      </c>
    </row>
    <row r="228" spans="1:10" s="13" customFormat="1" ht="15.6">
      <c r="A228" s="17">
        <v>3</v>
      </c>
      <c r="B228" s="22" t="s">
        <v>23</v>
      </c>
      <c r="C228" s="23" t="s">
        <v>86</v>
      </c>
      <c r="D228" s="23" t="s">
        <v>72</v>
      </c>
      <c r="E228" s="23" t="s">
        <v>9</v>
      </c>
      <c r="F228" s="23" t="s">
        <v>84</v>
      </c>
      <c r="G228" s="24">
        <v>2441.9</v>
      </c>
      <c r="H228" s="24">
        <v>2441.9</v>
      </c>
      <c r="I228" s="24">
        <v>2642.1</v>
      </c>
      <c r="J228" s="24">
        <v>2642.1</v>
      </c>
    </row>
    <row r="229" spans="1:10" s="13" customFormat="1" ht="31.2">
      <c r="A229" s="17">
        <v>3</v>
      </c>
      <c r="B229" s="22" t="s">
        <v>11</v>
      </c>
      <c r="C229" s="23" t="s">
        <v>86</v>
      </c>
      <c r="D229" s="23" t="s">
        <v>72</v>
      </c>
      <c r="E229" s="23" t="s">
        <v>9</v>
      </c>
      <c r="F229" s="23" t="s">
        <v>75</v>
      </c>
      <c r="G229" s="24">
        <v>577.5</v>
      </c>
      <c r="H229" s="24">
        <v>577.5</v>
      </c>
      <c r="I229" s="24">
        <v>377.3</v>
      </c>
      <c r="J229" s="24">
        <v>377.3</v>
      </c>
    </row>
    <row r="230" spans="1:10" s="13" customFormat="1" ht="15.6">
      <c r="A230" s="17">
        <v>3</v>
      </c>
      <c r="B230" s="22" t="s">
        <v>12</v>
      </c>
      <c r="C230" s="23" t="s">
        <v>86</v>
      </c>
      <c r="D230" s="23" t="s">
        <v>72</v>
      </c>
      <c r="E230" s="23" t="s">
        <v>9</v>
      </c>
      <c r="F230" s="23" t="s">
        <v>76</v>
      </c>
      <c r="G230" s="24"/>
      <c r="H230" s="24"/>
      <c r="I230" s="24"/>
      <c r="J230" s="24"/>
    </row>
    <row r="231" spans="1:10" s="13" customFormat="1" ht="46.8">
      <c r="A231" s="16">
        <v>2</v>
      </c>
      <c r="B231" s="41" t="s">
        <v>208</v>
      </c>
      <c r="C231" s="33" t="s">
        <v>86</v>
      </c>
      <c r="D231" s="33" t="s">
        <v>72</v>
      </c>
      <c r="E231" s="33" t="s">
        <v>33</v>
      </c>
      <c r="F231" s="33"/>
      <c r="G231" s="34">
        <f>SUMIFS(G232:G1270,$C232:$C1270,$C232,$D232:$D1270,$D232,$E232:$E1270,$E232)</f>
        <v>899.30000000000007</v>
      </c>
      <c r="H231" s="34">
        <f>SUMIFS(H232:H1270,$C232:$C1270,$C232,$D232:$D1270,$D232,$E232:$E1270,$E232)</f>
        <v>666.90000000000009</v>
      </c>
      <c r="I231" s="34">
        <f>SUMIFS(I232:I1270,$C232:$C1270,$C232,$D232:$D1270,$D232,$E232:$E1270,$E232)</f>
        <v>899.30000000000007</v>
      </c>
      <c r="J231" s="34">
        <f>SUMIFS(J232:J1270,$C232:$C1270,$C232,$D232:$D1270,$D232,$E232:$E1270,$E232)</f>
        <v>666.90000000000009</v>
      </c>
    </row>
    <row r="232" spans="1:10" s="13" customFormat="1" ht="31.2">
      <c r="A232" s="17">
        <v>3</v>
      </c>
      <c r="B232" s="22" t="s">
        <v>10</v>
      </c>
      <c r="C232" s="23" t="s">
        <v>86</v>
      </c>
      <c r="D232" s="23" t="s">
        <v>72</v>
      </c>
      <c r="E232" s="23" t="s">
        <v>33</v>
      </c>
      <c r="F232" s="23" t="s">
        <v>74</v>
      </c>
      <c r="G232" s="24">
        <v>812.6</v>
      </c>
      <c r="H232" s="24">
        <v>580.20000000000005</v>
      </c>
      <c r="I232" s="24">
        <v>812.6</v>
      </c>
      <c r="J232" s="24">
        <v>580.20000000000005</v>
      </c>
    </row>
    <row r="233" spans="1:10" s="13" customFormat="1" ht="31.2">
      <c r="A233" s="17">
        <v>3</v>
      </c>
      <c r="B233" s="22" t="s">
        <v>11</v>
      </c>
      <c r="C233" s="23" t="s">
        <v>86</v>
      </c>
      <c r="D233" s="23" t="s">
        <v>72</v>
      </c>
      <c r="E233" s="23" t="s">
        <v>33</v>
      </c>
      <c r="F233" s="23" t="s">
        <v>75</v>
      </c>
      <c r="G233" s="24">
        <v>86.7</v>
      </c>
      <c r="H233" s="24">
        <v>86.7</v>
      </c>
      <c r="I233" s="24">
        <v>86.7</v>
      </c>
      <c r="J233" s="24">
        <v>86.7</v>
      </c>
    </row>
    <row r="234" spans="1:10" s="13" customFormat="1" ht="46.8">
      <c r="A234" s="16">
        <v>2</v>
      </c>
      <c r="B234" s="41" t="s">
        <v>163</v>
      </c>
      <c r="C234" s="33" t="s">
        <v>86</v>
      </c>
      <c r="D234" s="33" t="s">
        <v>72</v>
      </c>
      <c r="E234" s="33" t="s">
        <v>162</v>
      </c>
      <c r="F234" s="33"/>
      <c r="G234" s="34">
        <f>SUMIFS(G235:G1273,$C235:$C1273,$C235,$D235:$D1273,$D235,$E235:$E1273,$E235)</f>
        <v>0</v>
      </c>
      <c r="H234" s="34">
        <f>SUMIFS(H235:H1273,$C235:$C1273,$C235,$D235:$D1273,$D235,$E235:$E1273,$E235)</f>
        <v>0</v>
      </c>
      <c r="I234" s="34">
        <f>SUMIFS(I235:I1273,$C235:$C1273,$C235,$D235:$D1273,$D235,$E235:$E1273,$E235)</f>
        <v>0</v>
      </c>
      <c r="J234" s="34">
        <f>SUMIFS(J235:J1273,$C235:$C1273,$C235,$D235:$D1273,$D235,$E235:$E1273,$E235)</f>
        <v>0</v>
      </c>
    </row>
    <row r="235" spans="1:10" s="13" customFormat="1" ht="15.6">
      <c r="A235" s="17">
        <v>3</v>
      </c>
      <c r="B235" s="43" t="s">
        <v>46</v>
      </c>
      <c r="C235" s="23" t="s">
        <v>86</v>
      </c>
      <c r="D235" s="23" t="s">
        <v>72</v>
      </c>
      <c r="E235" s="23" t="s">
        <v>162</v>
      </c>
      <c r="F235" s="23" t="s">
        <v>93</v>
      </c>
      <c r="G235" s="24"/>
      <c r="H235" s="24"/>
      <c r="I235" s="24"/>
      <c r="J235" s="24"/>
    </row>
    <row r="236" spans="1:10" s="13" customFormat="1" ht="15.6">
      <c r="A236" s="14">
        <v>0</v>
      </c>
      <c r="B236" s="26" t="s">
        <v>114</v>
      </c>
      <c r="C236" s="27" t="s">
        <v>87</v>
      </c>
      <c r="D236" s="27" t="s">
        <v>116</v>
      </c>
      <c r="E236" s="27"/>
      <c r="F236" s="27"/>
      <c r="G236" s="28">
        <f>SUMIFS(G237:G1296,$C237:$C1296,$C237)/3</f>
        <v>4614</v>
      </c>
      <c r="H236" s="28">
        <f>SUMIFS(H237:H1286,$C237:$C1286,$C237)/3</f>
        <v>1100</v>
      </c>
      <c r="I236" s="28">
        <f>SUMIFS(I237:I1296,$C237:$C1296,$C237)/3</f>
        <v>4614</v>
      </c>
      <c r="J236" s="28">
        <f>SUMIFS(J237:J1286,$C237:$C1286,$C237)/3</f>
        <v>1100</v>
      </c>
    </row>
    <row r="237" spans="1:10" s="13" customFormat="1" ht="15.6">
      <c r="A237" s="15">
        <v>1</v>
      </c>
      <c r="B237" s="29" t="s">
        <v>30</v>
      </c>
      <c r="C237" s="30" t="s">
        <v>87</v>
      </c>
      <c r="D237" s="30" t="s">
        <v>71</v>
      </c>
      <c r="E237" s="30" t="s">
        <v>6</v>
      </c>
      <c r="F237" s="30" t="s">
        <v>73</v>
      </c>
      <c r="G237" s="31">
        <f>SUMIFS(G238:G1280,$C238:$C1280,$C238,$D238:$D1280,$D238)/2</f>
        <v>4614</v>
      </c>
      <c r="H237" s="31">
        <f>SUMIFS(H238:H1280,$C238:$C1280,$C238,$D238:$D1280,$D238)/2</f>
        <v>1100</v>
      </c>
      <c r="I237" s="31">
        <f>SUMIFS(I238:I1280,$C238:$C1280,$C238,$D238:$D1280,$D238)/2</f>
        <v>4614</v>
      </c>
      <c r="J237" s="31">
        <f>SUMIFS(J238:J1280,$C238:$C1280,$C238,$D238:$D1280,$D238)/2</f>
        <v>1100</v>
      </c>
    </row>
    <row r="238" spans="1:10" s="13" customFormat="1" ht="31.2">
      <c r="A238" s="16">
        <v>2</v>
      </c>
      <c r="B238" s="32" t="s">
        <v>199</v>
      </c>
      <c r="C238" s="33" t="s">
        <v>87</v>
      </c>
      <c r="D238" s="33" t="s">
        <v>71</v>
      </c>
      <c r="E238" s="33" t="s">
        <v>31</v>
      </c>
      <c r="F238" s="33"/>
      <c r="G238" s="34">
        <f>SUMIFS(G239:G1277,$C239:$C1277,$C239,$D239:$D1277,$D239,$E239:$E1277,$E239)</f>
        <v>4605</v>
      </c>
      <c r="H238" s="34">
        <f>SUMIFS(H239:H1277,$C239:$C1277,$C239,$D239:$D1277,$D239,$E239:$E1277,$E239)</f>
        <v>1100</v>
      </c>
      <c r="I238" s="34">
        <f>SUMIFS(I239:I1277,$C239:$C1277,$C239,$D239:$D1277,$D239,$E239:$E1277,$E239)</f>
        <v>4605</v>
      </c>
      <c r="J238" s="34">
        <f>SUMIFS(J239:J1277,$C239:$C1277,$C239,$D239:$D1277,$D239,$E239:$E1277,$E239)</f>
        <v>1100</v>
      </c>
    </row>
    <row r="239" spans="1:10" s="13" customFormat="1" ht="15.6">
      <c r="A239" s="17">
        <v>3</v>
      </c>
      <c r="B239" s="43" t="s">
        <v>46</v>
      </c>
      <c r="C239" s="23" t="s">
        <v>87</v>
      </c>
      <c r="D239" s="23" t="s">
        <v>71</v>
      </c>
      <c r="E239" s="23" t="s">
        <v>31</v>
      </c>
      <c r="F239" s="23" t="s">
        <v>93</v>
      </c>
      <c r="G239" s="24">
        <v>4605</v>
      </c>
      <c r="H239" s="24">
        <v>1100</v>
      </c>
      <c r="I239" s="24">
        <v>4605</v>
      </c>
      <c r="J239" s="24">
        <v>1100</v>
      </c>
    </row>
    <row r="240" spans="1:10" s="13" customFormat="1" ht="31.2">
      <c r="A240" s="16">
        <v>2</v>
      </c>
      <c r="B240" s="41" t="s">
        <v>154</v>
      </c>
      <c r="C240" s="33" t="s">
        <v>87</v>
      </c>
      <c r="D240" s="33" t="s">
        <v>71</v>
      </c>
      <c r="E240" s="33" t="s">
        <v>153</v>
      </c>
      <c r="F240" s="33"/>
      <c r="G240" s="34">
        <f>SUMIFS(G241:G1284,$C241:$C1284,$C241,$D241:$D1284,$D241,$E241:$E1284,$E241)</f>
        <v>9</v>
      </c>
      <c r="H240" s="34">
        <f>SUMIFS(H241:H1284,$C241:$C1284,$C241,$D241:$D1284,$D241,$E241:$E1284,$E241)</f>
        <v>0</v>
      </c>
      <c r="I240" s="34">
        <f>SUMIFS(I241:I1284,$C241:$C1284,$C241,$D241:$D1284,$D241,$E241:$E1284,$E241)</f>
        <v>9</v>
      </c>
      <c r="J240" s="34">
        <f>SUMIFS(J241:J1284,$C241:$C1284,$C241,$D241:$D1284,$D241,$E241:$E1284,$E241)</f>
        <v>0</v>
      </c>
    </row>
    <row r="241" spans="1:10" s="13" customFormat="1" ht="15.6">
      <c r="A241" s="17">
        <v>3</v>
      </c>
      <c r="B241" s="22" t="s">
        <v>46</v>
      </c>
      <c r="C241" s="23" t="s">
        <v>87</v>
      </c>
      <c r="D241" s="23" t="s">
        <v>71</v>
      </c>
      <c r="E241" s="23" t="s">
        <v>153</v>
      </c>
      <c r="F241" s="23" t="s">
        <v>93</v>
      </c>
      <c r="G241" s="24">
        <v>9</v>
      </c>
      <c r="H241" s="24"/>
      <c r="I241" s="24">
        <v>9</v>
      </c>
      <c r="J241" s="24"/>
    </row>
    <row r="242" spans="1:10" s="13" customFormat="1" ht="15.6">
      <c r="A242" s="14">
        <v>0</v>
      </c>
      <c r="B242" s="26" t="s">
        <v>115</v>
      </c>
      <c r="C242" s="27" t="s">
        <v>89</v>
      </c>
      <c r="D242" s="27" t="s">
        <v>116</v>
      </c>
      <c r="E242" s="27"/>
      <c r="F242" s="27"/>
      <c r="G242" s="28">
        <f>SUMIFS(G243:G1308,$C243:$C1308,$C243)/3</f>
        <v>5797.9000000000005</v>
      </c>
      <c r="H242" s="28">
        <f>SUMIFS(H243:H1298,$C243:$C1298,$C243)/3</f>
        <v>0</v>
      </c>
      <c r="I242" s="28">
        <f>SUMIFS(I243:I1308,$C243:$C1308,$C243)/3</f>
        <v>5797.9000000000005</v>
      </c>
      <c r="J242" s="28">
        <f>SUMIFS(J243:J1298,$C243:$C1298,$C243)/3</f>
        <v>0</v>
      </c>
    </row>
    <row r="243" spans="1:10" s="13" customFormat="1" ht="15.6">
      <c r="A243" s="15">
        <v>1</v>
      </c>
      <c r="B243" s="29" t="s">
        <v>68</v>
      </c>
      <c r="C243" s="30" t="s">
        <v>89</v>
      </c>
      <c r="D243" s="30" t="s">
        <v>90</v>
      </c>
      <c r="E243" s="30" t="s">
        <v>6</v>
      </c>
      <c r="F243" s="30" t="s">
        <v>73</v>
      </c>
      <c r="G243" s="31">
        <f>SUMIFS(G244:G1291,$C244:$C1291,$C244,$D244:$D1291,$D244)/2</f>
        <v>5797.9</v>
      </c>
      <c r="H243" s="31">
        <f>SUMIFS(H244:H1291,$C244:$C1291,$C244,$D244:$D1291,$D244)/2</f>
        <v>0</v>
      </c>
      <c r="I243" s="31">
        <f>SUMIFS(I244:I1291,$C244:$C1291,$C244,$D244:$D1291,$D244)/2</f>
        <v>5797.9</v>
      </c>
      <c r="J243" s="31">
        <f>SUMIFS(J244:J1291,$C244:$C1291,$C244,$D244:$D1291,$D244)/2</f>
        <v>0</v>
      </c>
    </row>
    <row r="244" spans="1:10" s="13" customFormat="1" ht="31.2">
      <c r="A244" s="16">
        <v>2</v>
      </c>
      <c r="B244" s="35" t="s">
        <v>187</v>
      </c>
      <c r="C244" s="33" t="s">
        <v>89</v>
      </c>
      <c r="D244" s="33" t="s">
        <v>90</v>
      </c>
      <c r="E244" s="33" t="s">
        <v>69</v>
      </c>
      <c r="F244" s="33"/>
      <c r="G244" s="34">
        <f>SUMIFS(G245:G1288,$C245:$C1288,$C245,$D245:$D1288,$D245,$E245:$E1288,$E245)</f>
        <v>4321.1000000000004</v>
      </c>
      <c r="H244" s="34">
        <f>SUMIFS(H245:H1288,$C245:$C1288,$C245,$D245:$D1288,$D245,$E245:$E1288,$E245)</f>
        <v>0</v>
      </c>
      <c r="I244" s="34">
        <f>SUMIFS(I245:I1288,$C245:$C1288,$C245,$D245:$D1288,$D245,$E245:$E1288,$E245)</f>
        <v>4321.1000000000004</v>
      </c>
      <c r="J244" s="34">
        <f>SUMIFS(J245:J1288,$C245:$C1288,$C245,$D245:$D1288,$D245,$E245:$E1288,$E245)</f>
        <v>0</v>
      </c>
    </row>
    <row r="245" spans="1:10" s="13" customFormat="1" ht="15.6">
      <c r="A245" s="17">
        <v>3</v>
      </c>
      <c r="B245" s="22" t="s">
        <v>46</v>
      </c>
      <c r="C245" s="23" t="s">
        <v>89</v>
      </c>
      <c r="D245" s="23" t="s">
        <v>90</v>
      </c>
      <c r="E245" s="23" t="s">
        <v>69</v>
      </c>
      <c r="F245" s="23" t="s">
        <v>93</v>
      </c>
      <c r="G245" s="24">
        <v>4321.1000000000004</v>
      </c>
      <c r="H245" s="25"/>
      <c r="I245" s="24">
        <v>4321.1000000000004</v>
      </c>
      <c r="J245" s="25"/>
    </row>
    <row r="246" spans="1:10" s="13" customFormat="1" ht="95.4" customHeight="1">
      <c r="A246" s="16">
        <v>2</v>
      </c>
      <c r="B246" s="45" t="s">
        <v>188</v>
      </c>
      <c r="C246" s="33" t="s">
        <v>89</v>
      </c>
      <c r="D246" s="33" t="s">
        <v>90</v>
      </c>
      <c r="E246" s="33" t="s">
        <v>135</v>
      </c>
      <c r="F246" s="33"/>
      <c r="G246" s="34">
        <f>SUMIFS(G247:G1290,$C247:$C1290,$C247,$D247:$D1290,$D247,$E247:$E1290,$E247)</f>
        <v>1446.8</v>
      </c>
      <c r="H246" s="34">
        <f>SUMIFS(H247:H1290,$C247:$C1290,$C247,$D247:$D1290,$D247,$E247:$E1290,$E247)</f>
        <v>0</v>
      </c>
      <c r="I246" s="34">
        <f>SUMIFS(I247:I1290,$C247:$C1290,$C247,$D247:$D1290,$D247,$E247:$E1290,$E247)</f>
        <v>1446.8</v>
      </c>
      <c r="J246" s="34">
        <f>SUMIFS(J247:J1290,$C247:$C1290,$C247,$D247:$D1290,$D247,$E247:$E1290,$E247)</f>
        <v>0</v>
      </c>
    </row>
    <row r="247" spans="1:10" s="13" customFormat="1" ht="15.6">
      <c r="A247" s="17">
        <v>3</v>
      </c>
      <c r="B247" s="22" t="s">
        <v>46</v>
      </c>
      <c r="C247" s="23" t="s">
        <v>89</v>
      </c>
      <c r="D247" s="23" t="s">
        <v>90</v>
      </c>
      <c r="E247" s="23" t="s">
        <v>135</v>
      </c>
      <c r="F247" s="23" t="s">
        <v>93</v>
      </c>
      <c r="G247" s="24">
        <v>1446.8</v>
      </c>
      <c r="H247" s="25"/>
      <c r="I247" s="24">
        <v>1446.8</v>
      </c>
      <c r="J247" s="25"/>
    </row>
    <row r="248" spans="1:10" s="13" customFormat="1" ht="55.8" customHeight="1">
      <c r="A248" s="16">
        <v>2</v>
      </c>
      <c r="B248" s="41" t="s">
        <v>207</v>
      </c>
      <c r="C248" s="33" t="s">
        <v>89</v>
      </c>
      <c r="D248" s="33" t="s">
        <v>90</v>
      </c>
      <c r="E248" s="33" t="s">
        <v>134</v>
      </c>
      <c r="F248" s="33"/>
      <c r="G248" s="34">
        <f>SUMIFS(G249:G1292,$C249:$C1292,$C249,$D249:$D1292,$D249,$E249:$E1292,$E249)</f>
        <v>30</v>
      </c>
      <c r="H248" s="34">
        <f>SUMIFS(H249:H1292,$C249:$C1292,$C249,$D249:$D1292,$D249,$E249:$E1292,$E249)</f>
        <v>0</v>
      </c>
      <c r="I248" s="34">
        <f>SUMIFS(I249:I1292,$C249:$C1292,$C249,$D249:$D1292,$D249,$E249:$E1292,$E249)</f>
        <v>30</v>
      </c>
      <c r="J248" s="34">
        <f>SUMIFS(J249:J1292,$C249:$C1292,$C249,$D249:$D1292,$D249,$E249:$E1292,$E249)</f>
        <v>0</v>
      </c>
    </row>
    <row r="249" spans="1:10" s="13" customFormat="1" ht="15.6">
      <c r="A249" s="17">
        <v>3</v>
      </c>
      <c r="B249" s="22" t="s">
        <v>46</v>
      </c>
      <c r="C249" s="23" t="s">
        <v>89</v>
      </c>
      <c r="D249" s="23" t="s">
        <v>90</v>
      </c>
      <c r="E249" s="23" t="s">
        <v>134</v>
      </c>
      <c r="F249" s="23" t="s">
        <v>93</v>
      </c>
      <c r="G249" s="24">
        <v>30</v>
      </c>
      <c r="H249" s="25"/>
      <c r="I249" s="24">
        <v>30</v>
      </c>
      <c r="J249" s="25"/>
    </row>
    <row r="250" spans="1:10" s="13" customFormat="1" ht="34.200000000000003" customHeight="1">
      <c r="A250" s="14">
        <v>0</v>
      </c>
      <c r="B250" s="26" t="s">
        <v>161</v>
      </c>
      <c r="C250" s="27" t="s">
        <v>77</v>
      </c>
      <c r="D250" s="27" t="s">
        <v>116</v>
      </c>
      <c r="E250" s="27"/>
      <c r="F250" s="27"/>
      <c r="G250" s="28">
        <f>SUMIFS(G251:G1316,$C251:$C1316,$C251)/3</f>
        <v>0</v>
      </c>
      <c r="H250" s="28">
        <f>SUMIFS(H251:H1306,$C251:$C1306,$C251)/3</f>
        <v>0</v>
      </c>
      <c r="I250" s="28">
        <f>SUMIFS(I251:I1316,$C251:$C1316,$C251)/3</f>
        <v>0</v>
      </c>
      <c r="J250" s="28">
        <f>SUMIFS(J251:J1306,$C251:$C1306,$C251)/3</f>
        <v>0</v>
      </c>
    </row>
    <row r="251" spans="1:10" s="13" customFormat="1" ht="31.2" customHeight="1">
      <c r="A251" s="15">
        <v>1</v>
      </c>
      <c r="B251" s="40" t="s">
        <v>156</v>
      </c>
      <c r="C251" s="44" t="s">
        <v>77</v>
      </c>
      <c r="D251" s="44" t="s">
        <v>71</v>
      </c>
      <c r="E251" s="44"/>
      <c r="F251" s="44"/>
      <c r="G251" s="31">
        <f>SUMIFS(G252:G1299,$C252:$C1299,$C252,$D252:$D1299,$D252)/2</f>
        <v>0</v>
      </c>
      <c r="H251" s="31">
        <f>SUMIFS(H252:H1299,$C252:$C1299,$C252,$D252:$D1299,$D252)/2</f>
        <v>0</v>
      </c>
      <c r="I251" s="31">
        <f>SUMIFS(I252:I1299,$C252:$C1299,$C252,$D252:$D1299,$D252)/2</f>
        <v>0</v>
      </c>
      <c r="J251" s="31">
        <f>SUMIFS(J252:J1299,$C252:$C1299,$C252,$D252:$D1299,$D252)/2</f>
        <v>0</v>
      </c>
    </row>
    <row r="252" spans="1:10" s="13" customFormat="1" ht="46.8">
      <c r="A252" s="16">
        <v>2</v>
      </c>
      <c r="B252" s="41" t="s">
        <v>157</v>
      </c>
      <c r="C252" s="42" t="s">
        <v>77</v>
      </c>
      <c r="D252" s="42" t="s">
        <v>71</v>
      </c>
      <c r="E252" s="42" t="s">
        <v>158</v>
      </c>
      <c r="F252" s="42" t="s">
        <v>73</v>
      </c>
      <c r="G252" s="34">
        <f>SUMIFS(G253:G1296,$C253:$C1296,$C253,$D253:$D1296,$D253,$E253:$E1296,$E253)</f>
        <v>0</v>
      </c>
      <c r="H252" s="34">
        <f>SUMIFS(H253:H1296,$C253:$C1296,$C253,$D253:$D1296,$D253,$E253:$E1296,$E253)</f>
        <v>0</v>
      </c>
      <c r="I252" s="34">
        <f>SUMIFS(I253:I1296,$C253:$C1296,$C253,$D253:$D1296,$D253,$E253:$E1296,$E253)</f>
        <v>0</v>
      </c>
      <c r="J252" s="34">
        <f>SUMIFS(J253:J1296,$C253:$C1296,$C253,$D253:$D1296,$D253,$E253:$E1296,$E253)</f>
        <v>0</v>
      </c>
    </row>
    <row r="253" spans="1:10" s="13" customFormat="1" ht="22.8" customHeight="1">
      <c r="A253" s="17">
        <v>3</v>
      </c>
      <c r="B253" s="22" t="s">
        <v>159</v>
      </c>
      <c r="C253" s="23" t="s">
        <v>77</v>
      </c>
      <c r="D253" s="23" t="s">
        <v>71</v>
      </c>
      <c r="E253" s="23" t="s">
        <v>158</v>
      </c>
      <c r="F253" s="23" t="s">
        <v>160</v>
      </c>
      <c r="G253" s="24"/>
      <c r="H253" s="25"/>
      <c r="I253" s="24"/>
      <c r="J253" s="25"/>
    </row>
    <row r="254" spans="1:10" s="13" customFormat="1" ht="31.2">
      <c r="A254" s="14">
        <v>0</v>
      </c>
      <c r="B254" s="26" t="s">
        <v>150</v>
      </c>
      <c r="C254" s="27" t="s">
        <v>78</v>
      </c>
      <c r="D254" s="27" t="s">
        <v>116</v>
      </c>
      <c r="E254" s="27"/>
      <c r="F254" s="27"/>
      <c r="G254" s="28">
        <f>SUMIFS(G255:G1320,$C255:$C1320,$C255)/3</f>
        <v>50004.80000000001</v>
      </c>
      <c r="H254" s="28">
        <f>SUMIFS(H255:H1310,$C255:$C1310,$C255)/3</f>
        <v>839</v>
      </c>
      <c r="I254" s="28">
        <f>SUMIFS(I255:I1320,$C255:$C1320,$C255)/3</f>
        <v>50317.80000000001</v>
      </c>
      <c r="J254" s="28">
        <f>SUMIFS(J255:J1310,$C255:$C1310,$C255)/3</f>
        <v>839</v>
      </c>
    </row>
    <row r="255" spans="1:10" s="13" customFormat="1" ht="46.8">
      <c r="A255" s="15">
        <v>1</v>
      </c>
      <c r="B255" s="29" t="s">
        <v>15</v>
      </c>
      <c r="C255" s="30" t="s">
        <v>78</v>
      </c>
      <c r="D255" s="30" t="s">
        <v>71</v>
      </c>
      <c r="E255" s="30" t="s">
        <v>6</v>
      </c>
      <c r="F255" s="30" t="s">
        <v>73</v>
      </c>
      <c r="G255" s="31">
        <f>SUMIFS(G256:G1303,$C256:$C1303,$C256,$D256:$D1303,$D256)/2</f>
        <v>8900</v>
      </c>
      <c r="H255" s="31">
        <f>SUMIFS(H256:H1303,$C256:$C1303,$C256,$D256:$D1303,$D256)/2</f>
        <v>839</v>
      </c>
      <c r="I255" s="31">
        <f>SUMIFS(I256:I1303,$C256:$C1303,$C256,$D256:$D1303,$D256)/2</f>
        <v>8900</v>
      </c>
      <c r="J255" s="31">
        <f>SUMIFS(J256:J1303,$C256:$C1303,$C256,$D256:$D1303,$D256)/2</f>
        <v>839</v>
      </c>
    </row>
    <row r="256" spans="1:10" s="13" customFormat="1" ht="31.2">
      <c r="A256" s="16">
        <v>2</v>
      </c>
      <c r="B256" s="32" t="s">
        <v>16</v>
      </c>
      <c r="C256" s="33" t="s">
        <v>78</v>
      </c>
      <c r="D256" s="33" t="s">
        <v>71</v>
      </c>
      <c r="E256" s="33" t="s">
        <v>127</v>
      </c>
      <c r="F256" s="33" t="s">
        <v>73</v>
      </c>
      <c r="G256" s="34">
        <f>SUMIFS(G257:G1300,$C257:$C1300,$C257,$D257:$D1300,$D257,$E257:$E1300,$E257)</f>
        <v>8900</v>
      </c>
      <c r="H256" s="34">
        <f>SUMIFS(H257:H1300,$C257:$C1300,$C257,$D257:$D1300,$D257,$E257:$E1300,$E257)</f>
        <v>839</v>
      </c>
      <c r="I256" s="34">
        <f>SUMIFS(I257:I1300,$C257:$C1300,$C257,$D257:$D1300,$D257,$E257:$E1300,$E257)</f>
        <v>8900</v>
      </c>
      <c r="J256" s="34">
        <f>SUMIFS(J257:J1300,$C257:$C1300,$C257,$D257:$D1300,$D257,$E257:$E1300,$E257)</f>
        <v>839</v>
      </c>
    </row>
    <row r="257" spans="1:10" s="13" customFormat="1" ht="15.6">
      <c r="A257" s="17">
        <v>3</v>
      </c>
      <c r="B257" s="22" t="s">
        <v>18</v>
      </c>
      <c r="C257" s="23" t="s">
        <v>78</v>
      </c>
      <c r="D257" s="23" t="s">
        <v>71</v>
      </c>
      <c r="E257" s="23" t="s">
        <v>127</v>
      </c>
      <c r="F257" s="23" t="s">
        <v>79</v>
      </c>
      <c r="G257" s="24">
        <v>8900</v>
      </c>
      <c r="H257" s="24">
        <v>839</v>
      </c>
      <c r="I257" s="24">
        <v>8900</v>
      </c>
      <c r="J257" s="24">
        <v>839</v>
      </c>
    </row>
    <row r="258" spans="1:10" s="13" customFormat="1" ht="15.6">
      <c r="A258" s="15">
        <v>1</v>
      </c>
      <c r="B258" s="29" t="s">
        <v>143</v>
      </c>
      <c r="C258" s="30" t="s">
        <v>78</v>
      </c>
      <c r="D258" s="30" t="s">
        <v>80</v>
      </c>
      <c r="E258" s="30"/>
      <c r="F258" s="30"/>
      <c r="G258" s="31">
        <f>SUMIFS(G259:G1306,$C259:$C1306,$C259,$D259:$D1306,$D259)/2</f>
        <v>41104.800000000003</v>
      </c>
      <c r="H258" s="31">
        <f>SUMIFS(H259:H1306,$C259:$C1306,$C259,$D259:$D1306,$D259)/2</f>
        <v>0</v>
      </c>
      <c r="I258" s="31">
        <f>SUMIFS(I259:I1306,$C259:$C1306,$C259,$D259:$D1306,$D259)/2</f>
        <v>41417.800000000003</v>
      </c>
      <c r="J258" s="31">
        <f>SUMIFS(J259:J1306,$C259:$C1306,$C259,$D259:$D1306,$D259)/2</f>
        <v>0</v>
      </c>
    </row>
    <row r="259" spans="1:10" s="13" customFormat="1" ht="46.8">
      <c r="A259" s="16">
        <v>2</v>
      </c>
      <c r="B259" s="41" t="s">
        <v>163</v>
      </c>
      <c r="C259" s="33" t="s">
        <v>78</v>
      </c>
      <c r="D259" s="33" t="s">
        <v>80</v>
      </c>
      <c r="E259" s="33" t="s">
        <v>162</v>
      </c>
      <c r="F259" s="33" t="s">
        <v>73</v>
      </c>
      <c r="G259" s="34">
        <f>SUMIFS(G260:G1303,$C260:$C1303,$C260,$D260:$D1303,$D260,$E260:$E1303,$E260)</f>
        <v>0</v>
      </c>
      <c r="H259" s="34">
        <f>SUMIFS(H260:H1303,$C260:$C1303,$C260,$D260:$D1303,$D260,$E260:$E1303,$E260)</f>
        <v>0</v>
      </c>
      <c r="I259" s="34">
        <f>SUMIFS(I260:I1303,$C260:$C1303,$C260,$D260:$D1303,$D260,$E260:$E1303,$E260)</f>
        <v>0</v>
      </c>
      <c r="J259" s="34">
        <f>SUMIFS(J260:J1303,$C260:$C1303,$C260,$D260:$D1303,$D260,$E260:$E1303,$E260)</f>
        <v>0</v>
      </c>
    </row>
    <row r="260" spans="1:10" s="13" customFormat="1" ht="15.6">
      <c r="A260" s="17">
        <v>3</v>
      </c>
      <c r="B260" s="22" t="s">
        <v>19</v>
      </c>
      <c r="C260" s="23" t="s">
        <v>78</v>
      </c>
      <c r="D260" s="23" t="s">
        <v>80</v>
      </c>
      <c r="E260" s="23" t="s">
        <v>162</v>
      </c>
      <c r="F260" s="23" t="s">
        <v>81</v>
      </c>
      <c r="G260" s="24"/>
      <c r="H260" s="24"/>
      <c r="I260" s="24"/>
      <c r="J260" s="24"/>
    </row>
    <row r="261" spans="1:10" s="13" customFormat="1" ht="31.2">
      <c r="A261" s="16">
        <v>2</v>
      </c>
      <c r="B261" s="32" t="s">
        <v>16</v>
      </c>
      <c r="C261" s="33" t="s">
        <v>78</v>
      </c>
      <c r="D261" s="33" t="s">
        <v>80</v>
      </c>
      <c r="E261" s="33" t="s">
        <v>127</v>
      </c>
      <c r="F261" s="33"/>
      <c r="G261" s="34">
        <f>SUMIFS(G262:G1305,$C262:$C1305,$C262,$D262:$D1305,$D262,$E262:$E1305,$E262)</f>
        <v>41104.800000000003</v>
      </c>
      <c r="H261" s="34">
        <f>SUMIFS(H262:H1305,$C262:$C1305,$C262,$D262:$D1305,$D262,$E262:$E1305,$E262)</f>
        <v>0</v>
      </c>
      <c r="I261" s="34">
        <f>SUMIFS(I262:I1305,$C262:$C1305,$C262,$D262:$D1305,$D262,$E262:$E1305,$E262)</f>
        <v>41417.800000000003</v>
      </c>
      <c r="J261" s="34">
        <f>SUMIFS(J262:J1305,$C262:$C1305,$C262,$D262:$D1305,$D262,$E262:$E1305,$E262)</f>
        <v>0</v>
      </c>
    </row>
    <row r="262" spans="1:10" s="13" customFormat="1" ht="15.6">
      <c r="A262" s="17">
        <v>3</v>
      </c>
      <c r="B262" s="22" t="s">
        <v>19</v>
      </c>
      <c r="C262" s="23" t="s">
        <v>78</v>
      </c>
      <c r="D262" s="23" t="s">
        <v>80</v>
      </c>
      <c r="E262" s="23" t="s">
        <v>127</v>
      </c>
      <c r="F262" s="23" t="s">
        <v>81</v>
      </c>
      <c r="G262" s="24">
        <v>41104.800000000003</v>
      </c>
      <c r="H262" s="24"/>
      <c r="I262" s="24">
        <v>41417.800000000003</v>
      </c>
      <c r="J262" s="24"/>
    </row>
    <row r="263" spans="1:10" s="13" customFormat="1" ht="15.6">
      <c r="A263" s="12"/>
      <c r="B263" s="36" t="s">
        <v>70</v>
      </c>
      <c r="C263" s="37"/>
      <c r="D263" s="37"/>
      <c r="E263" s="37" t="s">
        <v>6</v>
      </c>
      <c r="F263" s="37"/>
      <c r="G263" s="38">
        <f>SUMIF($A14:$A262,$A14,G14:G262)</f>
        <v>848225.00000000012</v>
      </c>
      <c r="H263" s="38">
        <f>SUMIF($A14:$A262,$A14,H14:H262)</f>
        <v>286803.7</v>
      </c>
      <c r="I263" s="38">
        <f>SUMIF($A14:$A262,$A14,I14:I262)</f>
        <v>852663.80000000016</v>
      </c>
      <c r="J263" s="38">
        <f>SUMIF($A14:$A262,$A14,J14:J262)</f>
        <v>286803.7</v>
      </c>
    </row>
  </sheetData>
  <autoFilter ref="A6:H263">
    <filterColumn colId="6" showButton="0"/>
  </autoFilter>
  <mergeCells count="15">
    <mergeCell ref="I1:J1"/>
    <mergeCell ref="I6:J9"/>
    <mergeCell ref="I10:I13"/>
    <mergeCell ref="J10:J13"/>
    <mergeCell ref="G2:J2"/>
    <mergeCell ref="B4:J4"/>
    <mergeCell ref="G1:H1"/>
    <mergeCell ref="H10:H13"/>
    <mergeCell ref="B6:B13"/>
    <mergeCell ref="C6:C13"/>
    <mergeCell ref="D6:D13"/>
    <mergeCell ref="E6:E13"/>
    <mergeCell ref="F6:F13"/>
    <mergeCell ref="G10:G13"/>
    <mergeCell ref="G6:H9"/>
  </mergeCells>
  <pageMargins left="0.31496062992125984" right="0.31496062992125984" top="0.31496062992125984" bottom="0.31496062992125984" header="0" footer="0"/>
  <pageSetup paperSize="9" scale="6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17"/>
  <sheetViews>
    <sheetView zoomScale="115" zoomScaleNormal="115" workbookViewId="0">
      <selection activeCell="F15" sqref="F15"/>
    </sheetView>
  </sheetViews>
  <sheetFormatPr defaultColWidth="9.109375" defaultRowHeight="14.4"/>
  <cols>
    <col min="1" max="1" width="9.109375" style="6"/>
    <col min="2" max="2" width="24.88671875" style="6" customWidth="1"/>
    <col min="3" max="3" width="9.44140625" style="6" customWidth="1"/>
    <col min="4" max="4" width="19.5546875" style="6" customWidth="1"/>
    <col min="5" max="5" width="20" style="6" customWidth="1"/>
    <col min="6" max="6" width="17.33203125" style="6" customWidth="1"/>
    <col min="7" max="7" width="18.33203125" style="6" customWidth="1"/>
    <col min="8" max="16384" width="9.109375" style="6"/>
  </cols>
  <sheetData>
    <row r="3" spans="2:7" ht="15" customHeight="1">
      <c r="B3" s="65" t="s">
        <v>105</v>
      </c>
      <c r="C3" s="65" t="s">
        <v>103</v>
      </c>
      <c r="D3" s="68" t="s">
        <v>98</v>
      </c>
      <c r="E3" s="69"/>
      <c r="F3" s="68" t="s">
        <v>99</v>
      </c>
      <c r="G3" s="69"/>
    </row>
    <row r="4" spans="2:7">
      <c r="B4" s="66"/>
      <c r="C4" s="66"/>
      <c r="D4" s="70"/>
      <c r="E4" s="71"/>
      <c r="F4" s="70"/>
      <c r="G4" s="71"/>
    </row>
    <row r="5" spans="2:7" ht="0.75" customHeight="1">
      <c r="B5" s="66"/>
      <c r="C5" s="66"/>
      <c r="D5" s="70"/>
      <c r="E5" s="71"/>
      <c r="F5" s="70"/>
      <c r="G5" s="71"/>
    </row>
    <row r="6" spans="2:7" ht="15" hidden="1" customHeight="1">
      <c r="B6" s="66"/>
      <c r="C6" s="66"/>
      <c r="D6" s="72"/>
      <c r="E6" s="73"/>
      <c r="F6" s="72"/>
      <c r="G6" s="73"/>
    </row>
    <row r="7" spans="2:7" ht="15" customHeight="1">
      <c r="B7" s="66"/>
      <c r="C7" s="66"/>
      <c r="D7" s="74" t="s">
        <v>5</v>
      </c>
      <c r="E7" s="74" t="s">
        <v>97</v>
      </c>
      <c r="F7" s="74" t="s">
        <v>5</v>
      </c>
      <c r="G7" s="74" t="s">
        <v>97</v>
      </c>
    </row>
    <row r="8" spans="2:7">
      <c r="B8" s="66"/>
      <c r="C8" s="66"/>
      <c r="D8" s="75"/>
      <c r="E8" s="75"/>
      <c r="F8" s="75"/>
      <c r="G8" s="75"/>
    </row>
    <row r="9" spans="2:7">
      <c r="B9" s="66"/>
      <c r="C9" s="66"/>
      <c r="D9" s="75"/>
      <c r="E9" s="75"/>
      <c r="F9" s="75"/>
      <c r="G9" s="75"/>
    </row>
    <row r="10" spans="2:7" ht="2.25" customHeight="1">
      <c r="B10" s="67"/>
      <c r="C10" s="67"/>
      <c r="D10" s="76"/>
      <c r="E10" s="76"/>
      <c r="F10" s="76"/>
      <c r="G10" s="76"/>
    </row>
    <row r="11" spans="2:7">
      <c r="B11" s="1">
        <v>0</v>
      </c>
      <c r="C11" s="1" t="s">
        <v>100</v>
      </c>
      <c r="D11" s="5">
        <f>SUMIF('Приложение №6'!$A$14:$A1025,0,'Приложение №6'!$G$14:$G1025)</f>
        <v>848225.00000000012</v>
      </c>
      <c r="E11" s="5">
        <f>SUMIF('Приложение №6'!$A$14:$A1025,0,'Приложение №6'!$H$14:$H1025)</f>
        <v>286803.7</v>
      </c>
      <c r="F11" s="5" t="e">
        <f>SUMIF('Приложение №6'!$A$14:$A1025,0,'Приложение №6'!#REF!)</f>
        <v>#REF!</v>
      </c>
      <c r="G11" s="5" t="e">
        <f>SUMIF('Приложение №6'!$A$14:$A1025,0,'Приложение №6'!#REF!)</f>
        <v>#REF!</v>
      </c>
    </row>
    <row r="12" spans="2:7">
      <c r="B12" s="2">
        <v>1</v>
      </c>
      <c r="C12" s="2" t="s">
        <v>101</v>
      </c>
      <c r="D12" s="7">
        <f>SUMIF('Приложение №6'!$A$14:$A1026,1,'Приложение №6'!$G$14:$G1026)</f>
        <v>848225.00000000012</v>
      </c>
      <c r="E12" s="7">
        <f>SUMIF('Приложение №6'!$A$14:$A1026,1,'Приложение №6'!$H$14:$H1026)</f>
        <v>286803.7</v>
      </c>
      <c r="F12" s="7" t="e">
        <f>SUMIF('Приложение №6'!$A$14:$A1026,1,'Приложение №6'!#REF!)</f>
        <v>#REF!</v>
      </c>
      <c r="G12" s="7" t="e">
        <f>SUMIF('Приложение №6'!$A$14:$A1026,1,'Приложение №6'!#REF!)</f>
        <v>#REF!</v>
      </c>
    </row>
    <row r="13" spans="2:7">
      <c r="B13" s="3">
        <v>2</v>
      </c>
      <c r="C13" s="3" t="s">
        <v>104</v>
      </c>
      <c r="D13" s="8">
        <f>SUMIF('Приложение №6'!$A$14:$A1027,2,'Приложение №6'!$G$14:$G1027)</f>
        <v>848225.00000000023</v>
      </c>
      <c r="E13" s="8">
        <f>SUMIF('Приложение №6'!$A$14:$A1027,2,'Приложение №6'!$H$14:$H1027)</f>
        <v>286803.70000000007</v>
      </c>
      <c r="F13" s="8" t="e">
        <f>SUMIF('Приложение №6'!$A$14:$A1027,2,'Приложение №6'!#REF!)</f>
        <v>#REF!</v>
      </c>
      <c r="G13" s="8" t="e">
        <f>SUMIF('Приложение №6'!$A$14:$A1027,2,'Приложение №6'!#REF!)</f>
        <v>#REF!</v>
      </c>
    </row>
    <row r="14" spans="2:7">
      <c r="B14" s="4" t="s">
        <v>117</v>
      </c>
      <c r="C14" s="4" t="s">
        <v>102</v>
      </c>
      <c r="D14" s="9">
        <f>SUMIF('Приложение №6'!$A$14:$A1028,3,'Приложение №6'!$G$14:$G1028)</f>
        <v>848225.00000000012</v>
      </c>
      <c r="E14" s="9">
        <f>SUMIF('Приложение №6'!$A$14:$A1028,3,'Приложение №6'!$H$14:$H1028)</f>
        <v>286803.7</v>
      </c>
      <c r="F14" s="9" t="e">
        <f>SUMIF('Приложение №6'!$A$14:$A1028,3,'Приложение №6'!#REF!)</f>
        <v>#REF!</v>
      </c>
      <c r="G14" s="9" t="e">
        <f>SUMIF('Приложение №6'!$A$14:$A1028,3,'Приложение №6'!#REF!)</f>
        <v>#REF!</v>
      </c>
    </row>
    <row r="15" spans="2:7">
      <c r="B15" s="10">
        <v>0</v>
      </c>
      <c r="C15" s="10" t="s">
        <v>100</v>
      </c>
      <c r="D15" s="11">
        <f>D14-D11</f>
        <v>0</v>
      </c>
      <c r="E15" s="11">
        <f t="shared" ref="E15" si="0">E14-E11</f>
        <v>0</v>
      </c>
      <c r="F15" s="11" t="e">
        <f>F14-F11</f>
        <v>#REF!</v>
      </c>
      <c r="G15" s="11" t="e">
        <f t="shared" ref="G15" si="1">G14-G11</f>
        <v>#REF!</v>
      </c>
    </row>
    <row r="16" spans="2:7">
      <c r="B16" s="10">
        <v>1</v>
      </c>
      <c r="C16" s="10" t="s">
        <v>101</v>
      </c>
      <c r="D16" s="11">
        <f>D14-D12</f>
        <v>0</v>
      </c>
      <c r="E16" s="11">
        <f t="shared" ref="E16" si="2">E14-E12</f>
        <v>0</v>
      </c>
      <c r="F16" s="11" t="e">
        <f>F14-F12</f>
        <v>#REF!</v>
      </c>
      <c r="G16" s="11" t="e">
        <f t="shared" ref="G16" si="3">G14-G12</f>
        <v>#REF!</v>
      </c>
    </row>
    <row r="17" spans="2:7">
      <c r="B17" s="10">
        <v>2</v>
      </c>
      <c r="C17" s="10" t="s">
        <v>104</v>
      </c>
      <c r="D17" s="11">
        <f>D14-D13</f>
        <v>0</v>
      </c>
      <c r="E17" s="11">
        <f t="shared" ref="E17" si="4">E14-E13</f>
        <v>0</v>
      </c>
      <c r="F17" s="11" t="e">
        <f>F14-F13</f>
        <v>#REF!</v>
      </c>
      <c r="G17" s="11" t="e">
        <f t="shared" ref="G17" si="5">G14-G13</f>
        <v>#REF!</v>
      </c>
    </row>
  </sheetData>
  <mergeCells count="8">
    <mergeCell ref="B3:B10"/>
    <mergeCell ref="C3:C10"/>
    <mergeCell ref="D3:E6"/>
    <mergeCell ref="F3:G6"/>
    <mergeCell ref="D7:D10"/>
    <mergeCell ref="E7:E10"/>
    <mergeCell ref="F7:F10"/>
    <mergeCell ref="G7:G10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№6</vt:lpstr>
      <vt:lpstr>КС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Лена</cp:lastModifiedBy>
  <cp:lastPrinted>2019-12-11T15:33:35Z</cp:lastPrinted>
  <dcterms:created xsi:type="dcterms:W3CDTF">2017-09-27T09:31:38Z</dcterms:created>
  <dcterms:modified xsi:type="dcterms:W3CDTF">2024-09-24T03:55:25Z</dcterms:modified>
</cp:coreProperties>
</file>