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20" windowWidth="19020" windowHeight="10128"/>
  </bookViews>
  <sheets>
    <sheet name="Приложение №4" sheetId="1" r:id="rId1"/>
    <sheet name="КС" sheetId="2" r:id="rId2"/>
  </sheets>
  <definedNames>
    <definedName name="_xlnm._FilterDatabase" localSheetId="0" hidden="1">'Приложение №4'!$A$6:$I$278</definedName>
  </definedNames>
  <calcPr calcId="125725"/>
</workbook>
</file>

<file path=xl/calcChain.xml><?xml version="1.0" encoding="utf-8"?>
<calcChain xmlns="http://schemas.openxmlformats.org/spreadsheetml/2006/main">
  <c r="H179" i="1"/>
  <c r="I244"/>
  <c r="H244"/>
  <c r="I276" l="1"/>
  <c r="H276"/>
  <c r="I274"/>
  <c r="H274"/>
  <c r="I272"/>
  <c r="H272"/>
  <c r="I269"/>
  <c r="H269"/>
  <c r="I267"/>
  <c r="H267"/>
  <c r="I265"/>
  <c r="H265"/>
  <c r="I263"/>
  <c r="H263"/>
  <c r="I260"/>
  <c r="H260"/>
  <c r="I257"/>
  <c r="H257"/>
  <c r="I255"/>
  <c r="H255"/>
  <c r="I253"/>
  <c r="H253"/>
  <c r="I249"/>
  <c r="H249"/>
  <c r="I247"/>
  <c r="H247"/>
  <c r="I242"/>
  <c r="H242"/>
  <c r="I239"/>
  <c r="H239"/>
  <c r="I237"/>
  <c r="H237"/>
  <c r="I234"/>
  <c r="I233" s="1"/>
  <c r="H234"/>
  <c r="H233" s="1"/>
  <c r="I231"/>
  <c r="H231"/>
  <c r="I229"/>
  <c r="H229"/>
  <c r="I227"/>
  <c r="H227"/>
  <c r="I225"/>
  <c r="H225"/>
  <c r="I222"/>
  <c r="H222"/>
  <c r="I220"/>
  <c r="H220"/>
  <c r="I216"/>
  <c r="I215" s="1"/>
  <c r="H216"/>
  <c r="H215" s="1"/>
  <c r="I213"/>
  <c r="H213"/>
  <c r="I211"/>
  <c r="H211"/>
  <c r="I209"/>
  <c r="H209"/>
  <c r="I207"/>
  <c r="H207"/>
  <c r="I205"/>
  <c r="H205"/>
  <c r="I202"/>
  <c r="I201" s="1"/>
  <c r="H202"/>
  <c r="H201" s="1"/>
  <c r="I199"/>
  <c r="I198" s="1"/>
  <c r="H199"/>
  <c r="H198" s="1"/>
  <c r="I196"/>
  <c r="H196"/>
  <c r="I194"/>
  <c r="H194"/>
  <c r="I192"/>
  <c r="H192"/>
  <c r="I190"/>
  <c r="H190"/>
  <c r="I187"/>
  <c r="H187"/>
  <c r="I185"/>
  <c r="H185"/>
  <c r="I182"/>
  <c r="H182"/>
  <c r="I179"/>
  <c r="I176"/>
  <c r="H176"/>
  <c r="I174"/>
  <c r="H174"/>
  <c r="I172"/>
  <c r="H172"/>
  <c r="I169"/>
  <c r="I168" s="1"/>
  <c r="H169"/>
  <c r="H168" s="1"/>
  <c r="I166"/>
  <c r="I165" s="1"/>
  <c r="H166"/>
  <c r="H165" s="1"/>
  <c r="I163"/>
  <c r="I162" s="1"/>
  <c r="H163"/>
  <c r="H162" s="1"/>
  <c r="I156"/>
  <c r="H156"/>
  <c r="I154"/>
  <c r="H154"/>
  <c r="I151"/>
  <c r="H151"/>
  <c r="I149"/>
  <c r="H149"/>
  <c r="I146"/>
  <c r="H146"/>
  <c r="I144"/>
  <c r="H144"/>
  <c r="I142"/>
  <c r="H142"/>
  <c r="I138"/>
  <c r="I137" s="1"/>
  <c r="H138"/>
  <c r="H137" s="1"/>
  <c r="I135"/>
  <c r="H135"/>
  <c r="I132"/>
  <c r="H132"/>
  <c r="I130"/>
  <c r="H130"/>
  <c r="I128"/>
  <c r="H128"/>
  <c r="I126"/>
  <c r="H126"/>
  <c r="I123"/>
  <c r="I122" s="1"/>
  <c r="H123"/>
  <c r="H122" s="1"/>
  <c r="I120"/>
  <c r="I119" s="1"/>
  <c r="H120"/>
  <c r="H119" s="1"/>
  <c r="I117"/>
  <c r="I116" s="1"/>
  <c r="H117"/>
  <c r="H116" s="1"/>
  <c r="I111"/>
  <c r="H111"/>
  <c r="I109"/>
  <c r="H109"/>
  <c r="I107"/>
  <c r="H107"/>
  <c r="I103"/>
  <c r="I102" s="1"/>
  <c r="H103"/>
  <c r="H102" s="1"/>
  <c r="I99"/>
  <c r="I98" s="1"/>
  <c r="H99"/>
  <c r="H98" s="1"/>
  <c r="I96"/>
  <c r="H96"/>
  <c r="I94"/>
  <c r="H94"/>
  <c r="I92"/>
  <c r="H92"/>
  <c r="I90"/>
  <c r="H90"/>
  <c r="I87"/>
  <c r="H87"/>
  <c r="I85"/>
  <c r="H85"/>
  <c r="I82"/>
  <c r="I81" s="1"/>
  <c r="H82"/>
  <c r="H81" s="1"/>
  <c r="I79"/>
  <c r="I78" s="1"/>
  <c r="H79"/>
  <c r="H78" s="1"/>
  <c r="I76"/>
  <c r="I75" s="1"/>
  <c r="H76"/>
  <c r="H75" s="1"/>
  <c r="I73"/>
  <c r="I72" s="1"/>
  <c r="H73"/>
  <c r="H72" s="1"/>
  <c r="I67"/>
  <c r="H67"/>
  <c r="I65"/>
  <c r="H65"/>
  <c r="I63"/>
  <c r="H63"/>
  <c r="I57"/>
  <c r="I56" s="1"/>
  <c r="H57"/>
  <c r="H56" s="1"/>
  <c r="I54"/>
  <c r="I53" s="1"/>
  <c r="H54"/>
  <c r="H53" s="1"/>
  <c r="I49"/>
  <c r="H49"/>
  <c r="I47"/>
  <c r="H47"/>
  <c r="I45"/>
  <c r="H45"/>
  <c r="I40"/>
  <c r="I39" s="1"/>
  <c r="I38" s="1"/>
  <c r="H40"/>
  <c r="H39" s="1"/>
  <c r="H38" s="1"/>
  <c r="I36"/>
  <c r="H36"/>
  <c r="I34"/>
  <c r="H34"/>
  <c r="I31"/>
  <c r="I30" s="1"/>
  <c r="H31"/>
  <c r="H30" s="1"/>
  <c r="I28"/>
  <c r="I27" s="1"/>
  <c r="H28"/>
  <c r="H27" s="1"/>
  <c r="I25"/>
  <c r="I24" s="1"/>
  <c r="H25"/>
  <c r="H24" s="1"/>
  <c r="I20"/>
  <c r="H20"/>
  <c r="I18"/>
  <c r="H18"/>
  <c r="I16"/>
  <c r="H16"/>
  <c r="H246" l="1"/>
  <c r="I236"/>
  <c r="I84"/>
  <c r="I62"/>
  <c r="I224"/>
  <c r="H44"/>
  <c r="H43" s="1"/>
  <c r="I178"/>
  <c r="I271"/>
  <c r="I52"/>
  <c r="H33"/>
  <c r="H62"/>
  <c r="I148"/>
  <c r="H125"/>
  <c r="H171"/>
  <c r="H15"/>
  <c r="I33"/>
  <c r="H89"/>
  <c r="I125"/>
  <c r="I44"/>
  <c r="I43" s="1"/>
  <c r="H52"/>
  <c r="I89"/>
  <c r="H141"/>
  <c r="I189"/>
  <c r="H189"/>
  <c r="H224"/>
  <c r="I262"/>
  <c r="I141"/>
  <c r="I171"/>
  <c r="H262"/>
  <c r="I106"/>
  <c r="H106"/>
  <c r="H252"/>
  <c r="H148"/>
  <c r="H178"/>
  <c r="H204"/>
  <c r="I246"/>
  <c r="I204"/>
  <c r="I153"/>
  <c r="I181"/>
  <c r="I219"/>
  <c r="H236"/>
  <c r="H271"/>
  <c r="I15"/>
  <c r="H84"/>
  <c r="H153"/>
  <c r="H181"/>
  <c r="H219"/>
  <c r="I252"/>
  <c r="H14" l="1"/>
  <c r="H61"/>
  <c r="I61"/>
  <c r="I101"/>
  <c r="I14"/>
  <c r="H101"/>
  <c r="H278" l="1"/>
  <c r="I278"/>
  <c r="G14" i="2" l="1"/>
  <c r="F14"/>
  <c r="F13" l="1"/>
  <c r="F17" s="1"/>
  <c r="G13"/>
  <c r="G17" s="1"/>
  <c r="F11" l="1"/>
  <c r="F15" s="1"/>
  <c r="F12"/>
  <c r="F16" s="1"/>
  <c r="G11"/>
  <c r="G15" s="1"/>
  <c r="G12"/>
  <c r="G16" s="1"/>
  <c r="E14" l="1"/>
  <c r="D14"/>
  <c r="E13" l="1"/>
  <c r="E17" s="1"/>
  <c r="D13"/>
  <c r="D17" s="1"/>
  <c r="E12" l="1"/>
  <c r="E16" s="1"/>
  <c r="D12"/>
  <c r="D16" s="1"/>
  <c r="D11"/>
  <c r="D15" s="1"/>
  <c r="E11" l="1"/>
  <c r="E15" s="1"/>
</calcChain>
</file>

<file path=xl/sharedStrings.xml><?xml version="1.0" encoding="utf-8"?>
<sst xmlns="http://schemas.openxmlformats.org/spreadsheetml/2006/main" count="1240" uniqueCount="209">
  <si>
    <t>Код глав-ного рас-поря-дителя бюджетных средств</t>
  </si>
  <si>
    <t>Наименование главного распорядителя средств  бюджета, раздела, подраздела, целевой статьи, вида расходов классификации расходов  бюджета</t>
  </si>
  <si>
    <t>Рз</t>
  </si>
  <si>
    <t>ПР</t>
  </si>
  <si>
    <t>ЦСР</t>
  </si>
  <si>
    <t>ВР</t>
  </si>
  <si>
    <t>Всего</t>
  </si>
  <si>
    <t xml:space="preserve">  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</si>
  <si>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</si>
  <si>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Непрограммные  направления расходов в сфере установленных функций органов государственной власти субъектов Российской Федерации  и органов местного самоуправления</t>
  </si>
  <si>
    <t>31 0 00 00000</t>
  </si>
  <si>
    <t xml:space="preserve">Расходы на выплаты персоналу государственных (муниципальных) органов </t>
  </si>
  <si>
    <t>Иные закупки товаров, работ и услуг для обеспечения государственных (муниципальных) нужд</t>
  </si>
  <si>
    <t>Уплата налогов, сборов и иных платежей</t>
  </si>
  <si>
    <t>Другие общегосударственные вопросы</t>
  </si>
  <si>
    <t>11 0 00 00000</t>
  </si>
  <si>
    <t>Дотации  на выравнивание бюджетной обеспеченности  субъектов Российской Федерации и муниципальных образований</t>
  </si>
  <si>
    <t>Непрограммные направления расходов в области межбюджетных трансфертов</t>
  </si>
  <si>
    <t xml:space="preserve">Дотации </t>
  </si>
  <si>
    <t>Иные межбюджетные трансферты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</si>
  <si>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</si>
  <si>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Социальные выплаты гражданам, кроме публичных нормативных социальных выплат</t>
  </si>
  <si>
    <t>03 0 00 00000</t>
  </si>
  <si>
    <t>Расходы на выплаты персоналу казённых учреждений</t>
  </si>
  <si>
    <t>Культура</t>
  </si>
  <si>
    <t>04 0 00 00000</t>
  </si>
  <si>
    <t>05 0 00 00000</t>
  </si>
  <si>
    <t>Другие вопросы в области социальной политики</t>
  </si>
  <si>
    <t>07 0 00 00000</t>
  </si>
  <si>
    <t>30 0 00 00000</t>
  </si>
  <si>
    <t xml:space="preserve">Физическая культура </t>
  </si>
  <si>
    <t>06 0 00 00000</t>
  </si>
  <si>
    <t>Непрограммные направления расходов местного бюджета в области социальной политики</t>
  </si>
  <si>
    <t>32 0 00 00000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</si>
  <si>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</si>
  <si>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Непрограммные  направления расходов местного бюджета в области общегосударственных вопросов</t>
  </si>
  <si>
    <t>Другие вопросы в области национальной безопасности и правоохранительной деятельности</t>
  </si>
  <si>
    <t>Другие вопросы в области национальной экономики</t>
  </si>
  <si>
    <t>Общее образование</t>
  </si>
  <si>
    <t>14 0 00 00000</t>
  </si>
  <si>
    <t>Администрация муниципального района Кинельский</t>
  </si>
  <si>
    <t>Функционирование высшего должностного лица субъекта Российской Федерации и муниципального образования</t>
  </si>
  <si>
    <t>16 0 00 00000</t>
  </si>
  <si>
    <t>Резервные фонды</t>
  </si>
  <si>
    <t>Резервные средства</t>
  </si>
  <si>
    <t>20 0 00 00000</t>
  </si>
  <si>
    <t>Субсидии бюджетным учреждениям</t>
  </si>
  <si>
    <t>21 0 00 00000</t>
  </si>
  <si>
    <t>25 0 00 00000</t>
  </si>
  <si>
    <t>33 0 00 00000</t>
  </si>
  <si>
    <t>Мобилизационная подготовка экономики</t>
  </si>
  <si>
    <t>Защита населения и территории от чрезвычайных ситуаций природного и техногенного характера, гражданская оборона</t>
  </si>
  <si>
    <t>10 0 00 00000</t>
  </si>
  <si>
    <t>Сельское хозяйство и рыболовство</t>
  </si>
  <si>
    <t>08 0 00 00000</t>
  </si>
  <si>
    <t>Транспорт</t>
  </si>
  <si>
    <t>15 0 00 00000</t>
  </si>
  <si>
    <t>01 0 00 00000</t>
  </si>
  <si>
    <t>Жилищное хозяйство</t>
  </si>
  <si>
    <t>17 0 00 00000</t>
  </si>
  <si>
    <t>Другие вопросы в области охраны окружающей среды</t>
  </si>
  <si>
    <t>Непрограммные направления расходов местного бюджета в области образования</t>
  </si>
  <si>
    <t>Дополнительное образование детей</t>
  </si>
  <si>
    <t>Социальное обеспечение населения</t>
  </si>
  <si>
    <t>02 0 00 00000</t>
  </si>
  <si>
    <t>Периодическая печать и издательства</t>
  </si>
  <si>
    <t>27 0 00 00000</t>
  </si>
  <si>
    <t>ИТОГО</t>
  </si>
  <si>
    <t>01</t>
  </si>
  <si>
    <t>06</t>
  </si>
  <si>
    <t xml:space="preserve"> </t>
  </si>
  <si>
    <t>120</t>
  </si>
  <si>
    <t>240</t>
  </si>
  <si>
    <t>850</t>
  </si>
  <si>
    <t>13</t>
  </si>
  <si>
    <t>14</t>
  </si>
  <si>
    <t>510</t>
  </si>
  <si>
    <t>03</t>
  </si>
  <si>
    <t>540</t>
  </si>
  <si>
    <t>320</t>
  </si>
  <si>
    <t>07</t>
  </si>
  <si>
    <t>110</t>
  </si>
  <si>
    <t>08</t>
  </si>
  <si>
    <t>10</t>
  </si>
  <si>
    <t>11</t>
  </si>
  <si>
    <t>04</t>
  </si>
  <si>
    <t>12</t>
  </si>
  <si>
    <t>02</t>
  </si>
  <si>
    <t>09</t>
  </si>
  <si>
    <t>870</t>
  </si>
  <si>
    <t>610</t>
  </si>
  <si>
    <t>05</t>
  </si>
  <si>
    <t>810</t>
  </si>
  <si>
    <t>630</t>
  </si>
  <si>
    <t>В том числе за счет безвозмезд-
ных поступлений</t>
  </si>
  <si>
    <t>Сумма,
  тыс.  рублей</t>
  </si>
  <si>
    <t>Уточнённая сумма,
 тыс.  рублей</t>
  </si>
  <si>
    <t xml:space="preserve">    </t>
  </si>
  <si>
    <t>КВСР</t>
  </si>
  <si>
    <t>ФКР</t>
  </si>
  <si>
    <t>КВР</t>
  </si>
  <si>
    <t>КБК</t>
  </si>
  <si>
    <t>КЦСР</t>
  </si>
  <si>
    <t>Уровень
бюджета</t>
  </si>
  <si>
    <t>3 = ИТОГ</t>
  </si>
  <si>
    <t>19 0 00 00000</t>
  </si>
  <si>
    <t>23 0 00 00000</t>
  </si>
  <si>
    <t>51 0 00 00000</t>
  </si>
  <si>
    <t>54 0 00 00000</t>
  </si>
  <si>
    <t>57 0 00 00000</t>
  </si>
  <si>
    <t>34 0 00 00000</t>
  </si>
  <si>
    <t>62 0 00 00000</t>
  </si>
  <si>
    <t>460</t>
  </si>
  <si>
    <t>Коммунальное хозяйство</t>
  </si>
  <si>
    <t>Субсидии бюджетным и автономным учреждениям, государственным (муниципальным) унитарным предприятиям на осуществление капитальных вложений в объекты капитального строительства государственной (муниципальной) собственности или приобретение объектов недвижимого имущества в государственную (муниципальную) собственность</t>
  </si>
  <si>
    <t>55 0 00 00000</t>
  </si>
  <si>
    <t>29 0 00 00000</t>
  </si>
  <si>
    <t>Благоустройство</t>
  </si>
  <si>
    <t>Бюджетные инвестиции</t>
  </si>
  <si>
    <t>410</t>
  </si>
  <si>
    <t>35 0 00 00000</t>
  </si>
  <si>
    <t>36 0 00 00000</t>
  </si>
  <si>
    <t>37 0 00 00000</t>
  </si>
  <si>
    <t>28 0 00 00000</t>
  </si>
  <si>
    <t>Связь и информатика</t>
  </si>
  <si>
    <t>12 0 00 00000</t>
  </si>
  <si>
    <t>360</t>
  </si>
  <si>
    <t>830</t>
  </si>
  <si>
    <t>Исполнение судебных актов</t>
  </si>
  <si>
    <t>Дорожное хозяйство (дорожные фонды)</t>
  </si>
  <si>
    <t xml:space="preserve">Молодежная политика </t>
  </si>
  <si>
    <t>Охрана семьи и детства</t>
  </si>
  <si>
    <t>Прочие межбюджетные трансферты  общего характера</t>
  </si>
  <si>
    <t xml:space="preserve">Субсидии юридическим лицам (кроме некоммерческих организаций), индивидуальным предпринимателям, физическим лицам  - производителям товаров, работ, услуг </t>
  </si>
  <si>
    <t xml:space="preserve">Пенсионное обеспечение </t>
  </si>
  <si>
    <t>Судебная система</t>
  </si>
  <si>
    <t>Непрограммные направления расходов местного бюджета в области судебной системы</t>
  </si>
  <si>
    <t>91 0 00 00000</t>
  </si>
  <si>
    <t>Комитет по управлению муниципальным имуществом муниципального района Кинельский Самарской области</t>
  </si>
  <si>
    <t>Муниципальное казённое учреждение "Управление по вопросам семьи и демографического развития" муниципального района Кинельский Самарской области</t>
  </si>
  <si>
    <t>Собрание представителей муниципального района Кинельский Самарской области</t>
  </si>
  <si>
    <t>Управление финансами администрации муниципального района Кинельский Самарской области</t>
  </si>
  <si>
    <t>52 0 00 00000</t>
  </si>
  <si>
    <t>Непрограммные направления расходов местного бюджета в области содержания муниципальных казённых учреждений</t>
  </si>
  <si>
    <t>41 0 00 00000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</si>
  <si>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</si>
  <si>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56 0 00 00000</t>
  </si>
  <si>
    <t>Непрограммные направления расходов местного бюджета в сфере обслуживания внутреннего государственного и муниципального долга</t>
  </si>
  <si>
    <t>730</t>
  </si>
  <si>
    <t xml:space="preserve">Обслуживание государственного (муниципального) внутреннего долга
</t>
  </si>
  <si>
    <t xml:space="preserve"> Обслуживание муниципального долга
</t>
  </si>
  <si>
    <t>42 0 00 00000</t>
  </si>
  <si>
    <t>43 0 00 00000</t>
  </si>
  <si>
    <t>44 0 00 00000</t>
  </si>
  <si>
    <t xml:space="preserve">Иные выплаты населению </t>
  </si>
  <si>
    <t>09 0 00 00000</t>
  </si>
  <si>
    <t>Приложение 2</t>
  </si>
  <si>
    <t>Контрольно-счётная палата муниципального района Кинельский Самарской области</t>
  </si>
  <si>
    <t xml:space="preserve"> МП "Противодействие незаконному обороту наркотических средств, профилактика наркомании населения муниципального района Кинельский" на 2023-2032 годы</t>
  </si>
  <si>
    <t>МП "Управление муниципальным имуществом, земельными ресурсами и содержание имущества казны в муниципальном районе Кинельский Самарской области на 2018-2027 годы"</t>
  </si>
  <si>
    <t>МП "Энергосбережение и повышение энергетической эффективности зданий  и учреждений, расположенных на территории муниципального района Кинельский, модернизация систем отопления на 2017-2026 годы"</t>
  </si>
  <si>
    <t>МП "Развитие дополнительного образования в муниципальном районе Кинельский" на период 2018-2027 гг.</t>
  </si>
  <si>
    <t>МП "Развитие печатного средства массовой информации в муниципальном районе Кинельский на 2017-2026 годы"</t>
  </si>
  <si>
    <t>МП «Информирование населения о социально-экономическом развитии муниципального района Кинельский и деятельности органов местного самоуправления  муниципального района Кинельский на 2017-2026 годы  через сетевое издание «Междуречье-Информ»</t>
  </si>
  <si>
    <t>МП «Развитие  культуры муниципального района Кинельский» на 2020-2029 гг.</t>
  </si>
  <si>
    <t xml:space="preserve"> МП "Развитие библиотечного обслуживания муниципального района Кинельский" на 2020-2029 годы.</t>
  </si>
  <si>
    <t>13 0 00 00000</t>
  </si>
  <si>
    <t>МП "Содержание, обслуживание и приобретение движимого и недвижимого имущества" на 2023-2030 годы"</t>
  </si>
  <si>
    <t>МП "Поддержка социально ориентированных некоммерческих организаций, благотворительной и добровольческой деятельности в муниципальном районе Кинельский Самарской области на 2023-2027 годы"</t>
  </si>
  <si>
    <t>МП "Модернизация и развитие автомобильных дорог общего пользования местного значения муниципального района Кинельский на 2023-2027 гг."</t>
  </si>
  <si>
    <t>Другие вопросы в области жилищно-коммунального хозяйства</t>
  </si>
  <si>
    <t>МП «Развитие  физической культуры и спорта муниципального района Кинельский» на 2024-2030 гг.</t>
  </si>
  <si>
    <t>МП "Развитие  сельского  хозяйства и регулирования рынков  сельскохозяйственной продукции, сырья  и  продовольствия  муниципального  района   Кинельский  Самарской области на 2024-2033 гг."</t>
  </si>
  <si>
    <t>40 0 00 00000</t>
  </si>
  <si>
    <t>МП «Противодействие экстремизму и профилактика терроризма на территории муниципального района Кинельский на 2024-2030 гг.»</t>
  </si>
  <si>
    <t>МП «Молодёжь муниципального района Кинельский» на 2024-2030 гг.</t>
  </si>
  <si>
    <t>в том числе за счет целевых средств вышестоящих бюджетов</t>
  </si>
  <si>
    <t>МП "Развитие и улучшение материально-технического оснащения учреждений муниципального района Кинельский" на 2024-2028 годы.</t>
  </si>
  <si>
    <t>310</t>
  </si>
  <si>
    <t>Публичные нормативные социальные выплаты гражданам</t>
  </si>
  <si>
    <t>Обеспечение проведения выборов и референдумов</t>
  </si>
  <si>
    <t>86 0 00 00000</t>
  </si>
  <si>
    <t>Непрограммные направления расходов местного бюджета в области проведения выборов и референдумов</t>
  </si>
  <si>
    <t>880</t>
  </si>
  <si>
    <t>Специальные расходы</t>
  </si>
  <si>
    <t>к Решению Собрания представителей муниципального района Кинельский "О бюджете муниципального района Кинельский на 2025 год и на плановый период 2026 и 2027 годов"</t>
  </si>
  <si>
    <t xml:space="preserve">Ведомственная структура расходов
бюджета муниципального  района Кинельский на 2025 год.
</t>
  </si>
  <si>
    <t xml:space="preserve">МП "Развитие муниципальной службы в органах местного самоуправления муниципального района Кинельский Самарской области" на 2022-2027 г </t>
  </si>
  <si>
    <t>МП "Поддержка местных инициатив в муниципальном районе Кинельский Самарской области на 2021-2027 годы"</t>
  </si>
  <si>
    <t>МП "Организация деятельности по опеке и попечительству на территории муниципального района Кинельский Самарской области на 2018-2027 годы".</t>
  </si>
  <si>
    <t>МП "Создание условий для оказания медицинской помощи населению муниципального района Кинельский Самарской области на 2021 - 2027 годы"</t>
  </si>
  <si>
    <r>
      <t>МП</t>
    </r>
    <r>
      <rPr>
        <b/>
        <sz val="12"/>
        <color rgb="FF000000"/>
        <rFont val="Times New Roman"/>
        <family val="1"/>
        <charset val="204"/>
      </rPr>
      <t xml:space="preserve"> </t>
    </r>
    <r>
      <rPr>
        <sz val="12"/>
        <color rgb="FF000000"/>
        <rFont val="Times New Roman"/>
        <family val="1"/>
        <charset val="204"/>
      </rPr>
      <t>«Ремонт, строительство, реконструкция и оборудование зданий школ и детских садов, расположенных на территории муниципального района Кинельский» на 2022-2027 годы.</t>
    </r>
  </si>
  <si>
    <t>МП "Обеспечение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родителей" в муниципальном районе Кинельский на 2018-2027 годы.</t>
  </si>
  <si>
    <t>МП "Предоставление государственных и муниципальных услуг в режиме "одного окна" на территории муниципального района Кинельский на 2025-2034 годы</t>
  </si>
  <si>
    <t>МП «Развитие мобилизационной подготовки на территории муниципального района Кинельский на 2018-2027 годы»</t>
  </si>
  <si>
    <t>МП "Защита населения и территорий от чрезвычайных ситуаций природного и техногенного характера, обеспечение пожарной безопасности на территории муниципального района Кинельский на 2018-2027 года"</t>
  </si>
  <si>
    <t>МП "По профилактике правонарушений и обеспечению общественной безопасности на территории муниципального района Кинельский на 2021-2027 гг."</t>
  </si>
  <si>
    <t>МП «Повышение безопасности дорожного движения на территории муниципального района Кинельский Самарской  области на 2017-2025 гг.»</t>
  </si>
  <si>
    <t>МП «Развитие и поддержка малого и среднего предпринимательства в муниципальном районе Кинельский на 2022-2027 гг.»</t>
  </si>
  <si>
    <t>МП "Организация работы по строительству, реконструкции и ремонту объектов жилищно-коммунального и социально-культурного назначения на территории муниципального района Кинельский на 2025-2034 годы"</t>
  </si>
  <si>
    <t xml:space="preserve">МП "Комплексное развитие сельских территорий Кинельского района Самарской области на 2020 - 2027 годы" </t>
  </si>
  <si>
    <t>МП "Благоустройство территории муниципального района Кинельский Самарской области на 2024 -2027 годы"</t>
  </si>
  <si>
    <t>МП " Охрана окружающей среды на территории муниципального района Кинельский Самарской области на 2022 - 2027 годы"</t>
  </si>
  <si>
    <t>МП "Обеспечение жилыми помещениями отдельных категорий граждан в муниципальном районе Кинельский на 2018-2027 годы."</t>
  </si>
  <si>
    <r>
      <t>МП</t>
    </r>
    <r>
      <rPr>
        <b/>
        <sz val="12"/>
        <color theme="1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>«Молодой семье – доступное жильё на 2024-2027 гг.»</t>
    </r>
  </si>
  <si>
    <r>
      <t>МП</t>
    </r>
    <r>
      <rPr>
        <b/>
        <sz val="12"/>
        <color theme="1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>«Обеспечение безбарьерной среды жизнедеятельности и социальной интеграции инвалидов в муниципальном районе Кинельский на 2022-2027 годы»</t>
    </r>
  </si>
  <si>
    <t>МП "Профилактика безнадзорности, правонарушений и защита прав несовершеннолетних в муниципальном районе Кинельский" на 2018-2027 гг.</t>
  </si>
  <si>
    <t>МП "Укрепление общественного здоровья населения муниципального района Кинельский на 2020-2027 годы"</t>
  </si>
  <si>
    <t>МП "Формирование современной комфортной городской среды муниципального района Кинельский Самарской области на 2018 год -2027 годы"</t>
  </si>
</sst>
</file>

<file path=xl/styles.xml><?xml version="1.0" encoding="utf-8"?>
<styleSheet xmlns="http://schemas.openxmlformats.org/spreadsheetml/2006/main">
  <numFmts count="1">
    <numFmt numFmtId="164" formatCode="#,##0.0"/>
  </numFmts>
  <fonts count="10">
    <font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2" fillId="4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164" fontId="2" fillId="4" borderId="1" xfId="0" applyNumberFormat="1" applyFont="1" applyFill="1" applyBorder="1" applyAlignment="1">
      <alignment horizontal="center"/>
    </xf>
    <xf numFmtId="0" fontId="2" fillId="0" borderId="0" xfId="0" applyFont="1"/>
    <xf numFmtId="164" fontId="2" fillId="3" borderId="1" xfId="0" applyNumberFormat="1" applyFont="1" applyFill="1" applyBorder="1" applyAlignment="1">
      <alignment horizontal="center"/>
    </xf>
    <xf numFmtId="164" fontId="2" fillId="5" borderId="1" xfId="0" applyNumberFormat="1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164" fontId="1" fillId="7" borderId="1" xfId="0" applyNumberFormat="1" applyFont="1" applyFill="1" applyBorder="1" applyAlignment="1">
      <alignment horizontal="center"/>
    </xf>
    <xf numFmtId="0" fontId="7" fillId="0" borderId="0" xfId="0" applyFont="1" applyFill="1" applyAlignment="1" applyProtection="1">
      <alignment wrapText="1"/>
      <protection hidden="1"/>
    </xf>
    <xf numFmtId="0" fontId="8" fillId="0" borderId="0" xfId="0" applyFont="1" applyFill="1" applyAlignment="1" applyProtection="1">
      <alignment wrapText="1"/>
      <protection hidden="1"/>
    </xf>
    <xf numFmtId="0" fontId="7" fillId="0" borderId="0" xfId="0" applyFont="1" applyFill="1" applyProtection="1">
      <protection hidden="1"/>
    </xf>
    <xf numFmtId="0" fontId="8" fillId="0" borderId="0" xfId="0" applyFont="1" applyFill="1" applyProtection="1">
      <protection hidden="1"/>
    </xf>
    <xf numFmtId="0" fontId="3" fillId="4" borderId="0" xfId="0" applyFont="1" applyFill="1" applyProtection="1">
      <protection hidden="1"/>
    </xf>
    <xf numFmtId="164" fontId="3" fillId="9" borderId="1" xfId="0" applyNumberFormat="1" applyFont="1" applyFill="1" applyBorder="1" applyAlignment="1" applyProtection="1">
      <alignment horizontal="right" vertical="top" wrapText="1"/>
      <protection hidden="1"/>
    </xf>
    <xf numFmtId="0" fontId="4" fillId="0" borderId="0" xfId="0" applyFont="1" applyFill="1" applyProtection="1">
      <protection hidden="1"/>
    </xf>
    <xf numFmtId="0" fontId="3" fillId="3" borderId="0" xfId="0" applyFont="1" applyFill="1" applyProtection="1">
      <protection hidden="1"/>
    </xf>
    <xf numFmtId="164" fontId="4" fillId="10" borderId="1" xfId="0" applyNumberFormat="1" applyFont="1" applyFill="1" applyBorder="1" applyAlignment="1" applyProtection="1">
      <alignment horizontal="right" vertical="top" wrapText="1"/>
      <protection hidden="1"/>
    </xf>
    <xf numFmtId="0" fontId="3" fillId="5" borderId="0" xfId="0" applyFont="1" applyFill="1" applyProtection="1">
      <protection hidden="1"/>
    </xf>
    <xf numFmtId="0" fontId="3" fillId="6" borderId="0" xfId="0" applyFont="1" applyFill="1" applyProtection="1">
      <protection hidden="1"/>
    </xf>
    <xf numFmtId="0" fontId="3" fillId="0" borderId="0" xfId="0" applyFont="1" applyFill="1" applyProtection="1">
      <protection hidden="1"/>
    </xf>
    <xf numFmtId="164" fontId="3" fillId="2" borderId="1" xfId="0" applyNumberFormat="1" applyFont="1" applyFill="1" applyBorder="1" applyAlignment="1" applyProtection="1">
      <alignment horizontal="right" vertical="top" wrapText="1"/>
      <protection hidden="1"/>
    </xf>
    <xf numFmtId="164" fontId="8" fillId="0" borderId="0" xfId="0" applyNumberFormat="1" applyFont="1" applyFill="1" applyProtection="1">
      <protection hidden="1"/>
    </xf>
    <xf numFmtId="164" fontId="4" fillId="0" borderId="1" xfId="0" applyNumberFormat="1" applyFont="1" applyFill="1" applyBorder="1" applyAlignment="1" applyProtection="1">
      <alignment horizontal="right" vertical="top" wrapText="1"/>
      <protection locked="0"/>
    </xf>
    <xf numFmtId="164" fontId="3" fillId="0" borderId="1" xfId="0" applyNumberFormat="1" applyFont="1" applyFill="1" applyBorder="1" applyAlignment="1" applyProtection="1">
      <alignment horizontal="right" vertical="top" wrapText="1"/>
      <protection locked="0"/>
    </xf>
    <xf numFmtId="0" fontId="3" fillId="9" borderId="1" xfId="0" applyFont="1" applyFill="1" applyBorder="1" applyAlignment="1" applyProtection="1">
      <alignment horizontal="center" vertical="top" wrapText="1"/>
      <protection locked="0"/>
    </xf>
    <xf numFmtId="0" fontId="3" fillId="9" borderId="1" xfId="0" applyFont="1" applyFill="1" applyBorder="1" applyAlignment="1" applyProtection="1">
      <alignment vertical="top" wrapText="1"/>
      <protection locked="0"/>
    </xf>
    <xf numFmtId="0" fontId="4" fillId="10" borderId="1" xfId="0" applyFont="1" applyFill="1" applyBorder="1" applyAlignment="1" applyProtection="1">
      <alignment horizontal="center" vertical="top" wrapText="1"/>
      <protection locked="0"/>
    </xf>
    <xf numFmtId="0" fontId="4" fillId="10" borderId="1" xfId="0" applyFont="1" applyFill="1" applyBorder="1" applyAlignment="1" applyProtection="1">
      <alignment vertical="top" wrapText="1"/>
      <protection locked="0"/>
    </xf>
    <xf numFmtId="49" fontId="4" fillId="10" borderId="1" xfId="0" applyNumberFormat="1" applyFont="1" applyFill="1" applyBorder="1" applyAlignment="1" applyProtection="1">
      <alignment horizontal="center"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49" fontId="4" fillId="2" borderId="1" xfId="0" applyNumberFormat="1" applyFont="1" applyFill="1" applyBorder="1" applyAlignment="1" applyProtection="1">
      <alignment horizontal="center" vertical="top" wrapText="1"/>
      <protection locked="0"/>
    </xf>
    <xf numFmtId="49" fontId="3" fillId="9" borderId="1" xfId="0" applyNumberFormat="1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49" fontId="3" fillId="2" borderId="1" xfId="0" applyNumberFormat="1" applyFont="1" applyFill="1" applyBorder="1" applyAlignment="1" applyProtection="1">
      <alignment horizontal="center" vertical="top" wrapText="1"/>
      <protection locked="0"/>
    </xf>
    <xf numFmtId="0" fontId="4" fillId="11" borderId="1" xfId="0" applyFont="1" applyFill="1" applyBorder="1" applyAlignment="1" applyProtection="1">
      <alignment horizontal="center" vertical="top" wrapText="1"/>
      <protection locked="0"/>
    </xf>
    <xf numFmtId="0" fontId="4" fillId="11" borderId="1" xfId="0" applyFont="1" applyFill="1" applyBorder="1" applyAlignment="1" applyProtection="1">
      <alignment vertical="top" wrapText="1"/>
      <protection locked="0"/>
    </xf>
    <xf numFmtId="49" fontId="4" fillId="11" borderId="1" xfId="0" applyNumberFormat="1" applyFont="1" applyFill="1" applyBorder="1" applyAlignment="1" applyProtection="1">
      <alignment horizontal="center" vertical="top" wrapText="1"/>
      <protection locked="0"/>
    </xf>
    <xf numFmtId="164" fontId="4" fillId="11" borderId="1" xfId="0" applyNumberFormat="1" applyFont="1" applyFill="1" applyBorder="1" applyAlignment="1" applyProtection="1">
      <alignment horizontal="right" vertical="top" wrapText="1"/>
      <protection hidden="1"/>
    </xf>
    <xf numFmtId="0" fontId="5" fillId="11" borderId="1" xfId="0" applyFont="1" applyFill="1" applyBorder="1" applyAlignment="1" applyProtection="1">
      <alignment vertical="top" wrapText="1"/>
      <protection locked="0"/>
    </xf>
    <xf numFmtId="0" fontId="4" fillId="11" borderId="1" xfId="0" applyFont="1" applyFill="1" applyBorder="1" applyAlignment="1" applyProtection="1">
      <alignment wrapText="1"/>
      <protection locked="0"/>
    </xf>
    <xf numFmtId="0" fontId="4" fillId="11" borderId="11" xfId="0" applyFont="1" applyFill="1" applyBorder="1" applyAlignment="1" applyProtection="1">
      <alignment horizontal="center" vertical="top" wrapText="1"/>
      <protection locked="0"/>
    </xf>
    <xf numFmtId="49" fontId="4" fillId="11" borderId="12" xfId="0" applyNumberFormat="1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4" xfId="0" applyFont="1" applyFill="1" applyBorder="1" applyAlignment="1" applyProtection="1">
      <alignment vertical="top" wrapText="1"/>
      <protection locked="0"/>
    </xf>
    <xf numFmtId="0" fontId="4" fillId="11" borderId="1" xfId="0" applyFont="1" applyFill="1" applyBorder="1" applyAlignment="1">
      <alignment vertical="top" wrapText="1"/>
    </xf>
    <xf numFmtId="0" fontId="4" fillId="10" borderId="2" xfId="0" applyFont="1" applyFill="1" applyBorder="1" applyAlignment="1" applyProtection="1">
      <alignment vertical="top" wrapText="1"/>
      <protection locked="0"/>
    </xf>
    <xf numFmtId="0" fontId="2" fillId="6" borderId="1" xfId="0" applyFont="1" applyFill="1" applyBorder="1" applyAlignment="1">
      <alignment horizontal="center" vertical="center"/>
    </xf>
    <xf numFmtId="164" fontId="2" fillId="6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4" fillId="11" borderId="1" xfId="0" applyFont="1" applyFill="1" applyBorder="1" applyAlignment="1" applyProtection="1">
      <alignment vertical="top" wrapText="1"/>
      <protection hidden="1"/>
    </xf>
    <xf numFmtId="49" fontId="4" fillId="11" borderId="1" xfId="0" applyNumberFormat="1" applyFont="1" applyFill="1" applyBorder="1" applyAlignment="1" applyProtection="1">
      <alignment horizontal="center" vertical="top" wrapText="1"/>
      <protection hidden="1"/>
    </xf>
    <xf numFmtId="0" fontId="4" fillId="10" borderId="1" xfId="0" applyFont="1" applyFill="1" applyBorder="1" applyAlignment="1" applyProtection="1">
      <alignment vertical="top" wrapText="1"/>
      <protection hidden="1"/>
    </xf>
    <xf numFmtId="0" fontId="4" fillId="10" borderId="0" xfId="0" applyFont="1" applyFill="1"/>
    <xf numFmtId="0" fontId="9" fillId="0" borderId="0" xfId="0" applyFont="1" applyFill="1" applyAlignment="1" applyProtection="1">
      <alignment horizontal="center" vertical="center" wrapText="1"/>
      <protection hidden="1"/>
    </xf>
    <xf numFmtId="0" fontId="9" fillId="0" borderId="0" xfId="0" applyFont="1" applyFill="1" applyAlignment="1" applyProtection="1">
      <alignment horizontal="center" vertical="center" wrapText="1"/>
      <protection hidden="1"/>
    </xf>
    <xf numFmtId="0" fontId="3" fillId="0" borderId="0" xfId="0" applyFont="1" applyFill="1" applyAlignment="1" applyProtection="1">
      <alignment horizontal="center" vertical="center" wrapText="1"/>
      <protection hidden="1"/>
    </xf>
    <xf numFmtId="0" fontId="7" fillId="0" borderId="2" xfId="0" applyFont="1" applyFill="1" applyBorder="1" applyAlignment="1" applyProtection="1">
      <alignment horizontal="center" vertical="center" wrapText="1"/>
      <protection hidden="1"/>
    </xf>
    <xf numFmtId="0" fontId="7" fillId="0" borderId="3" xfId="0" applyFont="1" applyFill="1" applyBorder="1" applyAlignment="1" applyProtection="1">
      <alignment horizontal="center" vertical="center" wrapText="1"/>
      <protection hidden="1"/>
    </xf>
    <xf numFmtId="0" fontId="7" fillId="0" borderId="4" xfId="0" applyFont="1" applyFill="1" applyBorder="1" applyAlignment="1" applyProtection="1">
      <alignment horizontal="center" vertical="center" wrapText="1"/>
      <protection hidden="1"/>
    </xf>
    <xf numFmtId="0" fontId="9" fillId="0" borderId="0" xfId="0" applyFont="1" applyFill="1" applyAlignment="1" applyProtection="1">
      <alignment horizontal="center" wrapText="1"/>
      <protection hidden="1"/>
    </xf>
    <xf numFmtId="0" fontId="7" fillId="0" borderId="1" xfId="0" applyFont="1" applyFill="1" applyBorder="1" applyAlignment="1" applyProtection="1">
      <alignment horizontal="center" vertical="center" wrapText="1"/>
      <protection hidden="1"/>
    </xf>
    <xf numFmtId="0" fontId="7" fillId="0" borderId="5" xfId="0" applyFont="1" applyFill="1" applyBorder="1" applyAlignment="1" applyProtection="1">
      <alignment horizontal="center" vertical="center" wrapText="1"/>
      <protection hidden="1"/>
    </xf>
    <xf numFmtId="0" fontId="7" fillId="0" borderId="6" xfId="0" applyFont="1" applyFill="1" applyBorder="1" applyAlignment="1" applyProtection="1">
      <alignment horizontal="center" vertical="center" wrapText="1"/>
      <protection hidden="1"/>
    </xf>
    <xf numFmtId="0" fontId="7" fillId="0" borderId="9" xfId="0" applyFont="1" applyFill="1" applyBorder="1" applyAlignment="1" applyProtection="1">
      <alignment horizontal="center" vertical="center" wrapText="1"/>
      <protection hidden="1"/>
    </xf>
    <xf numFmtId="0" fontId="7" fillId="0" borderId="10" xfId="0" applyFont="1" applyFill="1" applyBorder="1" applyAlignment="1" applyProtection="1">
      <alignment horizontal="center" vertical="center" wrapText="1"/>
      <protection hidden="1"/>
    </xf>
    <xf numFmtId="0" fontId="7" fillId="0" borderId="7" xfId="0" applyFont="1" applyFill="1" applyBorder="1" applyAlignment="1" applyProtection="1">
      <alignment horizontal="center" vertical="center" wrapText="1"/>
      <protection hidden="1"/>
    </xf>
    <xf numFmtId="0" fontId="7" fillId="0" borderId="8" xfId="0" applyFont="1" applyFill="1" applyBorder="1" applyAlignment="1" applyProtection="1">
      <alignment horizontal="center" vertical="center" wrapText="1"/>
      <protection hidden="1"/>
    </xf>
    <xf numFmtId="0" fontId="2" fillId="8" borderId="2" xfId="0" applyFont="1" applyFill="1" applyBorder="1" applyAlignment="1">
      <alignment horizontal="center" vertical="center" wrapText="1"/>
    </xf>
    <xf numFmtId="0" fontId="2" fillId="8" borderId="3" xfId="0" applyFont="1" applyFill="1" applyBorder="1" applyAlignment="1">
      <alignment horizontal="center" vertical="center" wrapText="1"/>
    </xf>
    <xf numFmtId="0" fontId="2" fillId="8" borderId="4" xfId="0" applyFont="1" applyFill="1" applyBorder="1" applyAlignment="1">
      <alignment horizontal="center" vertical="center" wrapText="1"/>
    </xf>
    <xf numFmtId="0" fontId="7" fillId="8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282"/>
  <sheetViews>
    <sheetView tabSelected="1" topLeftCell="B1" zoomScale="75" zoomScaleNormal="75" workbookViewId="0">
      <selection activeCell="H164" sqref="H164"/>
    </sheetView>
  </sheetViews>
  <sheetFormatPr defaultColWidth="9.109375" defaultRowHeight="13.8"/>
  <cols>
    <col min="1" max="1" width="5" style="12" hidden="1" customWidth="1"/>
    <col min="2" max="2" width="8.6640625" style="13" customWidth="1"/>
    <col min="3" max="3" width="50" style="13" customWidth="1"/>
    <col min="4" max="4" width="5.44140625" style="13" customWidth="1"/>
    <col min="5" max="5" width="4.44140625" style="13" customWidth="1"/>
    <col min="6" max="6" width="15.5546875" style="13" customWidth="1"/>
    <col min="7" max="7" width="5.109375" style="13" customWidth="1"/>
    <col min="8" max="8" width="12.44140625" style="13" customWidth="1"/>
    <col min="9" max="9" width="14.5546875" style="13" customWidth="1"/>
    <col min="10" max="10" width="12.77734375" style="13" customWidth="1"/>
    <col min="11" max="11" width="11.21875" style="13" customWidth="1"/>
    <col min="12" max="16384" width="9.109375" style="13"/>
  </cols>
  <sheetData>
    <row r="1" spans="1:9" s="11" customFormat="1" ht="34.5" customHeight="1">
      <c r="A1" s="10"/>
      <c r="H1" s="62" t="s">
        <v>156</v>
      </c>
      <c r="I1" s="62"/>
    </row>
    <row r="2" spans="1:9" ht="117.6" customHeight="1">
      <c r="F2" s="57" t="s">
        <v>185</v>
      </c>
      <c r="G2" s="57"/>
      <c r="H2" s="57"/>
      <c r="I2" s="57"/>
    </row>
    <row r="3" spans="1:9" ht="18.600000000000001" customHeight="1">
      <c r="F3" s="56"/>
      <c r="G3" s="56"/>
      <c r="H3" s="56"/>
      <c r="I3" s="56"/>
    </row>
    <row r="4" spans="1:9" s="12" customFormat="1" ht="34.5" customHeight="1">
      <c r="B4" s="58" t="s">
        <v>186</v>
      </c>
      <c r="C4" s="58"/>
      <c r="D4" s="58"/>
      <c r="E4" s="58"/>
      <c r="F4" s="58"/>
      <c r="G4" s="58"/>
      <c r="H4" s="58"/>
      <c r="I4" s="58"/>
    </row>
    <row r="6" spans="1:9" ht="15" customHeight="1">
      <c r="B6" s="59" t="s">
        <v>0</v>
      </c>
      <c r="C6" s="63" t="s">
        <v>1</v>
      </c>
      <c r="D6" s="63" t="s">
        <v>2</v>
      </c>
      <c r="E6" s="63" t="s">
        <v>3</v>
      </c>
      <c r="F6" s="63" t="s">
        <v>4</v>
      </c>
      <c r="G6" s="63" t="s">
        <v>5</v>
      </c>
      <c r="H6" s="64" t="s">
        <v>95</v>
      </c>
      <c r="I6" s="65"/>
    </row>
    <row r="7" spans="1:9">
      <c r="B7" s="60"/>
      <c r="C7" s="63"/>
      <c r="D7" s="63"/>
      <c r="E7" s="63"/>
      <c r="F7" s="63"/>
      <c r="G7" s="63"/>
      <c r="H7" s="66"/>
      <c r="I7" s="67"/>
    </row>
    <row r="8" spans="1:9">
      <c r="B8" s="60"/>
      <c r="C8" s="63"/>
      <c r="D8" s="63"/>
      <c r="E8" s="63"/>
      <c r="F8" s="63"/>
      <c r="G8" s="63"/>
      <c r="H8" s="66"/>
      <c r="I8" s="67"/>
    </row>
    <row r="9" spans="1:9">
      <c r="B9" s="60"/>
      <c r="C9" s="63"/>
      <c r="D9" s="63"/>
      <c r="E9" s="63"/>
      <c r="F9" s="63"/>
      <c r="G9" s="63"/>
      <c r="H9" s="68"/>
      <c r="I9" s="69"/>
    </row>
    <row r="10" spans="1:9" ht="15" customHeight="1">
      <c r="B10" s="60"/>
      <c r="C10" s="63"/>
      <c r="D10" s="63"/>
      <c r="E10" s="63"/>
      <c r="F10" s="63"/>
      <c r="G10" s="63"/>
      <c r="H10" s="59" t="s">
        <v>6</v>
      </c>
      <c r="I10" s="59" t="s">
        <v>176</v>
      </c>
    </row>
    <row r="11" spans="1:9">
      <c r="B11" s="60"/>
      <c r="C11" s="63"/>
      <c r="D11" s="63"/>
      <c r="E11" s="63"/>
      <c r="F11" s="63"/>
      <c r="G11" s="63"/>
      <c r="H11" s="60"/>
      <c r="I11" s="60"/>
    </row>
    <row r="12" spans="1:9">
      <c r="B12" s="60"/>
      <c r="C12" s="63"/>
      <c r="D12" s="63"/>
      <c r="E12" s="63"/>
      <c r="F12" s="63"/>
      <c r="G12" s="63"/>
      <c r="H12" s="60"/>
      <c r="I12" s="60"/>
    </row>
    <row r="13" spans="1:9" ht="40.799999999999997" customHeight="1">
      <c r="B13" s="61"/>
      <c r="C13" s="63"/>
      <c r="D13" s="63"/>
      <c r="E13" s="63"/>
      <c r="F13" s="63"/>
      <c r="G13" s="63"/>
      <c r="H13" s="61"/>
      <c r="I13" s="61"/>
    </row>
    <row r="14" spans="1:9" s="16" customFormat="1" ht="46.8">
      <c r="A14" s="14">
        <v>0</v>
      </c>
      <c r="B14" s="26">
        <v>920</v>
      </c>
      <c r="C14" s="27" t="s">
        <v>141</v>
      </c>
      <c r="D14" s="26"/>
      <c r="E14" s="26"/>
      <c r="F14" s="26" t="s">
        <v>7</v>
      </c>
      <c r="G14" s="26"/>
      <c r="H14" s="15">
        <f>SUMIFS(H15:H1032,$B15:$B1032,$B15)/3</f>
        <v>62927.700000000004</v>
      </c>
      <c r="I14" s="15">
        <f>SUMIFS(I15:I1032,$B15:$B1032,$B15)/3</f>
        <v>833</v>
      </c>
    </row>
    <row r="15" spans="1:9" s="16" customFormat="1" ht="46.8">
      <c r="A15" s="17">
        <v>1</v>
      </c>
      <c r="B15" s="28">
        <v>920</v>
      </c>
      <c r="C15" s="48" t="s">
        <v>8</v>
      </c>
      <c r="D15" s="30" t="s">
        <v>68</v>
      </c>
      <c r="E15" s="30" t="s">
        <v>69</v>
      </c>
      <c r="F15" s="30" t="s">
        <v>7</v>
      </c>
      <c r="G15" s="30" t="s">
        <v>97</v>
      </c>
      <c r="H15" s="18">
        <f>SUMIFS(H16:H1027,$B16:$B1027,$B16,$D16:$D1027,$D16,$E16:$E1027,$E16)/2</f>
        <v>18814.7</v>
      </c>
      <c r="I15" s="18">
        <f>SUMIFS(I16:I1027,$B16:$B1027,$B16,$D16:$D1027,$D16,$E16:$E1027,$E16)/2</f>
        <v>0</v>
      </c>
    </row>
    <row r="16" spans="1:9" s="16" customFormat="1" ht="62.4">
      <c r="A16" s="19">
        <v>2</v>
      </c>
      <c r="B16" s="43">
        <v>920</v>
      </c>
      <c r="C16" s="47" t="s">
        <v>177</v>
      </c>
      <c r="D16" s="44" t="s">
        <v>68</v>
      </c>
      <c r="E16" s="39" t="s">
        <v>69</v>
      </c>
      <c r="F16" s="39" t="s">
        <v>15</v>
      </c>
      <c r="G16" s="39" t="s">
        <v>70</v>
      </c>
      <c r="H16" s="40">
        <f>SUMIFS(H17:H1027,$B17:$B1027,$B16,$D17:$D1027,$D17,$E17:$E1027,$E17,$F17:$F1027,$F17)</f>
        <v>20</v>
      </c>
      <c r="I16" s="40">
        <f>SUMIFS(I17:I1027,$B17:$B1027,$B16,$D17:$D1027,$D17,$E17:$E1027,$E17,$F17:$F1027,$F17)</f>
        <v>0</v>
      </c>
    </row>
    <row r="17" spans="1:9" s="16" customFormat="1" ht="46.8">
      <c r="A17" s="20">
        <v>3</v>
      </c>
      <c r="B17" s="31">
        <v>920</v>
      </c>
      <c r="C17" s="46" t="s">
        <v>12</v>
      </c>
      <c r="D17" s="33" t="s">
        <v>68</v>
      </c>
      <c r="E17" s="33" t="s">
        <v>69</v>
      </c>
      <c r="F17" s="33" t="s">
        <v>15</v>
      </c>
      <c r="G17" s="33" t="s">
        <v>72</v>
      </c>
      <c r="H17" s="24">
        <v>20</v>
      </c>
      <c r="I17" s="24"/>
    </row>
    <row r="18" spans="1:9" s="16" customFormat="1" ht="62.4">
      <c r="A18" s="19">
        <v>2</v>
      </c>
      <c r="B18" s="43">
        <v>920</v>
      </c>
      <c r="C18" s="47" t="s">
        <v>187</v>
      </c>
      <c r="D18" s="44" t="s">
        <v>68</v>
      </c>
      <c r="E18" s="39" t="s">
        <v>69</v>
      </c>
      <c r="F18" s="39" t="s">
        <v>42</v>
      </c>
      <c r="G18" s="39" t="s">
        <v>70</v>
      </c>
      <c r="H18" s="40">
        <f>SUMIFS(H19:H1029,$B19:$B1029,$B18,$D19:$D1029,$D19,$E19:$E1029,$E19,$F19:$F1029,$F19)</f>
        <v>17</v>
      </c>
      <c r="I18" s="40">
        <f>SUMIFS(I19:I1029,$B19:$B1029,$B18,$D19:$D1029,$D19,$E19:$E1029,$E19,$F19:$F1029,$F19)</f>
        <v>0</v>
      </c>
    </row>
    <row r="19" spans="1:9" s="16" customFormat="1" ht="46.8">
      <c r="A19" s="20">
        <v>3</v>
      </c>
      <c r="B19" s="31">
        <v>920</v>
      </c>
      <c r="C19" s="46" t="s">
        <v>12</v>
      </c>
      <c r="D19" s="33" t="s">
        <v>68</v>
      </c>
      <c r="E19" s="33" t="s">
        <v>69</v>
      </c>
      <c r="F19" s="33" t="s">
        <v>42</v>
      </c>
      <c r="G19" s="33" t="s">
        <v>72</v>
      </c>
      <c r="H19" s="24">
        <v>17</v>
      </c>
      <c r="I19" s="24"/>
    </row>
    <row r="20" spans="1:9" s="16" customFormat="1" ht="62.4">
      <c r="A20" s="19">
        <v>2</v>
      </c>
      <c r="B20" s="37">
        <v>920</v>
      </c>
      <c r="C20" s="38" t="s">
        <v>9</v>
      </c>
      <c r="D20" s="39" t="s">
        <v>68</v>
      </c>
      <c r="E20" s="39" t="s">
        <v>69</v>
      </c>
      <c r="F20" s="39" t="s">
        <v>107</v>
      </c>
      <c r="G20" s="39" t="s">
        <v>70</v>
      </c>
      <c r="H20" s="40">
        <f>SUMIFS(H21:H1031,$B21:$B1031,$B20,$D21:$D1031,$D21,$E21:$E1031,$E21,$F21:$F1031,$F21)</f>
        <v>18777.7</v>
      </c>
      <c r="I20" s="40">
        <f>SUMIFS(I21:I1031,$B21:$B1031,$B20,$D21:$D1031,$D21,$E21:$E1031,$E21,$F21:$F1031,$F21)</f>
        <v>0</v>
      </c>
    </row>
    <row r="21" spans="1:9" s="16" customFormat="1" ht="38.4" customHeight="1">
      <c r="A21" s="20">
        <v>3</v>
      </c>
      <c r="B21" s="31">
        <v>920</v>
      </c>
      <c r="C21" s="32" t="s">
        <v>11</v>
      </c>
      <c r="D21" s="33" t="s">
        <v>68</v>
      </c>
      <c r="E21" s="33" t="s">
        <v>69</v>
      </c>
      <c r="F21" s="33" t="s">
        <v>107</v>
      </c>
      <c r="G21" s="33" t="s">
        <v>71</v>
      </c>
      <c r="H21" s="24">
        <v>18388.3</v>
      </c>
      <c r="I21" s="24"/>
    </row>
    <row r="22" spans="1:9" s="16" customFormat="1" ht="46.8">
      <c r="A22" s="20">
        <v>3</v>
      </c>
      <c r="B22" s="31">
        <v>920</v>
      </c>
      <c r="C22" s="32" t="s">
        <v>12</v>
      </c>
      <c r="D22" s="33" t="s">
        <v>68</v>
      </c>
      <c r="E22" s="33" t="s">
        <v>69</v>
      </c>
      <c r="F22" s="33" t="s">
        <v>107</v>
      </c>
      <c r="G22" s="33" t="s">
        <v>72</v>
      </c>
      <c r="H22" s="24">
        <v>389.4</v>
      </c>
      <c r="I22" s="24"/>
    </row>
    <row r="23" spans="1:9" s="16" customFormat="1" ht="15.6">
      <c r="A23" s="20">
        <v>3</v>
      </c>
      <c r="B23" s="31">
        <v>920</v>
      </c>
      <c r="C23" s="32" t="s">
        <v>13</v>
      </c>
      <c r="D23" s="33" t="s">
        <v>68</v>
      </c>
      <c r="E23" s="33" t="s">
        <v>69</v>
      </c>
      <c r="F23" s="33" t="s">
        <v>107</v>
      </c>
      <c r="G23" s="33" t="s">
        <v>73</v>
      </c>
      <c r="H23" s="24"/>
      <c r="I23" s="24"/>
    </row>
    <row r="24" spans="1:9" s="16" customFormat="1" ht="15" customHeight="1">
      <c r="A24" s="17">
        <v>1</v>
      </c>
      <c r="B24" s="28">
        <v>920</v>
      </c>
      <c r="C24" s="29" t="s">
        <v>14</v>
      </c>
      <c r="D24" s="30" t="s">
        <v>68</v>
      </c>
      <c r="E24" s="30" t="s">
        <v>74</v>
      </c>
      <c r="F24" s="30"/>
      <c r="G24" s="30"/>
      <c r="H24" s="18">
        <f>SUMIFS(H25:H1036,$B25:$B1036,$B25,$D25:$D1036,$D25,$E25:$E1036,$E25)/2</f>
        <v>0</v>
      </c>
      <c r="I24" s="18">
        <f>SUMIFS(I25:I1036,$B25:$B1036,$B25,$D25:$D1036,$D25,$E25:$E1036,$E25)/2</f>
        <v>0</v>
      </c>
    </row>
    <row r="25" spans="1:9" s="16" customFormat="1" ht="46.8">
      <c r="A25" s="19">
        <v>2</v>
      </c>
      <c r="B25" s="37">
        <v>920</v>
      </c>
      <c r="C25" s="38" t="s">
        <v>35</v>
      </c>
      <c r="D25" s="39" t="s">
        <v>68</v>
      </c>
      <c r="E25" s="39" t="s">
        <v>74</v>
      </c>
      <c r="F25" s="39" t="s">
        <v>109</v>
      </c>
      <c r="G25" s="39" t="s">
        <v>70</v>
      </c>
      <c r="H25" s="40">
        <f>SUMIFS(H26:H1036,$B26:$B1036,$B25,$D26:$D1036,$D26,$E26:$E1036,$E26,$F26:$F1036,$F26)</f>
        <v>0</v>
      </c>
      <c r="I25" s="40">
        <f>SUMIFS(I26:I1036,$B26:$B1036,$B25,$D26:$D1036,$D26,$E26:$E1036,$E26,$F26:$F1036,$F26)</f>
        <v>0</v>
      </c>
    </row>
    <row r="26" spans="1:9" s="16" customFormat="1" ht="15.6">
      <c r="A26" s="20">
        <v>3</v>
      </c>
      <c r="B26" s="31">
        <v>920</v>
      </c>
      <c r="C26" s="32" t="s">
        <v>128</v>
      </c>
      <c r="D26" s="33" t="s">
        <v>68</v>
      </c>
      <c r="E26" s="33" t="s">
        <v>74</v>
      </c>
      <c r="F26" s="33" t="s">
        <v>109</v>
      </c>
      <c r="G26" s="33" t="s">
        <v>127</v>
      </c>
      <c r="H26" s="24"/>
      <c r="I26" s="24"/>
    </row>
    <row r="27" spans="1:9" s="16" customFormat="1" ht="30" customHeight="1">
      <c r="A27" s="17">
        <v>1</v>
      </c>
      <c r="B27" s="28">
        <v>920</v>
      </c>
      <c r="C27" s="29" t="s">
        <v>149</v>
      </c>
      <c r="D27" s="30" t="s">
        <v>74</v>
      </c>
      <c r="E27" s="30" t="s">
        <v>68</v>
      </c>
      <c r="F27" s="30"/>
      <c r="G27" s="30"/>
      <c r="H27" s="18">
        <f>SUMIFS(H28:H1039,$B28:$B1039,$B28,$D28:$D1039,$D28,$E28:$E1039,$E28)/2</f>
        <v>0</v>
      </c>
      <c r="I27" s="18">
        <f>SUMIFS(I28:I1039,$B28:$B1039,$B28,$D28:$D1039,$D28,$E28:$E1039,$E28)/2</f>
        <v>0</v>
      </c>
    </row>
    <row r="28" spans="1:9" s="16" customFormat="1" ht="46.8">
      <c r="A28" s="19">
        <v>2</v>
      </c>
      <c r="B28" s="37">
        <v>920</v>
      </c>
      <c r="C28" s="38" t="s">
        <v>147</v>
      </c>
      <c r="D28" s="39" t="s">
        <v>74</v>
      </c>
      <c r="E28" s="39" t="s">
        <v>68</v>
      </c>
      <c r="F28" s="39" t="s">
        <v>146</v>
      </c>
      <c r="G28" s="39" t="s">
        <v>70</v>
      </c>
      <c r="H28" s="40">
        <f>SUMIFS(H29:H1039,$B29:$B1039,$B28,$D29:$D1039,$D29,$E29:$E1039,$E29,$F29:$F1039,$F29)</f>
        <v>0</v>
      </c>
      <c r="I28" s="40">
        <f>SUMIFS(I29:I1039,$B29:$B1039,$B28,$D29:$D1039,$D29,$E29:$E1039,$E29,$F29:$F1039,$F29)</f>
        <v>0</v>
      </c>
    </row>
    <row r="29" spans="1:9" s="16" customFormat="1" ht="21.6" customHeight="1">
      <c r="A29" s="20">
        <v>3</v>
      </c>
      <c r="B29" s="31">
        <v>920</v>
      </c>
      <c r="C29" s="32" t="s">
        <v>150</v>
      </c>
      <c r="D29" s="33" t="s">
        <v>74</v>
      </c>
      <c r="E29" s="33" t="s">
        <v>68</v>
      </c>
      <c r="F29" s="33" t="s">
        <v>146</v>
      </c>
      <c r="G29" s="33" t="s">
        <v>148</v>
      </c>
      <c r="H29" s="24"/>
      <c r="I29" s="24"/>
    </row>
    <row r="30" spans="1:9" s="16" customFormat="1" ht="52.95" customHeight="1">
      <c r="A30" s="17">
        <v>1</v>
      </c>
      <c r="B30" s="28">
        <v>920</v>
      </c>
      <c r="C30" s="29" t="s">
        <v>16</v>
      </c>
      <c r="D30" s="30" t="s">
        <v>75</v>
      </c>
      <c r="E30" s="30" t="s">
        <v>68</v>
      </c>
      <c r="F30" s="30" t="s">
        <v>7</v>
      </c>
      <c r="G30" s="30" t="s">
        <v>70</v>
      </c>
      <c r="H30" s="18">
        <f>SUMIFS(H31:H1042,$B31:$B1042,$B31,$D31:$D1042,$D31,$E31:$E1042,$E31)/2</f>
        <v>21900</v>
      </c>
      <c r="I30" s="18">
        <f>SUMIFS(I31:I1042,$B31:$B1042,$B31,$D31:$D1042,$D31,$E31:$E1042,$E31)/2</f>
        <v>833</v>
      </c>
    </row>
    <row r="31" spans="1:9" s="16" customFormat="1" ht="31.2">
      <c r="A31" s="19">
        <v>2</v>
      </c>
      <c r="B31" s="37">
        <v>920</v>
      </c>
      <c r="C31" s="38" t="s">
        <v>17</v>
      </c>
      <c r="D31" s="39" t="s">
        <v>75</v>
      </c>
      <c r="E31" s="39" t="s">
        <v>68</v>
      </c>
      <c r="F31" s="39" t="s">
        <v>108</v>
      </c>
      <c r="G31" s="39" t="s">
        <v>70</v>
      </c>
      <c r="H31" s="40">
        <f>SUMIFS(H32:H1042,$B32:$B1042,$B31,$D32:$D1042,$D32,$E32:$E1042,$E32,$F32:$F1042,$F32)</f>
        <v>21900</v>
      </c>
      <c r="I31" s="40">
        <f>SUMIFS(I32:I1042,$B32:$B1042,$B31,$D32:$D1042,$D32,$E32:$E1042,$E32,$F32:$F1042,$F32)</f>
        <v>833</v>
      </c>
    </row>
    <row r="32" spans="1:9" s="16" customFormat="1" ht="15.6">
      <c r="A32" s="20">
        <v>3</v>
      </c>
      <c r="B32" s="31">
        <v>920</v>
      </c>
      <c r="C32" s="32" t="s">
        <v>18</v>
      </c>
      <c r="D32" s="33" t="s">
        <v>75</v>
      </c>
      <c r="E32" s="33" t="s">
        <v>68</v>
      </c>
      <c r="F32" s="33" t="s">
        <v>108</v>
      </c>
      <c r="G32" s="33" t="s">
        <v>76</v>
      </c>
      <c r="H32" s="24">
        <v>21900</v>
      </c>
      <c r="I32" s="24">
        <v>833</v>
      </c>
    </row>
    <row r="33" spans="1:9" s="16" customFormat="1" ht="31.2">
      <c r="A33" s="17">
        <v>1</v>
      </c>
      <c r="B33" s="28">
        <v>920</v>
      </c>
      <c r="C33" s="54" t="s">
        <v>132</v>
      </c>
      <c r="D33" s="30" t="s">
        <v>75</v>
      </c>
      <c r="E33" s="30" t="s">
        <v>77</v>
      </c>
      <c r="F33" s="30"/>
      <c r="G33" s="30"/>
      <c r="H33" s="18">
        <f>SUMIFS(H34:H1045,$B34:$B1045,$B34,$D34:$D1045,$D34,$E34:$E1045,$E34)/2</f>
        <v>22213</v>
      </c>
      <c r="I33" s="18">
        <f>SUMIFS(I34:I1045,$B34:$B1045,$B34,$D34:$D1045,$D34,$E34:$E1045,$E34)/2</f>
        <v>0</v>
      </c>
    </row>
    <row r="34" spans="1:9" s="16" customFormat="1" ht="46.8">
      <c r="A34" s="19">
        <v>2</v>
      </c>
      <c r="B34" s="37">
        <v>920</v>
      </c>
      <c r="C34" s="38" t="s">
        <v>188</v>
      </c>
      <c r="D34" s="39" t="s">
        <v>75</v>
      </c>
      <c r="E34" s="39" t="s">
        <v>77</v>
      </c>
      <c r="F34" s="39" t="s">
        <v>151</v>
      </c>
      <c r="G34" s="39" t="s">
        <v>70</v>
      </c>
      <c r="H34" s="40">
        <f>SUMIFS(H35:H1045,$B35:$B1045,$B34,$D35:$D1045,$D35,$E35:$E1045,$E35,$F35:$F1045,$F35)</f>
        <v>0</v>
      </c>
      <c r="I34" s="40">
        <f>SUMIFS(I35:I1045,$B35:$B1045,$B34,$D35:$D1045,$D35,$E35:$E1045,$E35,$F35:$F1045,$F35)</f>
        <v>0</v>
      </c>
    </row>
    <row r="35" spans="1:9" s="16" customFormat="1" ht="15.6">
      <c r="A35" s="20">
        <v>3</v>
      </c>
      <c r="B35" s="31">
        <v>920</v>
      </c>
      <c r="C35" s="32" t="s">
        <v>19</v>
      </c>
      <c r="D35" s="33" t="s">
        <v>75</v>
      </c>
      <c r="E35" s="33" t="s">
        <v>77</v>
      </c>
      <c r="F35" s="33" t="s">
        <v>151</v>
      </c>
      <c r="G35" s="33" t="s">
        <v>78</v>
      </c>
      <c r="H35" s="24"/>
      <c r="I35" s="24"/>
    </row>
    <row r="36" spans="1:9" s="16" customFormat="1" ht="31.2">
      <c r="A36" s="19">
        <v>2</v>
      </c>
      <c r="B36" s="37">
        <v>920</v>
      </c>
      <c r="C36" s="38" t="s">
        <v>17</v>
      </c>
      <c r="D36" s="39" t="s">
        <v>75</v>
      </c>
      <c r="E36" s="39" t="s">
        <v>77</v>
      </c>
      <c r="F36" s="39" t="s">
        <v>108</v>
      </c>
      <c r="G36" s="39"/>
      <c r="H36" s="40">
        <f>SUMIFS(H37:H1047,$B37:$B1047,$B36,$D37:$D1047,$D37,$E37:$E1047,$E37,$F37:$F1047,$F37)</f>
        <v>22213</v>
      </c>
      <c r="I36" s="40">
        <f>SUMIFS(I37:I1047,$B37:$B1047,$B36,$D37:$D1047,$D37,$E37:$E1047,$E37,$F37:$F1047,$F37)</f>
        <v>0</v>
      </c>
    </row>
    <row r="37" spans="1:9" s="16" customFormat="1" ht="15.6">
      <c r="A37" s="20">
        <v>3</v>
      </c>
      <c r="B37" s="31">
        <v>920</v>
      </c>
      <c r="C37" s="32" t="s">
        <v>19</v>
      </c>
      <c r="D37" s="33" t="s">
        <v>75</v>
      </c>
      <c r="E37" s="33" t="s">
        <v>77</v>
      </c>
      <c r="F37" s="33" t="s">
        <v>108</v>
      </c>
      <c r="G37" s="33" t="s">
        <v>78</v>
      </c>
      <c r="H37" s="24">
        <v>22213</v>
      </c>
      <c r="I37" s="24"/>
    </row>
    <row r="38" spans="1:9" s="16" customFormat="1" ht="31.2">
      <c r="A38" s="14">
        <v>0</v>
      </c>
      <c r="B38" s="26">
        <v>933</v>
      </c>
      <c r="C38" s="27" t="s">
        <v>140</v>
      </c>
      <c r="D38" s="34" t="s">
        <v>70</v>
      </c>
      <c r="E38" s="34" t="s">
        <v>70</v>
      </c>
      <c r="F38" s="34" t="s">
        <v>7</v>
      </c>
      <c r="G38" s="34" t="s">
        <v>70</v>
      </c>
      <c r="H38" s="15">
        <f>SUMIFS(H39:H1056,$B39:$B1056,$B39)/3</f>
        <v>829.1</v>
      </c>
      <c r="I38" s="15">
        <f>SUMIFS(I39:I1056,$B39:$B1056,$B39)/3</f>
        <v>0</v>
      </c>
    </row>
    <row r="39" spans="1:9" s="16" customFormat="1" ht="70.95" customHeight="1">
      <c r="A39" s="17">
        <v>1</v>
      </c>
      <c r="B39" s="28">
        <v>933</v>
      </c>
      <c r="C39" s="29" t="s">
        <v>20</v>
      </c>
      <c r="D39" s="30" t="s">
        <v>68</v>
      </c>
      <c r="E39" s="30" t="s">
        <v>77</v>
      </c>
      <c r="F39" s="30" t="s">
        <v>7</v>
      </c>
      <c r="G39" s="30" t="s">
        <v>70</v>
      </c>
      <c r="H39" s="18">
        <f>SUMIFS(H40:H1051,$B40:$B1051,$B40,$D40:$D1051,$D40,$E40:$E1051,$E40)/2</f>
        <v>829.09999999999991</v>
      </c>
      <c r="I39" s="18">
        <f>SUMIFS(I40:I1051,$B40:$B1051,$B40,$D40:$D1051,$D40,$E40:$E1051,$E40)/2</f>
        <v>0</v>
      </c>
    </row>
    <row r="40" spans="1:9" s="16" customFormat="1" ht="62.4">
      <c r="A40" s="19">
        <v>2</v>
      </c>
      <c r="B40" s="37">
        <v>933</v>
      </c>
      <c r="C40" s="38" t="s">
        <v>9</v>
      </c>
      <c r="D40" s="39" t="s">
        <v>68</v>
      </c>
      <c r="E40" s="39" t="s">
        <v>77</v>
      </c>
      <c r="F40" s="39" t="s">
        <v>107</v>
      </c>
      <c r="G40" s="39" t="s">
        <v>70</v>
      </c>
      <c r="H40" s="40">
        <f>SUMIFS(H41:H1051,$B41:$B1051,$B40,$D41:$D1051,$D41,$E41:$E1051,$E41,$F41:$F1051,$F41)</f>
        <v>829.09999999999991</v>
      </c>
      <c r="I40" s="40">
        <f>SUMIFS(I41:I1051,$B41:$B1051,$B40,$D41:$D1051,$D41,$E41:$E1051,$E41,$F41:$F1051,$F41)</f>
        <v>0</v>
      </c>
    </row>
    <row r="41" spans="1:9" s="16" customFormat="1" ht="35.4" customHeight="1">
      <c r="A41" s="20">
        <v>3</v>
      </c>
      <c r="B41" s="31">
        <v>933</v>
      </c>
      <c r="C41" s="32" t="s">
        <v>11</v>
      </c>
      <c r="D41" s="33" t="s">
        <v>68</v>
      </c>
      <c r="E41" s="33" t="s">
        <v>77</v>
      </c>
      <c r="F41" s="33" t="s">
        <v>107</v>
      </c>
      <c r="G41" s="33" t="s">
        <v>71</v>
      </c>
      <c r="H41" s="24">
        <v>698.3</v>
      </c>
      <c r="I41" s="24"/>
    </row>
    <row r="42" spans="1:9" s="16" customFormat="1" ht="46.8">
      <c r="A42" s="20">
        <v>3</v>
      </c>
      <c r="B42" s="31">
        <v>933</v>
      </c>
      <c r="C42" s="32" t="s">
        <v>12</v>
      </c>
      <c r="D42" s="33" t="s">
        <v>68</v>
      </c>
      <c r="E42" s="33" t="s">
        <v>77</v>
      </c>
      <c r="F42" s="33" t="s">
        <v>107</v>
      </c>
      <c r="G42" s="33" t="s">
        <v>72</v>
      </c>
      <c r="H42" s="24">
        <v>130.80000000000001</v>
      </c>
      <c r="I42" s="24"/>
    </row>
    <row r="43" spans="1:9" s="16" customFormat="1" ht="31.2">
      <c r="A43" s="14">
        <v>0</v>
      </c>
      <c r="B43" s="26">
        <v>934</v>
      </c>
      <c r="C43" s="27" t="s">
        <v>157</v>
      </c>
      <c r="D43" s="34" t="s">
        <v>70</v>
      </c>
      <c r="E43" s="34" t="s">
        <v>70</v>
      </c>
      <c r="F43" s="34" t="s">
        <v>7</v>
      </c>
      <c r="G43" s="34" t="s">
        <v>70</v>
      </c>
      <c r="H43" s="15">
        <f>SUMIFS(H44:H1063,$B44:$B1063,$B44)/3</f>
        <v>3449.7999999999997</v>
      </c>
      <c r="I43" s="15">
        <f>SUMIFS(I44:I1063,$B44:$B1063,$B44)/3</f>
        <v>0</v>
      </c>
    </row>
    <row r="44" spans="1:9" s="16" customFormat="1" ht="46.8">
      <c r="A44" s="17">
        <v>1</v>
      </c>
      <c r="B44" s="28">
        <v>934</v>
      </c>
      <c r="C44" s="29" t="s">
        <v>8</v>
      </c>
      <c r="D44" s="30" t="s">
        <v>68</v>
      </c>
      <c r="E44" s="30" t="s">
        <v>69</v>
      </c>
      <c r="F44" s="30" t="s">
        <v>7</v>
      </c>
      <c r="G44" s="30" t="s">
        <v>70</v>
      </c>
      <c r="H44" s="18">
        <f>SUMIFS(H45:H1058,$B45:$B1058,$B45,$D45:$D1058,$D45,$E45:$E1058,$E45)/2</f>
        <v>3449.8</v>
      </c>
      <c r="I44" s="18">
        <f>SUMIFS(I45:I1058,$B45:$B1058,$B45,$D45:$D1058,$D45,$E45:$E1058,$E45)/2</f>
        <v>0</v>
      </c>
    </row>
    <row r="45" spans="1:9" s="16" customFormat="1" ht="62.4">
      <c r="A45" s="19">
        <v>2</v>
      </c>
      <c r="B45" s="37">
        <v>934</v>
      </c>
      <c r="C45" s="47" t="s">
        <v>177</v>
      </c>
      <c r="D45" s="39" t="s">
        <v>68</v>
      </c>
      <c r="E45" s="39" t="s">
        <v>69</v>
      </c>
      <c r="F45" s="39" t="s">
        <v>15</v>
      </c>
      <c r="G45" s="39" t="s">
        <v>70</v>
      </c>
      <c r="H45" s="40">
        <f>SUMIFS(H46:H1058,$B46:$B1058,$B45,$D46:$D1058,$D46,$E46:$E1058,$E46,$F46:$F1058,$F46)</f>
        <v>0</v>
      </c>
      <c r="I45" s="40">
        <f>SUMIFS(I46:I1058,$B46:$B1058,$B45,$D46:$D1058,$D46,$E46:$E1058,$E46,$F46:$F1058,$F46)</f>
        <v>0</v>
      </c>
    </row>
    <row r="46" spans="1:9" s="16" customFormat="1" ht="51.6" customHeight="1">
      <c r="A46" s="20">
        <v>3</v>
      </c>
      <c r="B46" s="31">
        <v>934</v>
      </c>
      <c r="C46" s="32" t="s">
        <v>12</v>
      </c>
      <c r="D46" s="33" t="s">
        <v>68</v>
      </c>
      <c r="E46" s="33" t="s">
        <v>69</v>
      </c>
      <c r="F46" s="33" t="s">
        <v>15</v>
      </c>
      <c r="G46" s="33" t="s">
        <v>72</v>
      </c>
      <c r="H46" s="24"/>
      <c r="I46" s="24"/>
    </row>
    <row r="47" spans="1:9" s="16" customFormat="1" ht="62.4">
      <c r="A47" s="19">
        <v>2</v>
      </c>
      <c r="B47" s="37">
        <v>934</v>
      </c>
      <c r="C47" s="47" t="s">
        <v>187</v>
      </c>
      <c r="D47" s="39" t="s">
        <v>68</v>
      </c>
      <c r="E47" s="39" t="s">
        <v>69</v>
      </c>
      <c r="F47" s="39" t="s">
        <v>42</v>
      </c>
      <c r="G47" s="39" t="s">
        <v>70</v>
      </c>
      <c r="H47" s="40">
        <f>SUMIFS(H48:H1060,$B48:$B1060,$B47,$D48:$D1060,$D48,$E48:$E1060,$E48,$F48:$F1060,$F48)</f>
        <v>4</v>
      </c>
      <c r="I47" s="40">
        <f>SUMIFS(I48:I1060,$B48:$B1060,$B47,$D48:$D1060,$D48,$E48:$E1060,$E48,$F48:$F1060,$F48)</f>
        <v>0</v>
      </c>
    </row>
    <row r="48" spans="1:9" s="16" customFormat="1" ht="51.6" customHeight="1">
      <c r="A48" s="20">
        <v>3</v>
      </c>
      <c r="B48" s="31">
        <v>934</v>
      </c>
      <c r="C48" s="32" t="s">
        <v>12</v>
      </c>
      <c r="D48" s="33" t="s">
        <v>68</v>
      </c>
      <c r="E48" s="33" t="s">
        <v>69</v>
      </c>
      <c r="F48" s="33" t="s">
        <v>42</v>
      </c>
      <c r="G48" s="33" t="s">
        <v>72</v>
      </c>
      <c r="H48" s="24">
        <v>4</v>
      </c>
      <c r="I48" s="24"/>
    </row>
    <row r="49" spans="1:9" s="16" customFormat="1" ht="62.4">
      <c r="A49" s="19">
        <v>2</v>
      </c>
      <c r="B49" s="37">
        <v>934</v>
      </c>
      <c r="C49" s="38" t="s">
        <v>9</v>
      </c>
      <c r="D49" s="39" t="s">
        <v>68</v>
      </c>
      <c r="E49" s="39" t="s">
        <v>69</v>
      </c>
      <c r="F49" s="39" t="s">
        <v>107</v>
      </c>
      <c r="G49" s="39" t="s">
        <v>70</v>
      </c>
      <c r="H49" s="40">
        <f>SUMIFS(H50:H1062,$B50:$B1062,$B49,$D50:$D1062,$D50,$E50:$E1062,$E50,$F50:$F1062,$F50)</f>
        <v>3445.8</v>
      </c>
      <c r="I49" s="40">
        <f>SUMIFS(I50:I1062,$B50:$B1062,$B49,$D50:$D1062,$D50,$E50:$E1062,$E50,$F50:$F1062,$F50)</f>
        <v>0</v>
      </c>
    </row>
    <row r="50" spans="1:9" s="16" customFormat="1" ht="31.2">
      <c r="A50" s="20">
        <v>3</v>
      </c>
      <c r="B50" s="31">
        <v>934</v>
      </c>
      <c r="C50" s="32" t="s">
        <v>11</v>
      </c>
      <c r="D50" s="33" t="s">
        <v>68</v>
      </c>
      <c r="E50" s="33" t="s">
        <v>69</v>
      </c>
      <c r="F50" s="33" t="s">
        <v>107</v>
      </c>
      <c r="G50" s="33" t="s">
        <v>71</v>
      </c>
      <c r="H50" s="24">
        <v>3371.5</v>
      </c>
      <c r="I50" s="24"/>
    </row>
    <row r="51" spans="1:9" s="16" customFormat="1" ht="46.8">
      <c r="A51" s="20">
        <v>3</v>
      </c>
      <c r="B51" s="31">
        <v>934</v>
      </c>
      <c r="C51" s="32" t="s">
        <v>12</v>
      </c>
      <c r="D51" s="33" t="s">
        <v>68</v>
      </c>
      <c r="E51" s="33" t="s">
        <v>69</v>
      </c>
      <c r="F51" s="33" t="s">
        <v>107</v>
      </c>
      <c r="G51" s="33" t="s">
        <v>72</v>
      </c>
      <c r="H51" s="24">
        <v>74.3</v>
      </c>
      <c r="I51" s="24"/>
    </row>
    <row r="52" spans="1:9" s="16" customFormat="1" ht="78" customHeight="1">
      <c r="A52" s="14">
        <v>0</v>
      </c>
      <c r="B52" s="26">
        <v>943</v>
      </c>
      <c r="C52" s="27" t="s">
        <v>139</v>
      </c>
      <c r="D52" s="34"/>
      <c r="E52" s="34"/>
      <c r="F52" s="34"/>
      <c r="G52" s="34"/>
      <c r="H52" s="15">
        <f>SUMIFS(H53:H1105,$B53:$B1105,$B53)/3</f>
        <v>10276.000000000002</v>
      </c>
      <c r="I52" s="15">
        <f>SUMIFS(I53:I1105,$B53:$B1105,$B53)/3</f>
        <v>10276.000000000002</v>
      </c>
    </row>
    <row r="53" spans="1:9" s="16" customFormat="1" ht="15.6">
      <c r="A53" s="17">
        <v>1</v>
      </c>
      <c r="B53" s="28">
        <v>943</v>
      </c>
      <c r="C53" s="29" t="s">
        <v>131</v>
      </c>
      <c r="D53" s="30" t="s">
        <v>83</v>
      </c>
      <c r="E53" s="30" t="s">
        <v>85</v>
      </c>
      <c r="F53" s="30" t="s">
        <v>7</v>
      </c>
      <c r="G53" s="30" t="s">
        <v>70</v>
      </c>
      <c r="H53" s="18">
        <f>SUMIFS(H54:H1100,$B54:$B1100,$B54,$D54:$D1100,$D54,$E54:$E1100,$E54)/2</f>
        <v>7005.8</v>
      </c>
      <c r="I53" s="18">
        <f>SUMIFS(I54:I1100,$B54:$B1100,$B54,$D54:$D1100,$D54,$E54:$E1100,$E54)/2</f>
        <v>7005.8</v>
      </c>
    </row>
    <row r="54" spans="1:9" s="16" customFormat="1" ht="62.4">
      <c r="A54" s="19">
        <v>2</v>
      </c>
      <c r="B54" s="37">
        <v>943</v>
      </c>
      <c r="C54" s="38" t="s">
        <v>189</v>
      </c>
      <c r="D54" s="39" t="s">
        <v>83</v>
      </c>
      <c r="E54" s="39" t="s">
        <v>85</v>
      </c>
      <c r="F54" s="39" t="s">
        <v>10</v>
      </c>
      <c r="G54" s="39"/>
      <c r="H54" s="40">
        <f>SUMIFS(H55:H1100,$B55:$B1100,$B54,$D55:$D1100,$D55,$E55:$E1100,$E55,$F55:$F1100,$F55)</f>
        <v>7005.8</v>
      </c>
      <c r="I54" s="40">
        <f>SUMIFS(I55:I1100,$B55:$B1100,$B54,$D55:$D1100,$D55,$E55:$E1100,$E55,$F55:$F1100,$F55)</f>
        <v>7005.8</v>
      </c>
    </row>
    <row r="55" spans="1:9" s="16" customFormat="1" ht="33.6" customHeight="1">
      <c r="A55" s="20">
        <v>3</v>
      </c>
      <c r="B55" s="31">
        <v>943</v>
      </c>
      <c r="C55" s="32" t="s">
        <v>21</v>
      </c>
      <c r="D55" s="33" t="s">
        <v>83</v>
      </c>
      <c r="E55" s="33" t="s">
        <v>85</v>
      </c>
      <c r="F55" s="33" t="s">
        <v>10</v>
      </c>
      <c r="G55" s="33" t="s">
        <v>79</v>
      </c>
      <c r="H55" s="24">
        <v>7005.8</v>
      </c>
      <c r="I55" s="24">
        <v>7005.8</v>
      </c>
    </row>
    <row r="56" spans="1:9" s="16" customFormat="1" ht="15.6">
      <c r="A56" s="17">
        <v>1</v>
      </c>
      <c r="B56" s="28">
        <v>943</v>
      </c>
      <c r="C56" s="29" t="s">
        <v>27</v>
      </c>
      <c r="D56" s="30" t="s">
        <v>83</v>
      </c>
      <c r="E56" s="30" t="s">
        <v>69</v>
      </c>
      <c r="F56" s="30"/>
      <c r="G56" s="30"/>
      <c r="H56" s="18">
        <f>SUMIFS(H57:H1103,$B57:$B1103,$B57,$D57:$D1103,$D57,$E57:$E1103,$E57)/2</f>
        <v>3270.2</v>
      </c>
      <c r="I56" s="18">
        <f>SUMIFS(I57:I1103,$B57:$B1103,$B57,$D57:$D1103,$D57,$E57:$E1103,$E57)/2</f>
        <v>3270.2</v>
      </c>
    </row>
    <row r="57" spans="1:9" s="16" customFormat="1" ht="62.4">
      <c r="A57" s="19">
        <v>2</v>
      </c>
      <c r="B57" s="37">
        <v>943</v>
      </c>
      <c r="C57" s="38" t="s">
        <v>189</v>
      </c>
      <c r="D57" s="39" t="s">
        <v>83</v>
      </c>
      <c r="E57" s="39" t="s">
        <v>69</v>
      </c>
      <c r="F57" s="39" t="s">
        <v>10</v>
      </c>
      <c r="G57" s="39"/>
      <c r="H57" s="40">
        <f>SUMIFS(H58:H1103,$B58:$B1103,$B57,$D58:$D1103,$D58,$E58:$E1103,$E58,$F58:$F1103,$F58)</f>
        <v>3270.2</v>
      </c>
      <c r="I57" s="40">
        <f>SUMIFS(I58:I1103,$B58:$B1103,$B57,$D58:$D1103,$D58,$E58:$E1103,$E58,$F58:$F1103,$F58)</f>
        <v>3270.2</v>
      </c>
    </row>
    <row r="58" spans="1:9" s="16" customFormat="1" ht="31.2">
      <c r="A58" s="20">
        <v>3</v>
      </c>
      <c r="B58" s="31">
        <v>943</v>
      </c>
      <c r="C58" s="32" t="s">
        <v>23</v>
      </c>
      <c r="D58" s="33" t="s">
        <v>83</v>
      </c>
      <c r="E58" s="33" t="s">
        <v>69</v>
      </c>
      <c r="F58" s="33" t="s">
        <v>10</v>
      </c>
      <c r="G58" s="33" t="s">
        <v>81</v>
      </c>
      <c r="H58" s="24">
        <v>2889</v>
      </c>
      <c r="I58" s="24">
        <v>2889</v>
      </c>
    </row>
    <row r="59" spans="1:9" s="16" customFormat="1" ht="46.8">
      <c r="A59" s="20">
        <v>3</v>
      </c>
      <c r="B59" s="31">
        <v>943</v>
      </c>
      <c r="C59" s="32" t="s">
        <v>12</v>
      </c>
      <c r="D59" s="33" t="s">
        <v>83</v>
      </c>
      <c r="E59" s="33" t="s">
        <v>69</v>
      </c>
      <c r="F59" s="33" t="s">
        <v>10</v>
      </c>
      <c r="G59" s="33" t="s">
        <v>72</v>
      </c>
      <c r="H59" s="24">
        <v>381.2</v>
      </c>
      <c r="I59" s="24">
        <v>381.2</v>
      </c>
    </row>
    <row r="60" spans="1:9" s="16" customFormat="1" ht="15.6">
      <c r="A60" s="20">
        <v>3</v>
      </c>
      <c r="B60" s="31">
        <v>943</v>
      </c>
      <c r="C60" s="32" t="s">
        <v>13</v>
      </c>
      <c r="D60" s="33" t="s">
        <v>83</v>
      </c>
      <c r="E60" s="33" t="s">
        <v>69</v>
      </c>
      <c r="F60" s="33" t="s">
        <v>10</v>
      </c>
      <c r="G60" s="33" t="s">
        <v>73</v>
      </c>
      <c r="H60" s="24"/>
      <c r="I60" s="24"/>
    </row>
    <row r="61" spans="1:9" s="16" customFormat="1" ht="46.8">
      <c r="A61" s="14">
        <v>0</v>
      </c>
      <c r="B61" s="26">
        <v>950</v>
      </c>
      <c r="C61" s="27" t="s">
        <v>138</v>
      </c>
      <c r="D61" s="34"/>
      <c r="E61" s="34"/>
      <c r="F61" s="34"/>
      <c r="G61" s="34"/>
      <c r="H61" s="15">
        <f>SUMIFS(H62:H1114,$B62:$B1114,$B62)/3</f>
        <v>50494.200000000004</v>
      </c>
      <c r="I61" s="15">
        <f>SUMIFS(I62:I1114,$B62:$B1114,$B62)/3</f>
        <v>4476.5</v>
      </c>
    </row>
    <row r="62" spans="1:9" s="16" customFormat="1" ht="62.4">
      <c r="A62" s="17">
        <v>1</v>
      </c>
      <c r="B62" s="28">
        <v>950</v>
      </c>
      <c r="C62" s="29" t="s">
        <v>34</v>
      </c>
      <c r="D62" s="30" t="s">
        <v>68</v>
      </c>
      <c r="E62" s="30" t="s">
        <v>85</v>
      </c>
      <c r="F62" s="30" t="s">
        <v>7</v>
      </c>
      <c r="G62" s="30" t="s">
        <v>70</v>
      </c>
      <c r="H62" s="18">
        <f>SUMIFS(H63:H1109,$B63:$B1109,$B63,$D63:$D1109,$D63,$E63:$E1109,$E63)/2</f>
        <v>9212.1</v>
      </c>
      <c r="I62" s="18">
        <f>SUMIFS(I63:I1109,$B63:$B1109,$B63,$D63:$D1109,$D63,$E63:$E1109,$E63)/2</f>
        <v>0</v>
      </c>
    </row>
    <row r="63" spans="1:9" s="16" customFormat="1" ht="62.4">
      <c r="A63" s="19">
        <v>2</v>
      </c>
      <c r="B63" s="37">
        <v>950</v>
      </c>
      <c r="C63" s="47" t="s">
        <v>177</v>
      </c>
      <c r="D63" s="39" t="s">
        <v>68</v>
      </c>
      <c r="E63" s="39" t="s">
        <v>85</v>
      </c>
      <c r="F63" s="39" t="s">
        <v>15</v>
      </c>
      <c r="G63" s="39" t="s">
        <v>70</v>
      </c>
      <c r="H63" s="40">
        <f>SUMIFS(H64:H1109,$B64:$B1109,$B63,$D64:$D1109,$D64,$E64:$E1109,$E64,$F64:$F1109,$F64)</f>
        <v>18</v>
      </c>
      <c r="I63" s="40">
        <f>SUMIFS(I64:I1109,$B64:$B1109,$B63,$D64:$D1109,$D64,$E64:$E1109,$E64,$F64:$F1109,$F64)</f>
        <v>0</v>
      </c>
    </row>
    <row r="64" spans="1:9" s="16" customFormat="1" ht="46.8">
      <c r="A64" s="20">
        <v>3</v>
      </c>
      <c r="B64" s="31">
        <v>950</v>
      </c>
      <c r="C64" s="32" t="s">
        <v>12</v>
      </c>
      <c r="D64" s="33" t="s">
        <v>68</v>
      </c>
      <c r="E64" s="33" t="s">
        <v>85</v>
      </c>
      <c r="F64" s="33" t="s">
        <v>15</v>
      </c>
      <c r="G64" s="33" t="s">
        <v>72</v>
      </c>
      <c r="H64" s="24">
        <v>18</v>
      </c>
      <c r="I64" s="24"/>
    </row>
    <row r="65" spans="1:9" s="16" customFormat="1" ht="62.4">
      <c r="A65" s="19">
        <v>2</v>
      </c>
      <c r="B65" s="37">
        <v>950</v>
      </c>
      <c r="C65" s="47" t="s">
        <v>187</v>
      </c>
      <c r="D65" s="39" t="s">
        <v>68</v>
      </c>
      <c r="E65" s="39" t="s">
        <v>85</v>
      </c>
      <c r="F65" s="39" t="s">
        <v>42</v>
      </c>
      <c r="G65" s="39" t="s">
        <v>70</v>
      </c>
      <c r="H65" s="40">
        <f>SUMIFS(H66:H1111,$B66:$B1111,$B65,$D66:$D1111,$D66,$E66:$E1111,$E66,$F66:$F1111,$F66)</f>
        <v>20</v>
      </c>
      <c r="I65" s="40">
        <f>SUMIFS(I66:I1111,$B66:$B1111,$B65,$D66:$D1111,$D66,$E66:$E1111,$E66,$F66:$F1111,$F66)</f>
        <v>0</v>
      </c>
    </row>
    <row r="66" spans="1:9" s="16" customFormat="1" ht="46.8">
      <c r="A66" s="20">
        <v>3</v>
      </c>
      <c r="B66" s="31">
        <v>950</v>
      </c>
      <c r="C66" s="32" t="s">
        <v>12</v>
      </c>
      <c r="D66" s="33" t="s">
        <v>68</v>
      </c>
      <c r="E66" s="33" t="s">
        <v>85</v>
      </c>
      <c r="F66" s="33" t="s">
        <v>42</v>
      </c>
      <c r="G66" s="33" t="s">
        <v>72</v>
      </c>
      <c r="H66" s="24">
        <v>20</v>
      </c>
      <c r="I66" s="24"/>
    </row>
    <row r="67" spans="1:9" s="16" customFormat="1" ht="62.4">
      <c r="A67" s="19">
        <v>2</v>
      </c>
      <c r="B67" s="37">
        <v>950</v>
      </c>
      <c r="C67" s="38" t="s">
        <v>9</v>
      </c>
      <c r="D67" s="39" t="s">
        <v>68</v>
      </c>
      <c r="E67" s="39" t="s">
        <v>85</v>
      </c>
      <c r="F67" s="39" t="s">
        <v>107</v>
      </c>
      <c r="G67" s="39" t="s">
        <v>70</v>
      </c>
      <c r="H67" s="40">
        <f>SUMIFS(H68:H1113,$B68:$B1113,$B67,$D68:$D1113,$D68,$E68:$E1113,$E68,$F68:$F1113,$F68)</f>
        <v>9174.1</v>
      </c>
      <c r="I67" s="40">
        <f>SUMIFS(I68:I1113,$B68:$B1113,$B67,$D68:$D1113,$D68,$E68:$E1113,$E68,$F68:$F1113,$F68)</f>
        <v>0</v>
      </c>
    </row>
    <row r="68" spans="1:9" s="16" customFormat="1" ht="31.2">
      <c r="A68" s="20">
        <v>3</v>
      </c>
      <c r="B68" s="31">
        <v>950</v>
      </c>
      <c r="C68" s="32" t="s">
        <v>11</v>
      </c>
      <c r="D68" s="33" t="s">
        <v>68</v>
      </c>
      <c r="E68" s="33" t="s">
        <v>85</v>
      </c>
      <c r="F68" s="33" t="s">
        <v>107</v>
      </c>
      <c r="G68" s="33" t="s">
        <v>71</v>
      </c>
      <c r="H68" s="24">
        <v>8749.9</v>
      </c>
      <c r="I68" s="24"/>
    </row>
    <row r="69" spans="1:9" s="16" customFormat="1" ht="46.8">
      <c r="A69" s="20">
        <v>3</v>
      </c>
      <c r="B69" s="31">
        <v>950</v>
      </c>
      <c r="C69" s="32" t="s">
        <v>12</v>
      </c>
      <c r="D69" s="33" t="s">
        <v>68</v>
      </c>
      <c r="E69" s="33" t="s">
        <v>85</v>
      </c>
      <c r="F69" s="33" t="s">
        <v>107</v>
      </c>
      <c r="G69" s="33" t="s">
        <v>72</v>
      </c>
      <c r="H69" s="24">
        <v>422.7</v>
      </c>
      <c r="I69" s="24"/>
    </row>
    <row r="70" spans="1:9" s="16" customFormat="1" ht="15.6">
      <c r="A70" s="20">
        <v>3</v>
      </c>
      <c r="B70" s="31">
        <v>950</v>
      </c>
      <c r="C70" s="32" t="s">
        <v>128</v>
      </c>
      <c r="D70" s="33" t="s">
        <v>68</v>
      </c>
      <c r="E70" s="33" t="s">
        <v>85</v>
      </c>
      <c r="F70" s="33" t="s">
        <v>107</v>
      </c>
      <c r="G70" s="33" t="s">
        <v>127</v>
      </c>
      <c r="H70" s="24"/>
      <c r="I70" s="24"/>
    </row>
    <row r="71" spans="1:9" s="16" customFormat="1" ht="21" customHeight="1">
      <c r="A71" s="20">
        <v>3</v>
      </c>
      <c r="B71" s="31">
        <v>950</v>
      </c>
      <c r="C71" s="32" t="s">
        <v>13</v>
      </c>
      <c r="D71" s="33" t="s">
        <v>68</v>
      </c>
      <c r="E71" s="33" t="s">
        <v>85</v>
      </c>
      <c r="F71" s="33" t="s">
        <v>107</v>
      </c>
      <c r="G71" s="33" t="s">
        <v>73</v>
      </c>
      <c r="H71" s="24">
        <v>1.5</v>
      </c>
      <c r="I71" s="25"/>
    </row>
    <row r="72" spans="1:9" s="16" customFormat="1" ht="15" customHeight="1">
      <c r="A72" s="17">
        <v>1</v>
      </c>
      <c r="B72" s="28">
        <v>950</v>
      </c>
      <c r="C72" s="29" t="s">
        <v>14</v>
      </c>
      <c r="D72" s="30" t="s">
        <v>68</v>
      </c>
      <c r="E72" s="30" t="s">
        <v>74</v>
      </c>
      <c r="F72" s="30"/>
      <c r="G72" s="30"/>
      <c r="H72" s="18">
        <f>SUMIFS(H73:H1120,$B73:$B1120,$B73,$D73:$D1120,$D73,$E73:$E1120,$E73)/2</f>
        <v>0</v>
      </c>
      <c r="I72" s="18">
        <f>SUMIFS(I73:I1120,$B73:$B1120,$B73,$D73:$D1120,$D73,$E73:$E1120,$E73)/2</f>
        <v>0</v>
      </c>
    </row>
    <row r="73" spans="1:9" s="16" customFormat="1" ht="62.4">
      <c r="A73" s="19">
        <v>2</v>
      </c>
      <c r="B73" s="37">
        <v>950</v>
      </c>
      <c r="C73" s="38" t="s">
        <v>159</v>
      </c>
      <c r="D73" s="39" t="s">
        <v>68</v>
      </c>
      <c r="E73" s="39" t="s">
        <v>74</v>
      </c>
      <c r="F73" s="39" t="s">
        <v>49</v>
      </c>
      <c r="G73" s="39" t="s">
        <v>70</v>
      </c>
      <c r="H73" s="40">
        <f>SUMIFS(H74:H1120,$B74:$B1120,$B73,$D74:$D1120,$D74,$E74:$E1120,$E74,$F74:$F1120,$F74)</f>
        <v>0</v>
      </c>
      <c r="I73" s="40">
        <f>SUMIFS(I74:I1120,$B74:$B1120,$B73,$D74:$D1120,$D74,$E74:$E1120,$E74,$F74:$F1120,$F74)</f>
        <v>0</v>
      </c>
    </row>
    <row r="74" spans="1:9" s="16" customFormat="1" ht="46.8">
      <c r="A74" s="20">
        <v>3</v>
      </c>
      <c r="B74" s="31">
        <v>950</v>
      </c>
      <c r="C74" s="32" t="s">
        <v>12</v>
      </c>
      <c r="D74" s="33" t="s">
        <v>68</v>
      </c>
      <c r="E74" s="33" t="s">
        <v>74</v>
      </c>
      <c r="F74" s="33" t="s">
        <v>49</v>
      </c>
      <c r="G74" s="33" t="s">
        <v>72</v>
      </c>
      <c r="H74" s="24"/>
      <c r="I74" s="24"/>
    </row>
    <row r="75" spans="1:9" s="16" customFormat="1" ht="49.8" customHeight="1">
      <c r="A75" s="17">
        <v>1</v>
      </c>
      <c r="B75" s="28">
        <v>950</v>
      </c>
      <c r="C75" s="29" t="s">
        <v>51</v>
      </c>
      <c r="D75" s="30" t="s">
        <v>77</v>
      </c>
      <c r="E75" s="30" t="s">
        <v>88</v>
      </c>
      <c r="F75" s="30"/>
      <c r="G75" s="30"/>
      <c r="H75" s="18">
        <f>SUMIFS(H76:H1123,$B76:$B1123,$B76,$D76:$D1123,$D76,$E76:$E1123,$E76)/2</f>
        <v>1792</v>
      </c>
      <c r="I75" s="18">
        <f>SUMIFS(I76:I1123,$B76:$B1123,$B76,$D76:$D1123,$D76,$E76:$E1123,$E76)/2</f>
        <v>0</v>
      </c>
    </row>
    <row r="76" spans="1:9" s="16" customFormat="1" ht="62.4">
      <c r="A76" s="19">
        <v>2</v>
      </c>
      <c r="B76" s="37">
        <v>950</v>
      </c>
      <c r="C76" s="38" t="s">
        <v>159</v>
      </c>
      <c r="D76" s="39" t="s">
        <v>77</v>
      </c>
      <c r="E76" s="39" t="s">
        <v>88</v>
      </c>
      <c r="F76" s="39" t="s">
        <v>49</v>
      </c>
      <c r="G76" s="39" t="s">
        <v>70</v>
      </c>
      <c r="H76" s="40">
        <f>SUMIFS(H77:H1123,$B77:$B1123,$B76,$D77:$D1123,$D77,$E77:$E1123,$E77,$F77:$F1123,$F77)</f>
        <v>1792</v>
      </c>
      <c r="I76" s="40">
        <f>SUMIFS(I77:I1123,$B77:$B1123,$B76,$D77:$D1123,$D77,$E77:$E1123,$E77,$F77:$F1123,$F77)</f>
        <v>0</v>
      </c>
    </row>
    <row r="77" spans="1:9" s="16" customFormat="1" ht="46.8">
      <c r="A77" s="20">
        <v>3</v>
      </c>
      <c r="B77" s="31">
        <v>950</v>
      </c>
      <c r="C77" s="32" t="s">
        <v>12</v>
      </c>
      <c r="D77" s="33" t="s">
        <v>77</v>
      </c>
      <c r="E77" s="33" t="s">
        <v>88</v>
      </c>
      <c r="F77" s="33" t="s">
        <v>49</v>
      </c>
      <c r="G77" s="33" t="s">
        <v>72</v>
      </c>
      <c r="H77" s="24">
        <v>1792</v>
      </c>
      <c r="I77" s="24"/>
    </row>
    <row r="78" spans="1:9" s="16" customFormat="1" ht="15" customHeight="1">
      <c r="A78" s="17">
        <v>1</v>
      </c>
      <c r="B78" s="28">
        <v>950</v>
      </c>
      <c r="C78" s="54" t="s">
        <v>53</v>
      </c>
      <c r="D78" s="30" t="s">
        <v>85</v>
      </c>
      <c r="E78" s="30" t="s">
        <v>91</v>
      </c>
      <c r="F78" s="30"/>
      <c r="G78" s="30"/>
      <c r="H78" s="18">
        <f>SUMIFS(H79:H1123,$B79:$B1123,$B79,$D79:$D1123,$D79,$E79:$E1123,$E79)/2</f>
        <v>0</v>
      </c>
      <c r="I78" s="18">
        <f>SUMIFS(I79:I1123,$B79:$B1123,$B79,$D79:$D1123,$D79,$E79:$E1123,$E79)/2</f>
        <v>0</v>
      </c>
    </row>
    <row r="79" spans="1:9" s="16" customFormat="1" ht="62.4">
      <c r="A79" s="19">
        <v>2</v>
      </c>
      <c r="B79" s="37">
        <v>950</v>
      </c>
      <c r="C79" s="38" t="s">
        <v>159</v>
      </c>
      <c r="D79" s="39" t="s">
        <v>85</v>
      </c>
      <c r="E79" s="39" t="s">
        <v>91</v>
      </c>
      <c r="F79" s="39" t="s">
        <v>49</v>
      </c>
      <c r="G79" s="39" t="s">
        <v>70</v>
      </c>
      <c r="H79" s="40">
        <f>SUMIFS(H80:H1123,$B80:$B1123,$B79,$D80:$D1123,$D80,$E80:$E1123,$E80,$F80:$F1123,$F80)</f>
        <v>0</v>
      </c>
      <c r="I79" s="40">
        <f>SUMIFS(I80:I1123,$B80:$B1123,$B79,$D80:$D1123,$D80,$E80:$E1123,$E80,$F80:$F1123,$F80)</f>
        <v>0</v>
      </c>
    </row>
    <row r="80" spans="1:9" s="16" customFormat="1" ht="46.8">
      <c r="A80" s="20">
        <v>3</v>
      </c>
      <c r="B80" s="31">
        <v>950</v>
      </c>
      <c r="C80" s="32" t="s">
        <v>12</v>
      </c>
      <c r="D80" s="33" t="s">
        <v>85</v>
      </c>
      <c r="E80" s="33" t="s">
        <v>91</v>
      </c>
      <c r="F80" s="33" t="s">
        <v>49</v>
      </c>
      <c r="G80" s="33" t="s">
        <v>72</v>
      </c>
      <c r="H80" s="24"/>
      <c r="I80" s="24"/>
    </row>
    <row r="81" spans="1:9" s="16" customFormat="1" ht="31.2">
      <c r="A81" s="17">
        <v>1</v>
      </c>
      <c r="B81" s="28">
        <v>950</v>
      </c>
      <c r="C81" s="29" t="s">
        <v>37</v>
      </c>
      <c r="D81" s="30" t="s">
        <v>85</v>
      </c>
      <c r="E81" s="30" t="s">
        <v>86</v>
      </c>
      <c r="F81" s="30"/>
      <c r="G81" s="30"/>
      <c r="H81" s="18">
        <f>SUMIFS(H82:H1126,$B82:$B1126,$B82,$D82:$D1126,$D82,$E82:$E1126,$E82)/2</f>
        <v>4741.3</v>
      </c>
      <c r="I81" s="18">
        <f>SUMIFS(I82:I1126,$B82:$B1126,$B82,$D82:$D1126,$D82,$E82:$E1126,$E82)/2</f>
        <v>4302</v>
      </c>
    </row>
    <row r="82" spans="1:9" s="16" customFormat="1" ht="62.4">
      <c r="A82" s="19">
        <v>2</v>
      </c>
      <c r="B82" s="37">
        <v>950</v>
      </c>
      <c r="C82" s="38" t="s">
        <v>159</v>
      </c>
      <c r="D82" s="39" t="s">
        <v>85</v>
      </c>
      <c r="E82" s="39" t="s">
        <v>86</v>
      </c>
      <c r="F82" s="39" t="s">
        <v>49</v>
      </c>
      <c r="G82" s="39"/>
      <c r="H82" s="40">
        <f>SUMIFS(H83:H1126,$B83:$B1126,$B82,$D83:$D1126,$D83,$E83:$E1126,$E83,$F83:$F1126,$F83)</f>
        <v>4741.3</v>
      </c>
      <c r="I82" s="40">
        <f>SUMIFS(I83:I1126,$B83:$B1126,$B82,$D83:$D1126,$D83,$E83:$E1126,$E83,$F83:$F1126,$F83)</f>
        <v>4302</v>
      </c>
    </row>
    <row r="83" spans="1:9" s="16" customFormat="1" ht="46.8">
      <c r="A83" s="20">
        <v>3</v>
      </c>
      <c r="B83" s="31">
        <v>950</v>
      </c>
      <c r="C83" s="32" t="s">
        <v>12</v>
      </c>
      <c r="D83" s="33" t="s">
        <v>85</v>
      </c>
      <c r="E83" s="33" t="s">
        <v>86</v>
      </c>
      <c r="F83" s="33" t="s">
        <v>49</v>
      </c>
      <c r="G83" s="33" t="s">
        <v>72</v>
      </c>
      <c r="H83" s="24">
        <v>4741.3</v>
      </c>
      <c r="I83" s="24">
        <v>4302</v>
      </c>
    </row>
    <row r="84" spans="1:9" s="16" customFormat="1" ht="15.6">
      <c r="A84" s="17">
        <v>1</v>
      </c>
      <c r="B84" s="28">
        <v>950</v>
      </c>
      <c r="C84" s="29" t="s">
        <v>58</v>
      </c>
      <c r="D84" s="30" t="s">
        <v>91</v>
      </c>
      <c r="E84" s="30" t="s">
        <v>68</v>
      </c>
      <c r="F84" s="30"/>
      <c r="G84" s="30"/>
      <c r="H84" s="18">
        <f>SUMIFS(H85:H1129,$B85:$B1129,$B85,$D85:$D1129,$D85,$E85:$E1129,$E85)/2</f>
        <v>560</v>
      </c>
      <c r="I84" s="18">
        <f>SUMIFS(I85:I1129,$B85:$B1129,$B85,$D85:$D1129,$D85,$E85:$E1129,$E85)/2</f>
        <v>0</v>
      </c>
    </row>
    <row r="85" spans="1:9" s="16" customFormat="1" ht="62.4">
      <c r="A85" s="19">
        <v>2</v>
      </c>
      <c r="B85" s="37">
        <v>950</v>
      </c>
      <c r="C85" s="38" t="s">
        <v>159</v>
      </c>
      <c r="D85" s="39" t="s">
        <v>91</v>
      </c>
      <c r="E85" s="39" t="s">
        <v>68</v>
      </c>
      <c r="F85" s="39" t="s">
        <v>49</v>
      </c>
      <c r="G85" s="39"/>
      <c r="H85" s="40">
        <f>SUMIFS(H86:H1129,$B86:$B1129,$B85,$D86:$D1129,$D86,$E86:$E1129,$E86,$F86:$F1129,$F86)</f>
        <v>530</v>
      </c>
      <c r="I85" s="40">
        <f>SUMIFS(I86:I1129,$B86:$B1129,$B85,$D86:$D1129,$D86,$E86:$E1129,$E86,$F86:$F1129,$F86)</f>
        <v>0</v>
      </c>
    </row>
    <row r="86" spans="1:9" s="16" customFormat="1" ht="46.8">
      <c r="A86" s="20">
        <v>3</v>
      </c>
      <c r="B86" s="31">
        <v>950</v>
      </c>
      <c r="C86" s="32" t="s">
        <v>12</v>
      </c>
      <c r="D86" s="33" t="s">
        <v>91</v>
      </c>
      <c r="E86" s="33" t="s">
        <v>68</v>
      </c>
      <c r="F86" s="33" t="s">
        <v>49</v>
      </c>
      <c r="G86" s="33" t="s">
        <v>72</v>
      </c>
      <c r="H86" s="24">
        <v>530</v>
      </c>
      <c r="I86" s="24"/>
    </row>
    <row r="87" spans="1:9" s="16" customFormat="1" ht="62.4">
      <c r="A87" s="19">
        <v>2</v>
      </c>
      <c r="B87" s="37">
        <v>950</v>
      </c>
      <c r="C87" s="38" t="s">
        <v>190</v>
      </c>
      <c r="D87" s="39" t="s">
        <v>91</v>
      </c>
      <c r="E87" s="39" t="s">
        <v>68</v>
      </c>
      <c r="F87" s="39" t="s">
        <v>153</v>
      </c>
      <c r="G87" s="39"/>
      <c r="H87" s="40">
        <f>SUMIFS(H88:H1131,$B88:$B1131,$B87,$D88:$D1131,$D88,$E88:$E1131,$E88,$F88:$F1131,$F88)</f>
        <v>30</v>
      </c>
      <c r="I87" s="40">
        <f>SUMIFS(I88:I1131,$B88:$B1131,$B87,$D88:$D1131,$D88,$E88:$E1131,$E88,$F88:$F1131,$F88)</f>
        <v>0</v>
      </c>
    </row>
    <row r="88" spans="1:9" s="16" customFormat="1" ht="46.8">
      <c r="A88" s="20">
        <v>3</v>
      </c>
      <c r="B88" s="31">
        <v>950</v>
      </c>
      <c r="C88" s="32" t="s">
        <v>12</v>
      </c>
      <c r="D88" s="33" t="s">
        <v>91</v>
      </c>
      <c r="E88" s="33" t="s">
        <v>68</v>
      </c>
      <c r="F88" s="33" t="s">
        <v>153</v>
      </c>
      <c r="G88" s="33" t="s">
        <v>72</v>
      </c>
      <c r="H88" s="24">
        <v>30</v>
      </c>
      <c r="I88" s="24"/>
    </row>
    <row r="89" spans="1:9" s="16" customFormat="1" ht="15.6">
      <c r="A89" s="17">
        <v>1</v>
      </c>
      <c r="B89" s="28">
        <v>950</v>
      </c>
      <c r="C89" s="29" t="s">
        <v>38</v>
      </c>
      <c r="D89" s="30" t="s">
        <v>80</v>
      </c>
      <c r="E89" s="30" t="s">
        <v>87</v>
      </c>
      <c r="F89" s="30"/>
      <c r="G89" s="30"/>
      <c r="H89" s="18">
        <f>SUMIFS(H90:H1139,$B90:$B1139,$B90,$D90:$D1139,$D90,$E90:$E1139,$E90)/2</f>
        <v>34188.800000000003</v>
      </c>
      <c r="I89" s="18">
        <f>SUMIFS(I90:I1139,$B90:$B1139,$B90,$D90:$D1139,$D90,$E90:$E1139,$E90)/2</f>
        <v>174.5</v>
      </c>
    </row>
    <row r="90" spans="1:9" s="16" customFormat="1" ht="54.6" customHeight="1">
      <c r="A90" s="19">
        <v>2</v>
      </c>
      <c r="B90" s="37">
        <v>950</v>
      </c>
      <c r="C90" s="38" t="s">
        <v>174</v>
      </c>
      <c r="D90" s="39" t="s">
        <v>80</v>
      </c>
      <c r="E90" s="39" t="s">
        <v>87</v>
      </c>
      <c r="F90" s="39" t="s">
        <v>125</v>
      </c>
      <c r="G90" s="39"/>
      <c r="H90" s="40">
        <f>SUMIFS(H91:H1139,$B91:$B1139,$B90,$D91:$D1139,$D91,$E91:$E1139,$E91,$F91:$F1139,$F91)</f>
        <v>280</v>
      </c>
      <c r="I90" s="40">
        <f>SUMIFS(I91:I1139,$B91:$B1139,$B90,$D91:$D1139,$D91,$E91:$E1139,$E91,$F91:$F1139,$F91)</f>
        <v>0</v>
      </c>
    </row>
    <row r="91" spans="1:9" s="16" customFormat="1" ht="46.8">
      <c r="A91" s="20">
        <v>3</v>
      </c>
      <c r="B91" s="31">
        <v>950</v>
      </c>
      <c r="C91" s="32" t="s">
        <v>12</v>
      </c>
      <c r="D91" s="33" t="s">
        <v>80</v>
      </c>
      <c r="E91" s="33" t="s">
        <v>87</v>
      </c>
      <c r="F91" s="33" t="s">
        <v>125</v>
      </c>
      <c r="G91" s="33" t="s">
        <v>72</v>
      </c>
      <c r="H91" s="24">
        <v>280</v>
      </c>
      <c r="I91" s="24"/>
    </row>
    <row r="92" spans="1:9" s="16" customFormat="1" ht="62.4">
      <c r="A92" s="19">
        <v>2</v>
      </c>
      <c r="B92" s="37">
        <v>950</v>
      </c>
      <c r="C92" s="41" t="s">
        <v>191</v>
      </c>
      <c r="D92" s="39" t="s">
        <v>80</v>
      </c>
      <c r="E92" s="39" t="s">
        <v>87</v>
      </c>
      <c r="F92" s="39" t="s">
        <v>39</v>
      </c>
      <c r="G92" s="39"/>
      <c r="H92" s="40">
        <f>SUMIFS(H93:H1141,$B93:$B1141,$B92,$D93:$D1141,$D93,$E93:$E1141,$E93,$F93:$F1141,$F93)</f>
        <v>205.2</v>
      </c>
      <c r="I92" s="40">
        <f>SUMIFS(I93:I1141,$B93:$B1141,$B92,$D93:$D1141,$D93,$E93:$E1141,$E93,$F93:$F1141,$F93)</f>
        <v>174.5</v>
      </c>
    </row>
    <row r="93" spans="1:9" s="16" customFormat="1" ht="46.8">
      <c r="A93" s="20">
        <v>3</v>
      </c>
      <c r="B93" s="31">
        <v>950</v>
      </c>
      <c r="C93" s="32" t="s">
        <v>12</v>
      </c>
      <c r="D93" s="33" t="s">
        <v>80</v>
      </c>
      <c r="E93" s="33" t="s">
        <v>87</v>
      </c>
      <c r="F93" s="33" t="s">
        <v>39</v>
      </c>
      <c r="G93" s="33" t="s">
        <v>72</v>
      </c>
      <c r="H93" s="24">
        <v>205.2</v>
      </c>
      <c r="I93" s="24">
        <v>174.5</v>
      </c>
    </row>
    <row r="94" spans="1:9" s="16" customFormat="1" ht="62.4">
      <c r="A94" s="19">
        <v>2</v>
      </c>
      <c r="B94" s="37">
        <v>950</v>
      </c>
      <c r="C94" s="38" t="s">
        <v>159</v>
      </c>
      <c r="D94" s="39" t="s">
        <v>80</v>
      </c>
      <c r="E94" s="39" t="s">
        <v>87</v>
      </c>
      <c r="F94" s="39" t="s">
        <v>49</v>
      </c>
      <c r="G94" s="39"/>
      <c r="H94" s="40">
        <f>SUMIFS(H95:H1143,$B95:$B1143,$B94,$D95:$D1143,$D95,$E95:$E1143,$E95,$F95:$F1143,$F95)</f>
        <v>29703.599999999999</v>
      </c>
      <c r="I94" s="40">
        <f>SUMIFS(I95:I1143,$B95:$B1143,$B94,$D95:$D1143,$D95,$E95:$E1143,$E95,$F95:$F1143,$F95)</f>
        <v>0</v>
      </c>
    </row>
    <row r="95" spans="1:9" s="16" customFormat="1" ht="46.8">
      <c r="A95" s="20">
        <v>3</v>
      </c>
      <c r="B95" s="31">
        <v>950</v>
      </c>
      <c r="C95" s="32" t="s">
        <v>12</v>
      </c>
      <c r="D95" s="33" t="s">
        <v>80</v>
      </c>
      <c r="E95" s="33" t="s">
        <v>87</v>
      </c>
      <c r="F95" s="33" t="s">
        <v>49</v>
      </c>
      <c r="G95" s="33" t="s">
        <v>72</v>
      </c>
      <c r="H95" s="24">
        <v>29703.599999999999</v>
      </c>
      <c r="I95" s="24"/>
    </row>
    <row r="96" spans="1:9" s="16" customFormat="1" ht="46.8">
      <c r="A96" s="19">
        <v>2</v>
      </c>
      <c r="B96" s="37">
        <v>950</v>
      </c>
      <c r="C96" s="38" t="s">
        <v>188</v>
      </c>
      <c r="D96" s="39" t="s">
        <v>80</v>
      </c>
      <c r="E96" s="39" t="s">
        <v>87</v>
      </c>
      <c r="F96" s="39" t="s">
        <v>151</v>
      </c>
      <c r="G96" s="39"/>
      <c r="H96" s="40">
        <f>SUMIFS(H97:H1145,$B97:$B1145,$B96,$D97:$D1145,$D97,$E97:$E1145,$E97,$F97:$F1145,$F97)</f>
        <v>4000</v>
      </c>
      <c r="I96" s="40">
        <f>SUMIFS(I97:I1145,$B97:$B1145,$B96,$D97:$D1145,$D97,$E97:$E1145,$E97,$F97:$F1145,$F97)</f>
        <v>0</v>
      </c>
    </row>
    <row r="97" spans="1:9" s="16" customFormat="1" ht="46.8">
      <c r="A97" s="20">
        <v>3</v>
      </c>
      <c r="B97" s="31">
        <v>950</v>
      </c>
      <c r="C97" s="32" t="s">
        <v>12</v>
      </c>
      <c r="D97" s="33" t="s">
        <v>80</v>
      </c>
      <c r="E97" s="33" t="s">
        <v>87</v>
      </c>
      <c r="F97" s="33" t="s">
        <v>151</v>
      </c>
      <c r="G97" s="33" t="s">
        <v>72</v>
      </c>
      <c r="H97" s="24">
        <v>4000</v>
      </c>
      <c r="I97" s="24"/>
    </row>
    <row r="98" spans="1:9" s="16" customFormat="1" ht="15.6">
      <c r="A98" s="17">
        <v>1</v>
      </c>
      <c r="B98" s="28">
        <v>950</v>
      </c>
      <c r="C98" s="29" t="s">
        <v>131</v>
      </c>
      <c r="D98" s="30" t="s">
        <v>83</v>
      </c>
      <c r="E98" s="30" t="s">
        <v>85</v>
      </c>
      <c r="F98" s="30"/>
      <c r="G98" s="30"/>
      <c r="H98" s="18">
        <f>SUMIFS(H99:H1148,$B99:$B1148,$B99,$D99:$D1148,$D99,$E99:$E1148,$E99)/2</f>
        <v>0</v>
      </c>
      <c r="I98" s="18">
        <f>SUMIFS(I99:I1148,$B99:$B1148,$B99,$D99:$D1148,$D99,$E99:$E1148,$E99)/2</f>
        <v>0</v>
      </c>
    </row>
    <row r="99" spans="1:9" s="16" customFormat="1" ht="85.2" customHeight="1">
      <c r="A99" s="19">
        <v>2</v>
      </c>
      <c r="B99" s="37">
        <v>950</v>
      </c>
      <c r="C99" s="38" t="s">
        <v>192</v>
      </c>
      <c r="D99" s="39" t="s">
        <v>83</v>
      </c>
      <c r="E99" s="39" t="s">
        <v>85</v>
      </c>
      <c r="F99" s="39" t="s">
        <v>120</v>
      </c>
      <c r="G99" s="39"/>
      <c r="H99" s="40">
        <f>SUMIFS(H100:H1148,$B100:$B1148,$B99,$D100:$D1148,$D100,$E100:$E1148,$E100,$F100:$F1148,$F100)</f>
        <v>0</v>
      </c>
      <c r="I99" s="40">
        <f>SUMIFS(I100:I1148,$B100:$B1148,$B99,$D100:$D1148,$D100,$E100:$E1148,$E100,$F100:$F1148,$F100)</f>
        <v>0</v>
      </c>
    </row>
    <row r="100" spans="1:9" s="16" customFormat="1" ht="15.6">
      <c r="A100" s="20">
        <v>3</v>
      </c>
      <c r="B100" s="31">
        <v>950</v>
      </c>
      <c r="C100" s="32" t="s">
        <v>118</v>
      </c>
      <c r="D100" s="33" t="s">
        <v>83</v>
      </c>
      <c r="E100" s="33" t="s">
        <v>85</v>
      </c>
      <c r="F100" s="33" t="s">
        <v>120</v>
      </c>
      <c r="G100" s="33" t="s">
        <v>119</v>
      </c>
      <c r="H100" s="24"/>
      <c r="I100" s="24"/>
    </row>
    <row r="101" spans="1:9" s="16" customFormat="1" ht="31.2">
      <c r="A101" s="14">
        <v>0</v>
      </c>
      <c r="B101" s="26">
        <v>955</v>
      </c>
      <c r="C101" s="27" t="s">
        <v>40</v>
      </c>
      <c r="D101" s="34" t="s">
        <v>70</v>
      </c>
      <c r="E101" s="34" t="s">
        <v>70</v>
      </c>
      <c r="F101" s="34" t="s">
        <v>7</v>
      </c>
      <c r="G101" s="34" t="s">
        <v>70</v>
      </c>
      <c r="H101" s="15">
        <f>SUMIFS(H102:H1157,$B102:$B1157,$B102)/3</f>
        <v>686860.99999999965</v>
      </c>
      <c r="I101" s="15">
        <f>SUMIFS(I102:I1157,$B102:$B1157,$B102)/3</f>
        <v>165749.99999999997</v>
      </c>
    </row>
    <row r="102" spans="1:9" s="16" customFormat="1" ht="46.8">
      <c r="A102" s="17">
        <v>1</v>
      </c>
      <c r="B102" s="28">
        <v>955</v>
      </c>
      <c r="C102" s="29" t="s">
        <v>41</v>
      </c>
      <c r="D102" s="30" t="s">
        <v>68</v>
      </c>
      <c r="E102" s="30" t="s">
        <v>87</v>
      </c>
      <c r="F102" s="30" t="s">
        <v>7</v>
      </c>
      <c r="G102" s="30" t="s">
        <v>70</v>
      </c>
      <c r="H102" s="18">
        <f>SUMIFS(H103:H1152,$B103:$B1152,$B103,$D103:$D1152,$D103,$E103:$E1152,$E103)/2</f>
        <v>3817.2</v>
      </c>
      <c r="I102" s="18">
        <f>SUMIFS(I103:I1152,$B103:$B1152,$B103,$D103:$D1152,$D103,$E103:$E1152,$E103)/2</f>
        <v>0</v>
      </c>
    </row>
    <row r="103" spans="1:9" s="16" customFormat="1" ht="62.4">
      <c r="A103" s="19">
        <v>2</v>
      </c>
      <c r="B103" s="37">
        <v>955</v>
      </c>
      <c r="C103" s="38" t="s">
        <v>9</v>
      </c>
      <c r="D103" s="39" t="s">
        <v>68</v>
      </c>
      <c r="E103" s="39" t="s">
        <v>87</v>
      </c>
      <c r="F103" s="39" t="s">
        <v>107</v>
      </c>
      <c r="G103" s="39" t="s">
        <v>70</v>
      </c>
      <c r="H103" s="40">
        <f>SUMIFS(H104:H1152,$B104:$B1152,$B103,$D104:$D1152,$D104,$E104:$E1152,$E104,$F104:$F1152,$F104)</f>
        <v>3817.2</v>
      </c>
      <c r="I103" s="40">
        <f>SUMIFS(I104:I1152,$B104:$B1152,$B103,$D104:$D1152,$D104,$E104:$E1152,$E104,$F104:$F1152,$F104)</f>
        <v>0</v>
      </c>
    </row>
    <row r="104" spans="1:9" s="16" customFormat="1" ht="31.2">
      <c r="A104" s="20">
        <v>3</v>
      </c>
      <c r="B104" s="31">
        <v>955</v>
      </c>
      <c r="C104" s="32" t="s">
        <v>11</v>
      </c>
      <c r="D104" s="33" t="s">
        <v>68</v>
      </c>
      <c r="E104" s="33" t="s">
        <v>87</v>
      </c>
      <c r="F104" s="33" t="s">
        <v>107</v>
      </c>
      <c r="G104" s="33" t="s">
        <v>71</v>
      </c>
      <c r="H104" s="24">
        <v>3817.2</v>
      </c>
      <c r="I104" s="24"/>
    </row>
    <row r="105" spans="1:9" s="16" customFormat="1" ht="46.8">
      <c r="A105" s="20">
        <v>3</v>
      </c>
      <c r="B105" s="31">
        <v>955</v>
      </c>
      <c r="C105" s="45" t="s">
        <v>12</v>
      </c>
      <c r="D105" s="33" t="s">
        <v>68</v>
      </c>
      <c r="E105" s="33" t="s">
        <v>87</v>
      </c>
      <c r="F105" s="33" t="s">
        <v>107</v>
      </c>
      <c r="G105" s="33" t="s">
        <v>72</v>
      </c>
      <c r="H105" s="24"/>
      <c r="I105" s="24"/>
    </row>
    <row r="106" spans="1:9" s="16" customFormat="1" ht="62.4">
      <c r="A106" s="17">
        <v>1</v>
      </c>
      <c r="B106" s="28">
        <v>955</v>
      </c>
      <c r="C106" s="29" t="s">
        <v>34</v>
      </c>
      <c r="D106" s="30" t="s">
        <v>68</v>
      </c>
      <c r="E106" s="30" t="s">
        <v>85</v>
      </c>
      <c r="F106" s="30" t="s">
        <v>7</v>
      </c>
      <c r="G106" s="30" t="s">
        <v>70</v>
      </c>
      <c r="H106" s="18">
        <f>SUMIFS(H107:H1156,$B107:$B1156,$B107,$D107:$D1156,$D107,$E107:$E1156,$E107)/2</f>
        <v>37724.199999999997</v>
      </c>
      <c r="I106" s="18">
        <f>SUMIFS(I107:I1156,$B107:$B1156,$B107,$D107:$D1156,$D107,$E107:$E1156,$E107)/2</f>
        <v>2627.8</v>
      </c>
    </row>
    <row r="107" spans="1:9" s="16" customFormat="1" ht="62.4">
      <c r="A107" s="19">
        <v>2</v>
      </c>
      <c r="B107" s="37">
        <v>955</v>
      </c>
      <c r="C107" s="47" t="s">
        <v>177</v>
      </c>
      <c r="D107" s="39" t="s">
        <v>68</v>
      </c>
      <c r="E107" s="39" t="s">
        <v>85</v>
      </c>
      <c r="F107" s="39" t="s">
        <v>15</v>
      </c>
      <c r="G107" s="39" t="s">
        <v>70</v>
      </c>
      <c r="H107" s="40">
        <f>SUMIFS(H108:H1156,$B108:$B1156,$B107,$D108:$D1156,$D108,$E108:$E1156,$E108,$F108:$F1156,$F108)</f>
        <v>378.1</v>
      </c>
      <c r="I107" s="40">
        <f>SUMIFS(I108:I1156,$B108:$B1156,$B107,$D108:$D1156,$D108,$E108:$E1156,$E108,$F108:$F1156,$F108)</f>
        <v>0</v>
      </c>
    </row>
    <row r="108" spans="1:9" s="16" customFormat="1" ht="46.8">
      <c r="A108" s="20">
        <v>3</v>
      </c>
      <c r="B108" s="31">
        <v>955</v>
      </c>
      <c r="C108" s="45" t="s">
        <v>12</v>
      </c>
      <c r="D108" s="33" t="s">
        <v>68</v>
      </c>
      <c r="E108" s="33" t="s">
        <v>85</v>
      </c>
      <c r="F108" s="33" t="s">
        <v>15</v>
      </c>
      <c r="G108" s="33" t="s">
        <v>72</v>
      </c>
      <c r="H108" s="24">
        <v>378.1</v>
      </c>
      <c r="I108" s="24"/>
    </row>
    <row r="109" spans="1:9" s="16" customFormat="1" ht="62.4">
      <c r="A109" s="19">
        <v>2</v>
      </c>
      <c r="B109" s="43">
        <v>955</v>
      </c>
      <c r="C109" s="47" t="s">
        <v>187</v>
      </c>
      <c r="D109" s="44" t="s">
        <v>68</v>
      </c>
      <c r="E109" s="39" t="s">
        <v>85</v>
      </c>
      <c r="F109" s="39" t="s">
        <v>42</v>
      </c>
      <c r="G109" s="39" t="s">
        <v>70</v>
      </c>
      <c r="H109" s="40">
        <f>SUMIFS(H110:H1158,$B110:$B1158,$B109,$D110:$D1158,$D110,$E110:$E1158,$E110,$F110:$F1158,$F110)</f>
        <v>80</v>
      </c>
      <c r="I109" s="40">
        <f>SUMIFS(I110:I1158,$B110:$B1158,$B109,$D110:$D1158,$D110,$E110:$E1158,$E110,$F110:$F1158,$F110)</f>
        <v>0</v>
      </c>
    </row>
    <row r="110" spans="1:9" s="16" customFormat="1" ht="46.8">
      <c r="A110" s="20">
        <v>3</v>
      </c>
      <c r="B110" s="31">
        <v>955</v>
      </c>
      <c r="C110" s="46" t="s">
        <v>12</v>
      </c>
      <c r="D110" s="33" t="s">
        <v>68</v>
      </c>
      <c r="E110" s="33" t="s">
        <v>85</v>
      </c>
      <c r="F110" s="33" t="s">
        <v>42</v>
      </c>
      <c r="G110" s="33" t="s">
        <v>72</v>
      </c>
      <c r="H110" s="24">
        <v>80</v>
      </c>
      <c r="I110" s="24"/>
    </row>
    <row r="111" spans="1:9" s="16" customFormat="1" ht="62.4">
      <c r="A111" s="19">
        <v>2</v>
      </c>
      <c r="B111" s="37">
        <v>955</v>
      </c>
      <c r="C111" s="38" t="s">
        <v>9</v>
      </c>
      <c r="D111" s="39" t="s">
        <v>68</v>
      </c>
      <c r="E111" s="39" t="s">
        <v>85</v>
      </c>
      <c r="F111" s="39" t="s">
        <v>107</v>
      </c>
      <c r="G111" s="39" t="s">
        <v>70</v>
      </c>
      <c r="H111" s="40">
        <f>SUMIFS(H112:H1160,$B112:$B1160,$B111,$D112:$D1160,$D112,$E112:$E1160,$E112,$F112:$F1160,$F112)</f>
        <v>37266.1</v>
      </c>
      <c r="I111" s="40">
        <f>SUMIFS(I112:I1160,$B112:$B1160,$B111,$D112:$D1160,$D112,$E112:$E1160,$E112,$F112:$F1160,$F112)</f>
        <v>2627.8</v>
      </c>
    </row>
    <row r="112" spans="1:9" s="16" customFormat="1" ht="31.2">
      <c r="A112" s="20">
        <v>3</v>
      </c>
      <c r="B112" s="31">
        <v>955</v>
      </c>
      <c r="C112" s="32" t="s">
        <v>11</v>
      </c>
      <c r="D112" s="33" t="s">
        <v>68</v>
      </c>
      <c r="E112" s="33" t="s">
        <v>85</v>
      </c>
      <c r="F112" s="33" t="s">
        <v>107</v>
      </c>
      <c r="G112" s="33" t="s">
        <v>71</v>
      </c>
      <c r="H112" s="24">
        <v>34904.5</v>
      </c>
      <c r="I112" s="24">
        <v>2319.3000000000002</v>
      </c>
    </row>
    <row r="113" spans="1:9" s="16" customFormat="1" ht="46.8">
      <c r="A113" s="20">
        <v>3</v>
      </c>
      <c r="B113" s="31">
        <v>955</v>
      </c>
      <c r="C113" s="32" t="s">
        <v>12</v>
      </c>
      <c r="D113" s="33" t="s">
        <v>68</v>
      </c>
      <c r="E113" s="33" t="s">
        <v>85</v>
      </c>
      <c r="F113" s="33" t="s">
        <v>107</v>
      </c>
      <c r="G113" s="33" t="s">
        <v>72</v>
      </c>
      <c r="H113" s="24">
        <v>2258.6</v>
      </c>
      <c r="I113" s="24">
        <v>308.5</v>
      </c>
    </row>
    <row r="114" spans="1:9" s="16" customFormat="1" ht="37.799999999999997" customHeight="1">
      <c r="A114" s="20">
        <v>3</v>
      </c>
      <c r="B114" s="31">
        <v>955</v>
      </c>
      <c r="C114" s="32" t="s">
        <v>21</v>
      </c>
      <c r="D114" s="33" t="s">
        <v>68</v>
      </c>
      <c r="E114" s="33" t="s">
        <v>85</v>
      </c>
      <c r="F114" s="33" t="s">
        <v>107</v>
      </c>
      <c r="G114" s="33" t="s">
        <v>79</v>
      </c>
      <c r="H114" s="24"/>
      <c r="I114" s="24"/>
    </row>
    <row r="115" spans="1:9" s="16" customFormat="1" ht="15.6">
      <c r="A115" s="20">
        <v>3</v>
      </c>
      <c r="B115" s="31">
        <v>955</v>
      </c>
      <c r="C115" s="32" t="s">
        <v>13</v>
      </c>
      <c r="D115" s="33" t="s">
        <v>68</v>
      </c>
      <c r="E115" s="33" t="s">
        <v>85</v>
      </c>
      <c r="F115" s="33" t="s">
        <v>107</v>
      </c>
      <c r="G115" s="33" t="s">
        <v>73</v>
      </c>
      <c r="H115" s="24">
        <v>103</v>
      </c>
      <c r="I115" s="24"/>
    </row>
    <row r="116" spans="1:9" s="16" customFormat="1" ht="15.6">
      <c r="A116" s="17">
        <v>1</v>
      </c>
      <c r="B116" s="28">
        <v>955</v>
      </c>
      <c r="C116" s="29" t="s">
        <v>135</v>
      </c>
      <c r="D116" s="30" t="s">
        <v>68</v>
      </c>
      <c r="E116" s="30" t="s">
        <v>91</v>
      </c>
      <c r="F116" s="30" t="s">
        <v>7</v>
      </c>
      <c r="G116" s="30" t="s">
        <v>70</v>
      </c>
      <c r="H116" s="18">
        <f>SUMIFS(H117:H1166,$B117:$B1166,$B117,$D117:$D1166,$D117,$E117:$E1166,$E117)/2</f>
        <v>0</v>
      </c>
      <c r="I116" s="18">
        <f>SUMIFS(I117:I1166,$B117:$B1166,$B117,$D117:$D1166,$D117,$E117:$E1166,$E117)/2</f>
        <v>0</v>
      </c>
    </row>
    <row r="117" spans="1:9" s="16" customFormat="1" ht="31.2">
      <c r="A117" s="19">
        <v>2</v>
      </c>
      <c r="B117" s="37">
        <v>955</v>
      </c>
      <c r="C117" s="47" t="s">
        <v>136</v>
      </c>
      <c r="D117" s="39" t="s">
        <v>68</v>
      </c>
      <c r="E117" s="39" t="s">
        <v>91</v>
      </c>
      <c r="F117" s="39" t="s">
        <v>137</v>
      </c>
      <c r="G117" s="39" t="s">
        <v>70</v>
      </c>
      <c r="H117" s="40">
        <f>SUMIFS(H118:H1166,$B118:$B1166,$B117,$D118:$D1166,$D118,$E118:$E1166,$E118,$F118:$F1166,$F118)</f>
        <v>0</v>
      </c>
      <c r="I117" s="40">
        <f>SUMIFS(I118:I1166,$B118:$B1166,$B117,$D118:$D1166,$D118,$E118:$E1166,$E118,$F118:$F1166,$F118)</f>
        <v>0</v>
      </c>
    </row>
    <row r="118" spans="1:9" s="16" customFormat="1" ht="46.8">
      <c r="A118" s="20">
        <v>3</v>
      </c>
      <c r="B118" s="31">
        <v>955</v>
      </c>
      <c r="C118" s="32" t="s">
        <v>12</v>
      </c>
      <c r="D118" s="33" t="s">
        <v>68</v>
      </c>
      <c r="E118" s="33" t="s">
        <v>91</v>
      </c>
      <c r="F118" s="33" t="s">
        <v>137</v>
      </c>
      <c r="G118" s="33" t="s">
        <v>72</v>
      </c>
      <c r="H118" s="24"/>
      <c r="I118" s="24"/>
    </row>
    <row r="119" spans="1:9" s="16" customFormat="1" ht="31.2">
      <c r="A119" s="17">
        <v>1</v>
      </c>
      <c r="B119" s="28">
        <v>955</v>
      </c>
      <c r="C119" s="29" t="s">
        <v>180</v>
      </c>
      <c r="D119" s="30" t="s">
        <v>68</v>
      </c>
      <c r="E119" s="30" t="s">
        <v>80</v>
      </c>
      <c r="F119" s="30" t="s">
        <v>7</v>
      </c>
      <c r="G119" s="30" t="s">
        <v>70</v>
      </c>
      <c r="H119" s="18">
        <f>SUMIFS(H120:H1169,$B120:$B1169,$B120,$D120:$D1169,$D120,$E120:$E1169,$E120)/2</f>
        <v>0</v>
      </c>
      <c r="I119" s="18">
        <f>SUMIFS(I120:I1169,$B120:$B1169,$B120,$D120:$D1169,$D120,$E120:$E1169,$E120)/2</f>
        <v>0</v>
      </c>
    </row>
    <row r="120" spans="1:9" s="16" customFormat="1" ht="46.8">
      <c r="A120" s="19">
        <v>2</v>
      </c>
      <c r="B120" s="37">
        <v>955</v>
      </c>
      <c r="C120" s="47" t="s">
        <v>182</v>
      </c>
      <c r="D120" s="39" t="s">
        <v>68</v>
      </c>
      <c r="E120" s="39" t="s">
        <v>80</v>
      </c>
      <c r="F120" s="39" t="s">
        <v>181</v>
      </c>
      <c r="G120" s="39" t="s">
        <v>70</v>
      </c>
      <c r="H120" s="40">
        <f>SUMIFS(H121:H1169,$B121:$B1169,$B120,$D121:$D1169,$D121,$E121:$E1169,$E121,$F121:$F1169,$F121)</f>
        <v>0</v>
      </c>
      <c r="I120" s="40">
        <f>SUMIFS(I121:I1169,$B121:$B1169,$B120,$D121:$D1169,$D121,$E121:$E1169,$E121,$F121:$F1169,$F121)</f>
        <v>0</v>
      </c>
    </row>
    <row r="121" spans="1:9" s="16" customFormat="1" ht="15.6">
      <c r="A121" s="20">
        <v>3</v>
      </c>
      <c r="B121" s="31">
        <v>955</v>
      </c>
      <c r="C121" s="45" t="s">
        <v>184</v>
      </c>
      <c r="D121" s="33" t="s">
        <v>68</v>
      </c>
      <c r="E121" s="33" t="s">
        <v>80</v>
      </c>
      <c r="F121" s="33" t="s">
        <v>181</v>
      </c>
      <c r="G121" s="33" t="s">
        <v>183</v>
      </c>
      <c r="H121" s="24"/>
      <c r="I121" s="24"/>
    </row>
    <row r="122" spans="1:9" s="16" customFormat="1" ht="15.6">
      <c r="A122" s="17">
        <v>1</v>
      </c>
      <c r="B122" s="28">
        <v>955</v>
      </c>
      <c r="C122" s="29" t="s">
        <v>43</v>
      </c>
      <c r="D122" s="30" t="s">
        <v>68</v>
      </c>
      <c r="E122" s="30" t="s">
        <v>84</v>
      </c>
      <c r="F122" s="30" t="s">
        <v>7</v>
      </c>
      <c r="G122" s="30" t="s">
        <v>70</v>
      </c>
      <c r="H122" s="18">
        <f>SUMIFS(H123:H1169,$B123:$B1169,$B123,$D123:$D1169,$D123,$E123:$E1169,$E123)/2</f>
        <v>1000</v>
      </c>
      <c r="I122" s="18">
        <f>SUMIFS(I123:I1169,$B123:$B1169,$B123,$D123:$D1169,$D123,$E123:$E1169,$E123)/2</f>
        <v>0</v>
      </c>
    </row>
    <row r="123" spans="1:9" s="16" customFormat="1" ht="39" customHeight="1">
      <c r="A123" s="19">
        <v>2</v>
      </c>
      <c r="B123" s="37">
        <v>955</v>
      </c>
      <c r="C123" s="38" t="s">
        <v>35</v>
      </c>
      <c r="D123" s="39" t="s">
        <v>68</v>
      </c>
      <c r="E123" s="39" t="s">
        <v>84</v>
      </c>
      <c r="F123" s="39" t="s">
        <v>109</v>
      </c>
      <c r="G123" s="39" t="s">
        <v>70</v>
      </c>
      <c r="H123" s="40">
        <f>SUMIFS(H124:H1169,$B124:$B1169,$B123,$D124:$D1169,$D124,$E124:$E1169,$E124,$F124:$F1169,$F124)</f>
        <v>1000</v>
      </c>
      <c r="I123" s="40">
        <f>SUMIFS(I124:I1169,$B124:$B1169,$B123,$D124:$D1169,$D124,$E124:$E1169,$E124,$F124:$F1169,$F124)</f>
        <v>0</v>
      </c>
    </row>
    <row r="124" spans="1:9" s="16" customFormat="1" ht="15.6">
      <c r="A124" s="20">
        <v>3</v>
      </c>
      <c r="B124" s="31">
        <v>955</v>
      </c>
      <c r="C124" s="32" t="s">
        <v>44</v>
      </c>
      <c r="D124" s="33" t="s">
        <v>68</v>
      </c>
      <c r="E124" s="33" t="s">
        <v>84</v>
      </c>
      <c r="F124" s="33" t="s">
        <v>109</v>
      </c>
      <c r="G124" s="33" t="s">
        <v>89</v>
      </c>
      <c r="H124" s="24">
        <v>1000</v>
      </c>
      <c r="I124" s="24"/>
    </row>
    <row r="125" spans="1:9" s="16" customFormat="1" ht="15.6">
      <c r="A125" s="17">
        <v>1</v>
      </c>
      <c r="B125" s="28">
        <v>955</v>
      </c>
      <c r="C125" s="29" t="s">
        <v>14</v>
      </c>
      <c r="D125" s="30" t="s">
        <v>68</v>
      </c>
      <c r="E125" s="30" t="s">
        <v>74</v>
      </c>
      <c r="F125" s="30"/>
      <c r="G125" s="30"/>
      <c r="H125" s="18">
        <f>SUMIFS(H126:H1172,$B126:$B1172,$B126,$D126:$D1172,$D126,$E126:$E1172,$E126)/2</f>
        <v>26389.4</v>
      </c>
      <c r="I125" s="18">
        <f>SUMIFS(I126:I1172,$B126:$B1172,$B126,$D126:$D1172,$D126,$E126:$E1172,$E126)/2</f>
        <v>711.3</v>
      </c>
    </row>
    <row r="126" spans="1:9" s="16" customFormat="1" ht="46.8">
      <c r="A126" s="19">
        <v>2</v>
      </c>
      <c r="B126" s="37">
        <v>955</v>
      </c>
      <c r="C126" s="38" t="s">
        <v>167</v>
      </c>
      <c r="D126" s="39" t="s">
        <v>68</v>
      </c>
      <c r="E126" s="39" t="s">
        <v>74</v>
      </c>
      <c r="F126" s="39" t="s">
        <v>166</v>
      </c>
      <c r="G126" s="39"/>
      <c r="H126" s="40">
        <f>SUMIFS(H127:H1172,$B127:$B1172,$B126,$D127:$D1172,$D127,$E127:$E1172,$E127,$F127:$F1172,$F127)</f>
        <v>0</v>
      </c>
      <c r="I126" s="40">
        <f>SUMIFS(I127:I1172,$B127:$B1172,$B126,$D127:$D1172,$D127,$E127:$E1172,$E127,$F127:$F1172,$F127)</f>
        <v>0</v>
      </c>
    </row>
    <row r="127" spans="1:9" s="16" customFormat="1" ht="15.6">
      <c r="A127" s="20">
        <v>3</v>
      </c>
      <c r="B127" s="31">
        <v>955</v>
      </c>
      <c r="C127" s="32" t="s">
        <v>46</v>
      </c>
      <c r="D127" s="33" t="s">
        <v>68</v>
      </c>
      <c r="E127" s="33" t="s">
        <v>74</v>
      </c>
      <c r="F127" s="33" t="s">
        <v>166</v>
      </c>
      <c r="G127" s="33" t="s">
        <v>90</v>
      </c>
      <c r="H127" s="24"/>
      <c r="I127" s="24"/>
    </row>
    <row r="128" spans="1:9" s="16" customFormat="1" ht="62.4">
      <c r="A128" s="19">
        <v>2</v>
      </c>
      <c r="B128" s="37">
        <v>955</v>
      </c>
      <c r="C128" s="42" t="s">
        <v>193</v>
      </c>
      <c r="D128" s="39" t="s">
        <v>68</v>
      </c>
      <c r="E128" s="39" t="s">
        <v>74</v>
      </c>
      <c r="F128" s="39" t="s">
        <v>47</v>
      </c>
      <c r="G128" s="39"/>
      <c r="H128" s="40">
        <f>SUMIFS(H129:H1174,$B129:$B1174,$B128,$D129:$D1174,$D129,$E129:$E1174,$E129,$F129:$F1174,$F129)</f>
        <v>14372.4</v>
      </c>
      <c r="I128" s="40">
        <f>SUMIFS(I129:I1174,$B129:$B1174,$B128,$D129:$D1174,$D129,$E129:$E1174,$E129,$F129:$F1174,$F129)</f>
        <v>0</v>
      </c>
    </row>
    <row r="129" spans="1:9" s="16" customFormat="1" ht="15.6">
      <c r="A129" s="20">
        <v>3</v>
      </c>
      <c r="B129" s="31">
        <v>955</v>
      </c>
      <c r="C129" s="32" t="s">
        <v>46</v>
      </c>
      <c r="D129" s="33" t="s">
        <v>68</v>
      </c>
      <c r="E129" s="33" t="s">
        <v>74</v>
      </c>
      <c r="F129" s="33" t="s">
        <v>47</v>
      </c>
      <c r="G129" s="33" t="s">
        <v>90</v>
      </c>
      <c r="H129" s="24">
        <v>14372.4</v>
      </c>
      <c r="I129" s="24"/>
    </row>
    <row r="130" spans="1:9" s="16" customFormat="1" ht="62.4">
      <c r="A130" s="19">
        <v>2</v>
      </c>
      <c r="B130" s="37">
        <v>955</v>
      </c>
      <c r="C130" s="38" t="s">
        <v>159</v>
      </c>
      <c r="D130" s="39" t="s">
        <v>68</v>
      </c>
      <c r="E130" s="39" t="s">
        <v>74</v>
      </c>
      <c r="F130" s="39" t="s">
        <v>49</v>
      </c>
      <c r="G130" s="39" t="s">
        <v>70</v>
      </c>
      <c r="H130" s="40">
        <f>SUMIFS(H131:H1180,$B131:$B1180,$B130,$D131:$D1180,$D131,$E131:$E1180,$E131,$F131:$F1180,$F131)</f>
        <v>0</v>
      </c>
      <c r="I130" s="40">
        <f>SUMIFS(I131:I1180,$B131:$B1180,$B130,$D131:$D1180,$D131,$E131:$E1180,$E131,$F131:$F1180,$F131)</f>
        <v>0</v>
      </c>
    </row>
    <row r="131" spans="1:9" s="16" customFormat="1" ht="15.6">
      <c r="A131" s="20">
        <v>3</v>
      </c>
      <c r="B131" s="31">
        <v>955</v>
      </c>
      <c r="C131" s="32" t="s">
        <v>46</v>
      </c>
      <c r="D131" s="33" t="s">
        <v>68</v>
      </c>
      <c r="E131" s="33" t="s">
        <v>74</v>
      </c>
      <c r="F131" s="33" t="s">
        <v>49</v>
      </c>
      <c r="G131" s="33" t="s">
        <v>90</v>
      </c>
      <c r="H131" s="24"/>
      <c r="I131" s="24"/>
    </row>
    <row r="132" spans="1:9" s="16" customFormat="1" ht="46.8">
      <c r="A132" s="19">
        <v>2</v>
      </c>
      <c r="B132" s="37">
        <v>955</v>
      </c>
      <c r="C132" s="38" t="s">
        <v>143</v>
      </c>
      <c r="D132" s="39" t="s">
        <v>68</v>
      </c>
      <c r="E132" s="39" t="s">
        <v>74</v>
      </c>
      <c r="F132" s="39" t="s">
        <v>142</v>
      </c>
      <c r="G132" s="39"/>
      <c r="H132" s="40">
        <f>SUMIFS(H133:H1182,$B133:$B1182,$B132,$D133:$D1182,$D133,$E133:$E1182,$E133,$F133:$F1182,$F133)</f>
        <v>12017</v>
      </c>
      <c r="I132" s="40">
        <f>SUMIFS(I133:I1182,$B133:$B1182,$B132,$D133:$D1182,$D133,$E133:$E1182,$E133,$F133:$F1182,$F133)</f>
        <v>711.3</v>
      </c>
    </row>
    <row r="133" spans="1:9" s="16" customFormat="1" ht="31.2">
      <c r="A133" s="20">
        <v>3</v>
      </c>
      <c r="B133" s="31">
        <v>955</v>
      </c>
      <c r="C133" s="32" t="s">
        <v>23</v>
      </c>
      <c r="D133" s="33" t="s">
        <v>68</v>
      </c>
      <c r="E133" s="33" t="s">
        <v>74</v>
      </c>
      <c r="F133" s="33" t="s">
        <v>142</v>
      </c>
      <c r="G133" s="33" t="s">
        <v>81</v>
      </c>
      <c r="H133" s="24">
        <v>11398.4</v>
      </c>
      <c r="I133" s="24">
        <v>711.3</v>
      </c>
    </row>
    <row r="134" spans="1:9" s="16" customFormat="1" ht="46.8">
      <c r="A134" s="20">
        <v>3</v>
      </c>
      <c r="B134" s="31">
        <v>955</v>
      </c>
      <c r="C134" s="32" t="s">
        <v>12</v>
      </c>
      <c r="D134" s="33" t="s">
        <v>68</v>
      </c>
      <c r="E134" s="33" t="s">
        <v>74</v>
      </c>
      <c r="F134" s="33" t="s">
        <v>142</v>
      </c>
      <c r="G134" s="33" t="s">
        <v>72</v>
      </c>
      <c r="H134" s="24">
        <v>618.6</v>
      </c>
      <c r="I134" s="24"/>
    </row>
    <row r="135" spans="1:9" s="16" customFormat="1" ht="39" customHeight="1">
      <c r="A135" s="19">
        <v>2</v>
      </c>
      <c r="B135" s="37">
        <v>955</v>
      </c>
      <c r="C135" s="38" t="s">
        <v>35</v>
      </c>
      <c r="D135" s="39" t="s">
        <v>68</v>
      </c>
      <c r="E135" s="39" t="s">
        <v>74</v>
      </c>
      <c r="F135" s="39" t="s">
        <v>109</v>
      </c>
      <c r="G135" s="39"/>
      <c r="H135" s="40">
        <f>SUMIFS(H136:H1185,$B136:$B1185,$B135,$D136:$D1185,$D136,$E136:$E1185,$E136,$F136:$F1185,$F136)</f>
        <v>0</v>
      </c>
      <c r="I135" s="40">
        <f>SUMIFS(I136:I1185,$B136:$B1185,$B135,$D136:$D1185,$D136,$E136:$E1185,$E136,$F136:$F1185,$F136)</f>
        <v>0</v>
      </c>
    </row>
    <row r="136" spans="1:9" s="16" customFormat="1" ht="15.6">
      <c r="A136" s="20">
        <v>3</v>
      </c>
      <c r="B136" s="31">
        <v>955</v>
      </c>
      <c r="C136" s="32" t="s">
        <v>128</v>
      </c>
      <c r="D136" s="33" t="s">
        <v>68</v>
      </c>
      <c r="E136" s="33" t="s">
        <v>74</v>
      </c>
      <c r="F136" s="33" t="s">
        <v>109</v>
      </c>
      <c r="G136" s="33" t="s">
        <v>127</v>
      </c>
      <c r="H136" s="24"/>
      <c r="I136" s="24"/>
    </row>
    <row r="137" spans="1:9" s="16" customFormat="1" ht="15.6">
      <c r="A137" s="17">
        <v>1</v>
      </c>
      <c r="B137" s="28">
        <v>955</v>
      </c>
      <c r="C137" s="29" t="s">
        <v>50</v>
      </c>
      <c r="D137" s="30" t="s">
        <v>87</v>
      </c>
      <c r="E137" s="30" t="s">
        <v>85</v>
      </c>
      <c r="F137" s="30" t="s">
        <v>7</v>
      </c>
      <c r="G137" s="30" t="s">
        <v>70</v>
      </c>
      <c r="H137" s="18">
        <f>SUMIFS(H138:H1188,$B138:$B1188,$B138,$D138:$D1188,$D138,$E138:$E1188,$E138)/2</f>
        <v>454</v>
      </c>
      <c r="I137" s="18">
        <f>SUMIFS(I138:I1188,$B138:$B1188,$B138,$D138:$D1188,$D138,$E138:$E1188,$E138)/2</f>
        <v>0</v>
      </c>
    </row>
    <row r="138" spans="1:9" s="16" customFormat="1" ht="54" customHeight="1">
      <c r="A138" s="19">
        <v>2</v>
      </c>
      <c r="B138" s="37">
        <v>955</v>
      </c>
      <c r="C138" s="38" t="s">
        <v>194</v>
      </c>
      <c r="D138" s="39" t="s">
        <v>87</v>
      </c>
      <c r="E138" s="39" t="s">
        <v>85</v>
      </c>
      <c r="F138" s="39" t="s">
        <v>105</v>
      </c>
      <c r="G138" s="39" t="s">
        <v>70</v>
      </c>
      <c r="H138" s="40">
        <f>SUMIFS(H139:H1188,$B139:$B1188,$B138,$D139:$D1188,$D139,$E139:$E1188,$E139,$F139:$F1188,$F139)</f>
        <v>454</v>
      </c>
      <c r="I138" s="40">
        <f>SUMIFS(I139:I1188,$B139:$B1188,$B138,$D139:$D1188,$D139,$E139:$E1188,$E139,$F139:$F1188,$F139)</f>
        <v>0</v>
      </c>
    </row>
    <row r="139" spans="1:9" s="16" customFormat="1" ht="46.8">
      <c r="A139" s="20">
        <v>3</v>
      </c>
      <c r="B139" s="31">
        <v>955</v>
      </c>
      <c r="C139" s="32" t="s">
        <v>12</v>
      </c>
      <c r="D139" s="33" t="s">
        <v>87</v>
      </c>
      <c r="E139" s="33" t="s">
        <v>85</v>
      </c>
      <c r="F139" s="33" t="s">
        <v>105</v>
      </c>
      <c r="G139" s="33" t="s">
        <v>72</v>
      </c>
      <c r="H139" s="24">
        <v>454</v>
      </c>
      <c r="I139" s="24"/>
    </row>
    <row r="140" spans="1:9" s="16" customFormat="1" ht="15.6">
      <c r="A140" s="20">
        <v>3</v>
      </c>
      <c r="B140" s="31">
        <v>955</v>
      </c>
      <c r="C140" s="32" t="s">
        <v>46</v>
      </c>
      <c r="D140" s="33" t="s">
        <v>87</v>
      </c>
      <c r="E140" s="33" t="s">
        <v>85</v>
      </c>
      <c r="F140" s="33" t="s">
        <v>105</v>
      </c>
      <c r="G140" s="33" t="s">
        <v>90</v>
      </c>
      <c r="H140" s="24"/>
      <c r="I140" s="24"/>
    </row>
    <row r="141" spans="1:9" s="16" customFormat="1" ht="46.8">
      <c r="A141" s="17">
        <v>1</v>
      </c>
      <c r="B141" s="28">
        <v>955</v>
      </c>
      <c r="C141" s="29" t="s">
        <v>51</v>
      </c>
      <c r="D141" s="30" t="s">
        <v>77</v>
      </c>
      <c r="E141" s="30" t="s">
        <v>88</v>
      </c>
      <c r="F141" s="30" t="s">
        <v>7</v>
      </c>
      <c r="G141" s="30" t="s">
        <v>70</v>
      </c>
      <c r="H141" s="18">
        <f>SUMIFS(H142:H1192,$B142:$B1192,$B142,$D142:$D1192,$D142,$E142:$E1192,$E142)/2</f>
        <v>2712.2</v>
      </c>
      <c r="I141" s="18">
        <f>SUMIFS(I142:I1192,$B142:$B1192,$B142,$D142:$D1192,$D142,$E142:$E1192,$E142)/2</f>
        <v>0</v>
      </c>
    </row>
    <row r="142" spans="1:9" s="16" customFormat="1" ht="46.8">
      <c r="A142" s="19">
        <v>2</v>
      </c>
      <c r="B142" s="37">
        <v>955</v>
      </c>
      <c r="C142" s="38" t="s">
        <v>167</v>
      </c>
      <c r="D142" s="39" t="s">
        <v>77</v>
      </c>
      <c r="E142" s="39" t="s">
        <v>88</v>
      </c>
      <c r="F142" s="39" t="s">
        <v>166</v>
      </c>
      <c r="G142" s="39"/>
      <c r="H142" s="40">
        <f>SUMIFS(H143:H1192,$B143:$B1192,$B142,$D143:$D1192,$D143,$E143:$E1192,$E143,$F143:$F1192,$F143)</f>
        <v>2636.2</v>
      </c>
      <c r="I142" s="40">
        <f>SUMIFS(I143:I1192,$B143:$B1192,$B142,$D143:$D1192,$D143,$E143:$E1192,$E143,$F143:$F1192,$F143)</f>
        <v>0</v>
      </c>
    </row>
    <row r="143" spans="1:9" s="16" customFormat="1" ht="15.6">
      <c r="A143" s="20">
        <v>3</v>
      </c>
      <c r="B143" s="31">
        <v>955</v>
      </c>
      <c r="C143" s="32" t="s">
        <v>46</v>
      </c>
      <c r="D143" s="33" t="s">
        <v>77</v>
      </c>
      <c r="E143" s="33" t="s">
        <v>88</v>
      </c>
      <c r="F143" s="33" t="s">
        <v>166</v>
      </c>
      <c r="G143" s="33" t="s">
        <v>90</v>
      </c>
      <c r="H143" s="24">
        <v>2636.2</v>
      </c>
      <c r="I143" s="24"/>
    </row>
    <row r="144" spans="1:9" s="16" customFormat="1" ht="78">
      <c r="A144" s="19">
        <v>2</v>
      </c>
      <c r="B144" s="37">
        <v>955</v>
      </c>
      <c r="C144" s="38" t="s">
        <v>195</v>
      </c>
      <c r="D144" s="39" t="s">
        <v>77</v>
      </c>
      <c r="E144" s="39" t="s">
        <v>88</v>
      </c>
      <c r="F144" s="39" t="s">
        <v>106</v>
      </c>
      <c r="G144" s="39" t="s">
        <v>70</v>
      </c>
      <c r="H144" s="40">
        <f>SUMIFS(H145:H1194,$B145:$B1194,$B144,$D145:$D1194,$D145,$E145:$E1194,$E145,$F145:$F1194,$F145)</f>
        <v>76</v>
      </c>
      <c r="I144" s="40">
        <f>SUMIFS(I145:I1194,$B145:$B1194,$B144,$D145:$D1194,$D145,$E145:$E1194,$E145,$F145:$F1194,$F145)</f>
        <v>0</v>
      </c>
    </row>
    <row r="145" spans="1:9" s="16" customFormat="1" ht="46.8">
      <c r="A145" s="20">
        <v>3</v>
      </c>
      <c r="B145" s="31">
        <v>955</v>
      </c>
      <c r="C145" s="32" t="s">
        <v>12</v>
      </c>
      <c r="D145" s="33" t="s">
        <v>77</v>
      </c>
      <c r="E145" s="33" t="s">
        <v>88</v>
      </c>
      <c r="F145" s="33" t="s">
        <v>106</v>
      </c>
      <c r="G145" s="33" t="s">
        <v>72</v>
      </c>
      <c r="H145" s="24">
        <v>76</v>
      </c>
      <c r="I145" s="24"/>
    </row>
    <row r="146" spans="1:9" s="16" customFormat="1" ht="37.200000000000003" customHeight="1">
      <c r="A146" s="19">
        <v>2</v>
      </c>
      <c r="B146" s="37">
        <v>955</v>
      </c>
      <c r="C146" s="38" t="s">
        <v>35</v>
      </c>
      <c r="D146" s="39" t="s">
        <v>77</v>
      </c>
      <c r="E146" s="39" t="s">
        <v>88</v>
      </c>
      <c r="F146" s="39" t="s">
        <v>109</v>
      </c>
      <c r="G146" s="39"/>
      <c r="H146" s="40">
        <f>SUMIFS(H147:H1197,$B147:$B1197,$B146,$D147:$D1197,$D147,$E147:$E1197,$E147,$F147:$F1197,$F147)</f>
        <v>0</v>
      </c>
      <c r="I146" s="40">
        <f>SUMIFS(I147:I1197,$B147:$B1197,$B146,$D147:$D1197,$D147,$E147:$E1197,$E147,$F147:$F1197,$F147)</f>
        <v>0</v>
      </c>
    </row>
    <row r="147" spans="1:9" s="16" customFormat="1" ht="15.6">
      <c r="A147" s="20">
        <v>3</v>
      </c>
      <c r="B147" s="31">
        <v>955</v>
      </c>
      <c r="C147" s="32" t="s">
        <v>154</v>
      </c>
      <c r="D147" s="33" t="s">
        <v>77</v>
      </c>
      <c r="E147" s="33" t="s">
        <v>88</v>
      </c>
      <c r="F147" s="33" t="s">
        <v>109</v>
      </c>
      <c r="G147" s="33" t="s">
        <v>126</v>
      </c>
      <c r="H147" s="24"/>
      <c r="I147" s="24"/>
    </row>
    <row r="148" spans="1:9" s="16" customFormat="1" ht="46.8">
      <c r="A148" s="17">
        <v>1</v>
      </c>
      <c r="B148" s="28">
        <v>955</v>
      </c>
      <c r="C148" s="29" t="s">
        <v>36</v>
      </c>
      <c r="D148" s="30" t="s">
        <v>77</v>
      </c>
      <c r="E148" s="30" t="s">
        <v>75</v>
      </c>
      <c r="F148" s="30"/>
      <c r="G148" s="30"/>
      <c r="H148" s="18">
        <f>SUMIFS(H149:H1197,$B149:$B1197,$B149,$D149:$D1197,$D149,$E149:$E1197,$E149)/2</f>
        <v>1406.8</v>
      </c>
      <c r="I148" s="18">
        <f>SUMIFS(I149:I1197,$B149:$B1197,$B149,$D149:$D1197,$D149,$E149:$E1197,$E149)/2</f>
        <v>0</v>
      </c>
    </row>
    <row r="149" spans="1:9" s="16" customFormat="1" ht="62.4">
      <c r="A149" s="19">
        <v>2</v>
      </c>
      <c r="B149" s="37">
        <v>955</v>
      </c>
      <c r="C149" s="38" t="s">
        <v>158</v>
      </c>
      <c r="D149" s="39" t="s">
        <v>77</v>
      </c>
      <c r="E149" s="39" t="s">
        <v>75</v>
      </c>
      <c r="F149" s="39" t="s">
        <v>52</v>
      </c>
      <c r="G149" s="39"/>
      <c r="H149" s="40">
        <f>SUMIFS(H150:H1197,$B150:$B1197,$B149,$D150:$D1197,$D150,$E150:$E1197,$E150,$F150:$F1197,$F150)</f>
        <v>698.7</v>
      </c>
      <c r="I149" s="40">
        <f>SUMIFS(I150:I1197,$B150:$B1197,$B149,$D150:$D1197,$D150,$E150:$E1197,$E150,$F150:$F1197,$F150)</f>
        <v>0</v>
      </c>
    </row>
    <row r="150" spans="1:9" s="16" customFormat="1" ht="15.6">
      <c r="A150" s="20">
        <v>3</v>
      </c>
      <c r="B150" s="31">
        <v>955</v>
      </c>
      <c r="C150" s="32" t="s">
        <v>46</v>
      </c>
      <c r="D150" s="33" t="s">
        <v>77</v>
      </c>
      <c r="E150" s="33" t="s">
        <v>75</v>
      </c>
      <c r="F150" s="33" t="s">
        <v>52</v>
      </c>
      <c r="G150" s="33" t="s">
        <v>90</v>
      </c>
      <c r="H150" s="24">
        <v>698.7</v>
      </c>
      <c r="I150" s="24"/>
    </row>
    <row r="151" spans="1:9" s="16" customFormat="1" ht="62.4">
      <c r="A151" s="19">
        <v>2</v>
      </c>
      <c r="B151" s="37">
        <v>955</v>
      </c>
      <c r="C151" s="38" t="s">
        <v>196</v>
      </c>
      <c r="D151" s="39" t="s">
        <v>77</v>
      </c>
      <c r="E151" s="39" t="s">
        <v>75</v>
      </c>
      <c r="F151" s="39" t="s">
        <v>152</v>
      </c>
      <c r="G151" s="39"/>
      <c r="H151" s="40">
        <f>SUMIFS(H152:H1199,$B152:$B1199,$B151,$D152:$D1199,$D152,$E152:$E1199,$E152,$F152:$F1199,$F152)</f>
        <v>708.1</v>
      </c>
      <c r="I151" s="40">
        <f>SUMIFS(I152:I1199,$B152:$B1199,$B151,$D152:$D1199,$D152,$E152:$E1199,$E152,$F152:$F1199,$F152)</f>
        <v>0</v>
      </c>
    </row>
    <row r="152" spans="1:9" s="16" customFormat="1" ht="62.4">
      <c r="A152" s="20">
        <v>3</v>
      </c>
      <c r="B152" s="31">
        <v>955</v>
      </c>
      <c r="C152" s="32" t="s">
        <v>145</v>
      </c>
      <c r="D152" s="33" t="s">
        <v>77</v>
      </c>
      <c r="E152" s="33" t="s">
        <v>75</v>
      </c>
      <c r="F152" s="33" t="s">
        <v>152</v>
      </c>
      <c r="G152" s="33" t="s">
        <v>93</v>
      </c>
      <c r="H152" s="24">
        <v>708.1</v>
      </c>
      <c r="I152" s="24"/>
    </row>
    <row r="153" spans="1:9" s="16" customFormat="1" ht="15.6">
      <c r="A153" s="17">
        <v>1</v>
      </c>
      <c r="B153" s="28">
        <v>955</v>
      </c>
      <c r="C153" s="29" t="s">
        <v>53</v>
      </c>
      <c r="D153" s="30" t="s">
        <v>85</v>
      </c>
      <c r="E153" s="30" t="s">
        <v>91</v>
      </c>
      <c r="F153" s="30"/>
      <c r="G153" s="30"/>
      <c r="H153" s="18">
        <f>SUMIFS(H154:H1202,$B154:$B1202,$B154,$D154:$D1202,$D154,$E154:$E1202,$E154)/2</f>
        <v>42334.100000000006</v>
      </c>
      <c r="I153" s="18">
        <f>SUMIFS(I154:I1202,$B154:$B1202,$B154,$D154:$D1202,$D154,$E154:$E1202,$E154)/2</f>
        <v>41348.5</v>
      </c>
    </row>
    <row r="154" spans="1:9" s="16" customFormat="1" ht="62.4">
      <c r="A154" s="19">
        <v>2</v>
      </c>
      <c r="B154" s="37">
        <v>955</v>
      </c>
      <c r="C154" s="47" t="s">
        <v>177</v>
      </c>
      <c r="D154" s="39" t="s">
        <v>85</v>
      </c>
      <c r="E154" s="39" t="s">
        <v>91</v>
      </c>
      <c r="F154" s="39" t="s">
        <v>15</v>
      </c>
      <c r="G154" s="39" t="s">
        <v>70</v>
      </c>
      <c r="H154" s="40">
        <f>SUMIFS(H155:H1202,$B155:$B1202,$B154,$D155:$D1202,$D155,$E155:$E1202,$E155,$F155:$F1202,$F155)</f>
        <v>0</v>
      </c>
      <c r="I154" s="40">
        <f>SUMIFS(I155:I1202,$B155:$B1202,$B154,$D155:$D1202,$D155,$E155:$E1202,$E155,$F155:$F1202,$F155)</f>
        <v>0</v>
      </c>
    </row>
    <row r="155" spans="1:9" s="16" customFormat="1" ht="46.8">
      <c r="A155" s="20">
        <v>3</v>
      </c>
      <c r="B155" s="31">
        <v>955</v>
      </c>
      <c r="C155" s="45" t="s">
        <v>12</v>
      </c>
      <c r="D155" s="33" t="s">
        <v>85</v>
      </c>
      <c r="E155" s="33" t="s">
        <v>91</v>
      </c>
      <c r="F155" s="33" t="s">
        <v>15</v>
      </c>
      <c r="G155" s="33" t="s">
        <v>72</v>
      </c>
      <c r="H155" s="24"/>
      <c r="I155" s="24"/>
    </row>
    <row r="156" spans="1:9" s="16" customFormat="1" ht="78">
      <c r="A156" s="19">
        <v>2</v>
      </c>
      <c r="B156" s="37">
        <v>955</v>
      </c>
      <c r="C156" s="52" t="s">
        <v>172</v>
      </c>
      <c r="D156" s="39" t="s">
        <v>85</v>
      </c>
      <c r="E156" s="39" t="s">
        <v>91</v>
      </c>
      <c r="F156" s="39" t="s">
        <v>54</v>
      </c>
      <c r="G156" s="39"/>
      <c r="H156" s="40">
        <f>SUMIFS(H157:H1204,$B157:$B1204,$B156,$D157:$D1204,$D157,$E157:$E1204,$E157,$F157:$F1204,$F157)</f>
        <v>42334.100000000006</v>
      </c>
      <c r="I156" s="40">
        <f>SUMIFS(I157:I1204,$B157:$B1204,$B156,$D157:$D1204,$D157,$E157:$E1204,$E157,$F157:$F1204,$F157)</f>
        <v>41348.5</v>
      </c>
    </row>
    <row r="157" spans="1:9" s="16" customFormat="1" ht="31.2">
      <c r="A157" s="20">
        <v>3</v>
      </c>
      <c r="B157" s="31">
        <v>955</v>
      </c>
      <c r="C157" s="32" t="s">
        <v>23</v>
      </c>
      <c r="D157" s="33" t="s">
        <v>85</v>
      </c>
      <c r="E157" s="33" t="s">
        <v>91</v>
      </c>
      <c r="F157" s="33" t="s">
        <v>54</v>
      </c>
      <c r="G157" s="33" t="s">
        <v>81</v>
      </c>
      <c r="H157" s="24">
        <v>7785.7</v>
      </c>
      <c r="I157" s="24">
        <v>6827.1</v>
      </c>
    </row>
    <row r="158" spans="1:9" s="16" customFormat="1" ht="46.8">
      <c r="A158" s="20">
        <v>3</v>
      </c>
      <c r="B158" s="31">
        <v>955</v>
      </c>
      <c r="C158" s="32" t="s">
        <v>12</v>
      </c>
      <c r="D158" s="33" t="s">
        <v>85</v>
      </c>
      <c r="E158" s="33" t="s">
        <v>91</v>
      </c>
      <c r="F158" s="33" t="s">
        <v>54</v>
      </c>
      <c r="G158" s="33" t="s">
        <v>72</v>
      </c>
      <c r="H158" s="24">
        <v>432.1</v>
      </c>
      <c r="I158" s="24">
        <v>405.1</v>
      </c>
    </row>
    <row r="159" spans="1:9" s="16" customFormat="1" ht="15.6">
      <c r="A159" s="20">
        <v>3</v>
      </c>
      <c r="B159" s="31">
        <v>955</v>
      </c>
      <c r="C159" s="32" t="s">
        <v>46</v>
      </c>
      <c r="D159" s="33" t="s">
        <v>85</v>
      </c>
      <c r="E159" s="33" t="s">
        <v>91</v>
      </c>
      <c r="F159" s="33" t="s">
        <v>54</v>
      </c>
      <c r="G159" s="33" t="s">
        <v>90</v>
      </c>
      <c r="H159" s="24"/>
      <c r="I159" s="24"/>
    </row>
    <row r="160" spans="1:9" s="16" customFormat="1" ht="62.4">
      <c r="A160" s="20">
        <v>3</v>
      </c>
      <c r="B160" s="31">
        <v>955</v>
      </c>
      <c r="C160" s="32" t="s">
        <v>133</v>
      </c>
      <c r="D160" s="33" t="s">
        <v>85</v>
      </c>
      <c r="E160" s="33" t="s">
        <v>91</v>
      </c>
      <c r="F160" s="33" t="s">
        <v>54</v>
      </c>
      <c r="G160" s="33" t="s">
        <v>92</v>
      </c>
      <c r="H160" s="24">
        <v>34116.300000000003</v>
      </c>
      <c r="I160" s="24">
        <v>34116.300000000003</v>
      </c>
    </row>
    <row r="161" spans="1:9" s="16" customFormat="1" ht="21" customHeight="1">
      <c r="A161" s="20">
        <v>3</v>
      </c>
      <c r="B161" s="31">
        <v>955</v>
      </c>
      <c r="C161" s="32" t="s">
        <v>13</v>
      </c>
      <c r="D161" s="33" t="s">
        <v>85</v>
      </c>
      <c r="E161" s="33" t="s">
        <v>91</v>
      </c>
      <c r="F161" s="33" t="s">
        <v>54</v>
      </c>
      <c r="G161" s="33" t="s">
        <v>73</v>
      </c>
      <c r="H161" s="24"/>
      <c r="I161" s="24"/>
    </row>
    <row r="162" spans="1:9" s="16" customFormat="1" ht="15.6">
      <c r="A162" s="17">
        <v>1</v>
      </c>
      <c r="B162" s="28">
        <v>955</v>
      </c>
      <c r="C162" s="29" t="s">
        <v>55</v>
      </c>
      <c r="D162" s="30" t="s">
        <v>85</v>
      </c>
      <c r="E162" s="30" t="s">
        <v>82</v>
      </c>
      <c r="F162" s="30" t="s">
        <v>7</v>
      </c>
      <c r="G162" s="30" t="s">
        <v>70</v>
      </c>
      <c r="H162" s="18">
        <f>SUMIFS(H163:H1211,$B163:$B1211,$B163,$D163:$D1211,$D163,$E163:$E1211,$E163)/2</f>
        <v>6861.6</v>
      </c>
      <c r="I162" s="18">
        <f>SUMIFS(I163:I1211,$B163:$B1211,$B163,$D163:$D1211,$D163,$E163:$E1211,$E163)/2</f>
        <v>0</v>
      </c>
    </row>
    <row r="163" spans="1:9" s="16" customFormat="1" ht="55.8" customHeight="1">
      <c r="A163" s="19">
        <v>2</v>
      </c>
      <c r="B163" s="37">
        <v>955</v>
      </c>
      <c r="C163" s="38" t="s">
        <v>197</v>
      </c>
      <c r="D163" s="39" t="s">
        <v>85</v>
      </c>
      <c r="E163" s="39" t="s">
        <v>82</v>
      </c>
      <c r="F163" s="39" t="s">
        <v>122</v>
      </c>
      <c r="G163" s="39"/>
      <c r="H163" s="40">
        <f>SUMIFS(H164:H1211,$B164:$B1211,$B163,$D164:$D1211,$D164,$E164:$E1211,$E164,$F164:$F1211,$F164)</f>
        <v>6861.6</v>
      </c>
      <c r="I163" s="40">
        <f>SUMIFS(I164:I1211,$B164:$B1211,$B163,$D164:$D1211,$D164,$E164:$E1211,$E164,$F164:$F1211,$F164)</f>
        <v>0</v>
      </c>
    </row>
    <row r="164" spans="1:9" s="16" customFormat="1" ht="46.8">
      <c r="A164" s="20">
        <v>3</v>
      </c>
      <c r="B164" s="31">
        <v>955</v>
      </c>
      <c r="C164" s="32" t="s">
        <v>12</v>
      </c>
      <c r="D164" s="33" t="s">
        <v>85</v>
      </c>
      <c r="E164" s="33" t="s">
        <v>82</v>
      </c>
      <c r="F164" s="33" t="s">
        <v>122</v>
      </c>
      <c r="G164" s="33" t="s">
        <v>72</v>
      </c>
      <c r="H164" s="24">
        <v>6861.6</v>
      </c>
      <c r="I164" s="24"/>
    </row>
    <row r="165" spans="1:9" s="16" customFormat="1" ht="15.6">
      <c r="A165" s="17">
        <v>1</v>
      </c>
      <c r="B165" s="28">
        <v>955</v>
      </c>
      <c r="C165" s="29" t="s">
        <v>129</v>
      </c>
      <c r="D165" s="30" t="s">
        <v>85</v>
      </c>
      <c r="E165" s="30" t="s">
        <v>88</v>
      </c>
      <c r="F165" s="30"/>
      <c r="G165" s="30"/>
      <c r="H165" s="18">
        <f>SUMIFS(H166:H1214,$B166:$B1214,$B166,$D166:$D1214,$D166,$E166:$E1214,$E166)/2</f>
        <v>0</v>
      </c>
      <c r="I165" s="18">
        <f>SUMIFS(I166:I1214,$B166:$B1214,$B166,$D166:$D1214,$D166,$E166:$E1214,$E166)/2</f>
        <v>0</v>
      </c>
    </row>
    <row r="166" spans="1:9" s="16" customFormat="1" ht="62.4">
      <c r="A166" s="19">
        <v>2</v>
      </c>
      <c r="B166" s="37">
        <v>955</v>
      </c>
      <c r="C166" s="38" t="s">
        <v>169</v>
      </c>
      <c r="D166" s="39" t="s">
        <v>85</v>
      </c>
      <c r="E166" s="39" t="s">
        <v>88</v>
      </c>
      <c r="F166" s="39" t="s">
        <v>56</v>
      </c>
      <c r="G166" s="39"/>
      <c r="H166" s="40">
        <f>SUMIFS(H167:H1214,$B167:$B1214,$B166,$D167:$D1214,$D167,$E167:$E1214,$E167,$F167:$F1214,$F167)</f>
        <v>0</v>
      </c>
      <c r="I166" s="40">
        <f>SUMIFS(I167:I1214,$B167:$B1214,$B166,$D167:$D1214,$D167,$E167:$E1214,$E167,$F167:$F1214,$F167)</f>
        <v>0</v>
      </c>
    </row>
    <row r="167" spans="1:9" s="16" customFormat="1" ht="15.6">
      <c r="A167" s="20">
        <v>3</v>
      </c>
      <c r="B167" s="31">
        <v>955</v>
      </c>
      <c r="C167" s="32" t="s">
        <v>46</v>
      </c>
      <c r="D167" s="33" t="s">
        <v>85</v>
      </c>
      <c r="E167" s="33" t="s">
        <v>88</v>
      </c>
      <c r="F167" s="33" t="s">
        <v>56</v>
      </c>
      <c r="G167" s="33" t="s">
        <v>90</v>
      </c>
      <c r="H167" s="24"/>
      <c r="I167" s="24"/>
    </row>
    <row r="168" spans="1:9" s="16" customFormat="1" ht="15.6">
      <c r="A168" s="17">
        <v>1</v>
      </c>
      <c r="B168" s="28">
        <v>955</v>
      </c>
      <c r="C168" s="29" t="s">
        <v>124</v>
      </c>
      <c r="D168" s="30" t="s">
        <v>85</v>
      </c>
      <c r="E168" s="30" t="s">
        <v>83</v>
      </c>
      <c r="F168" s="30" t="s">
        <v>7</v>
      </c>
      <c r="G168" s="30" t="s">
        <v>70</v>
      </c>
      <c r="H168" s="18">
        <f>SUMIFS(H169:H1223,$B169:$B1223,$B169,$D169:$D1223,$D169,$E169:$E1223,$E169)/2</f>
        <v>0</v>
      </c>
      <c r="I168" s="18">
        <f>SUMIFS(I169:I1223,$B169:$B1223,$B169,$D169:$D1223,$D169,$E169:$E1223,$E169)/2</f>
        <v>0</v>
      </c>
    </row>
    <row r="169" spans="1:9" s="16" customFormat="1" ht="62.4">
      <c r="A169" s="19">
        <v>2</v>
      </c>
      <c r="B169" s="37">
        <v>955</v>
      </c>
      <c r="C169" s="38" t="s">
        <v>159</v>
      </c>
      <c r="D169" s="39" t="s">
        <v>85</v>
      </c>
      <c r="E169" s="39" t="s">
        <v>83</v>
      </c>
      <c r="F169" s="39" t="s">
        <v>49</v>
      </c>
      <c r="G169" s="39"/>
      <c r="H169" s="40">
        <f>SUMIFS(H170:H1223,$B170:$B1223,$B169,$D170:$D1223,$D170,$E170:$E1223,$E170,$F170:$F1223,$F170)</f>
        <v>0</v>
      </c>
      <c r="I169" s="40">
        <f>SUMIFS(I170:I1223,$B170:$B1223,$B169,$D170:$D1223,$D170,$E170:$E1223,$E170,$F170:$F1223,$F170)</f>
        <v>0</v>
      </c>
    </row>
    <row r="170" spans="1:9" s="16" customFormat="1" ht="15.6">
      <c r="A170" s="20">
        <v>3</v>
      </c>
      <c r="B170" s="31">
        <v>955</v>
      </c>
      <c r="C170" s="32" t="s">
        <v>46</v>
      </c>
      <c r="D170" s="33" t="s">
        <v>85</v>
      </c>
      <c r="E170" s="33" t="s">
        <v>83</v>
      </c>
      <c r="F170" s="33" t="s">
        <v>49</v>
      </c>
      <c r="G170" s="33" t="s">
        <v>90</v>
      </c>
      <c r="H170" s="24"/>
      <c r="I170" s="24"/>
    </row>
    <row r="171" spans="1:9" s="16" customFormat="1" ht="31.2">
      <c r="A171" s="17">
        <v>1</v>
      </c>
      <c r="B171" s="28">
        <v>955</v>
      </c>
      <c r="C171" s="29" t="s">
        <v>37</v>
      </c>
      <c r="D171" s="30" t="s">
        <v>85</v>
      </c>
      <c r="E171" s="30" t="s">
        <v>86</v>
      </c>
      <c r="F171" s="30"/>
      <c r="G171" s="30"/>
      <c r="H171" s="18">
        <f>SUMIFS(H172:H1226,$B172:$B1226,$B172,$D172:$D1226,$D172,$E172:$E1226,$E172)/2</f>
        <v>28613.3</v>
      </c>
      <c r="I171" s="18">
        <f>SUMIFS(I172:I1226,$B172:$B1226,$B172,$D172:$D1226,$D172,$E172:$E1226,$E172)/2</f>
        <v>0</v>
      </c>
    </row>
    <row r="172" spans="1:9" s="16" customFormat="1" ht="54" customHeight="1">
      <c r="A172" s="19">
        <v>2</v>
      </c>
      <c r="B172" s="37">
        <v>955</v>
      </c>
      <c r="C172" s="38" t="s">
        <v>198</v>
      </c>
      <c r="D172" s="39" t="s">
        <v>85</v>
      </c>
      <c r="E172" s="39" t="s">
        <v>86</v>
      </c>
      <c r="F172" s="39" t="s">
        <v>57</v>
      </c>
      <c r="G172" s="39"/>
      <c r="H172" s="40">
        <f>SUMIFS(H173:H1226,$B173:$B1226,$B172,$D173:$D1226,$D173,$E173:$E1226,$E173,$F173:$F1226,$F173)</f>
        <v>8866.2000000000007</v>
      </c>
      <c r="I172" s="40">
        <f>SUMIFS(I173:I1226,$B173:$B1226,$B172,$D173:$D1226,$D173,$E173:$E1226,$E173,$F173:$F1226,$F173)</f>
        <v>0</v>
      </c>
    </row>
    <row r="173" spans="1:9" s="16" customFormat="1" ht="73.8" customHeight="1">
      <c r="A173" s="20">
        <v>3</v>
      </c>
      <c r="B173" s="31">
        <v>955</v>
      </c>
      <c r="C173" s="32" t="s">
        <v>145</v>
      </c>
      <c r="D173" s="33" t="s">
        <v>85</v>
      </c>
      <c r="E173" s="33" t="s">
        <v>86</v>
      </c>
      <c r="F173" s="33" t="s">
        <v>57</v>
      </c>
      <c r="G173" s="33" t="s">
        <v>93</v>
      </c>
      <c r="H173" s="24">
        <v>8866.2000000000007</v>
      </c>
      <c r="I173" s="24"/>
    </row>
    <row r="174" spans="1:9" s="16" customFormat="1" ht="82.2" customHeight="1">
      <c r="A174" s="19">
        <v>2</v>
      </c>
      <c r="B174" s="37">
        <v>955</v>
      </c>
      <c r="C174" s="42" t="s">
        <v>199</v>
      </c>
      <c r="D174" s="39" t="s">
        <v>85</v>
      </c>
      <c r="E174" s="39" t="s">
        <v>86</v>
      </c>
      <c r="F174" s="39" t="s">
        <v>48</v>
      </c>
      <c r="G174" s="39" t="s">
        <v>70</v>
      </c>
      <c r="H174" s="40">
        <f>SUMIFS(H175:H1226,$B175:$B1226,$B174,$D175:$D1226,$D175,$E175:$E1226,$E175,$F175:$F1226,$F175)</f>
        <v>19747.099999999999</v>
      </c>
      <c r="I174" s="40">
        <f>SUMIFS(I175:I1226,$B175:$B1226,$B174,$D175:$D1226,$D175,$E175:$E1226,$E175,$F175:$F1226,$F175)</f>
        <v>0</v>
      </c>
    </row>
    <row r="175" spans="1:9" s="16" customFormat="1" ht="15.6">
      <c r="A175" s="20">
        <v>3</v>
      </c>
      <c r="B175" s="31">
        <v>955</v>
      </c>
      <c r="C175" s="32" t="s">
        <v>46</v>
      </c>
      <c r="D175" s="33" t="s">
        <v>85</v>
      </c>
      <c r="E175" s="33" t="s">
        <v>86</v>
      </c>
      <c r="F175" s="33" t="s">
        <v>48</v>
      </c>
      <c r="G175" s="33" t="s">
        <v>90</v>
      </c>
      <c r="H175" s="24">
        <v>19747.099999999999</v>
      </c>
      <c r="I175" s="24"/>
    </row>
    <row r="176" spans="1:9" s="16" customFormat="1" ht="50.4" customHeight="1">
      <c r="A176" s="19">
        <v>2</v>
      </c>
      <c r="B176" s="37">
        <v>955</v>
      </c>
      <c r="C176" s="38" t="s">
        <v>35</v>
      </c>
      <c r="D176" s="39" t="s">
        <v>85</v>
      </c>
      <c r="E176" s="39" t="s">
        <v>86</v>
      </c>
      <c r="F176" s="39" t="s">
        <v>109</v>
      </c>
      <c r="G176" s="39"/>
      <c r="H176" s="40">
        <f>SUMIFS(H177:H1228,$B177:$B1228,$B176,$D177:$D1228,$D177,$E177:$E1228,$E177,$F177:$F1228,$F177)</f>
        <v>0</v>
      </c>
      <c r="I176" s="40">
        <f>SUMIFS(I177:I1228,$B177:$B1228,$B176,$D177:$D1228,$D177,$E177:$E1228,$E177,$F177:$F1228,$F177)</f>
        <v>0</v>
      </c>
    </row>
    <row r="177" spans="1:9" s="16" customFormat="1" ht="46.8">
      <c r="A177" s="20">
        <v>3</v>
      </c>
      <c r="B177" s="31">
        <v>955</v>
      </c>
      <c r="C177" s="32" t="s">
        <v>12</v>
      </c>
      <c r="D177" s="33" t="s">
        <v>85</v>
      </c>
      <c r="E177" s="33" t="s">
        <v>86</v>
      </c>
      <c r="F177" s="33" t="s">
        <v>109</v>
      </c>
      <c r="G177" s="33" t="s">
        <v>72</v>
      </c>
      <c r="H177" s="24"/>
      <c r="I177" s="24"/>
    </row>
    <row r="178" spans="1:9" s="16" customFormat="1" ht="15.6">
      <c r="A178" s="17">
        <v>1</v>
      </c>
      <c r="B178" s="28">
        <v>955</v>
      </c>
      <c r="C178" s="29" t="s">
        <v>58</v>
      </c>
      <c r="D178" s="30" t="s">
        <v>91</v>
      </c>
      <c r="E178" s="30" t="s">
        <v>68</v>
      </c>
      <c r="F178" s="30"/>
      <c r="G178" s="30"/>
      <c r="H178" s="18">
        <f>SUMIFS(H179:H1231,$B179:$B1231,#REF!,$D179:$D1231,#REF!,$E179:$E1231,#REF!)/2</f>
        <v>0</v>
      </c>
      <c r="I178" s="18">
        <f>SUMIFS(I179:I1231,$B179:$B1231,#REF!,$D179:$D1231,#REF!,$E179:$E1231,#REF!)/2</f>
        <v>0</v>
      </c>
    </row>
    <row r="179" spans="1:9" s="16" customFormat="1" ht="66.599999999999994" customHeight="1">
      <c r="A179" s="19">
        <v>2</v>
      </c>
      <c r="B179" s="37">
        <v>955</v>
      </c>
      <c r="C179" s="38" t="s">
        <v>159</v>
      </c>
      <c r="D179" s="39" t="s">
        <v>91</v>
      </c>
      <c r="E179" s="39" t="s">
        <v>68</v>
      </c>
      <c r="F179" s="39" t="s">
        <v>49</v>
      </c>
      <c r="G179" s="39" t="s">
        <v>70</v>
      </c>
      <c r="H179" s="40">
        <f>SUMIFS(H180:H1233,$B180:$B1233,$B179,$D180:$D1233,$D180,$E180:$E1233,$E180,$F180:$F1233,$F180)</f>
        <v>0</v>
      </c>
      <c r="I179" s="40">
        <f>SUMIFS(I180:I1233,$B180:$B1233,$B179,$D180:$D1233,$D180,$E180:$E1233,$E180,$F180:$F1233,$F180)</f>
        <v>0</v>
      </c>
    </row>
    <row r="180" spans="1:9" s="16" customFormat="1" ht="15.6">
      <c r="A180" s="20">
        <v>3</v>
      </c>
      <c r="B180" s="31">
        <v>955</v>
      </c>
      <c r="C180" s="32" t="s">
        <v>46</v>
      </c>
      <c r="D180" s="33" t="s">
        <v>91</v>
      </c>
      <c r="E180" s="33" t="s">
        <v>68</v>
      </c>
      <c r="F180" s="33" t="s">
        <v>49</v>
      </c>
      <c r="G180" s="33" t="s">
        <v>90</v>
      </c>
      <c r="H180" s="24"/>
      <c r="I180" s="24"/>
    </row>
    <row r="181" spans="1:9" s="16" customFormat="1" ht="15.6">
      <c r="A181" s="17">
        <v>1</v>
      </c>
      <c r="B181" s="28">
        <v>955</v>
      </c>
      <c r="C181" s="29" t="s">
        <v>113</v>
      </c>
      <c r="D181" s="30" t="s">
        <v>91</v>
      </c>
      <c r="E181" s="30" t="s">
        <v>87</v>
      </c>
      <c r="F181" s="30" t="s">
        <v>7</v>
      </c>
      <c r="G181" s="30" t="s">
        <v>70</v>
      </c>
      <c r="H181" s="18">
        <f>SUMIFS(H182:H1236,$B182:$B1236,$B182,$D182:$D1236,$D182,$E182:$E1236,$E182)/2</f>
        <v>14500</v>
      </c>
      <c r="I181" s="18">
        <f>SUMIFS(I182:I1236,$B182:$B1236,$B182,$D182:$D1236,$D182,$E182:$E1236,$E182)/2</f>
        <v>0</v>
      </c>
    </row>
    <row r="182" spans="1:9" s="16" customFormat="1" ht="46.8">
      <c r="A182" s="19">
        <v>2</v>
      </c>
      <c r="B182" s="37">
        <v>955</v>
      </c>
      <c r="C182" s="38" t="s">
        <v>200</v>
      </c>
      <c r="D182" s="39" t="s">
        <v>91</v>
      </c>
      <c r="E182" s="39" t="s">
        <v>87</v>
      </c>
      <c r="F182" s="39" t="s">
        <v>59</v>
      </c>
      <c r="G182" s="39" t="s">
        <v>70</v>
      </c>
      <c r="H182" s="40">
        <f>SUMIFS(H183:H1236,$B183:$B1236,$B182,$D183:$D1236,$D183,$E183:$E1236,$E183,$F183:$F1236,$F183)</f>
        <v>14500</v>
      </c>
      <c r="I182" s="40">
        <f>SUMIFS(I183:I1236,$B183:$B1236,$B182,$D183:$D1236,$D183,$E183:$E1236,$E183,$F183:$F1236,$F183)</f>
        <v>0</v>
      </c>
    </row>
    <row r="183" spans="1:9" s="16" customFormat="1" ht="128.4" customHeight="1">
      <c r="A183" s="20">
        <v>3</v>
      </c>
      <c r="B183" s="31">
        <v>955</v>
      </c>
      <c r="C183" s="32" t="s">
        <v>114</v>
      </c>
      <c r="D183" s="33" t="s">
        <v>91</v>
      </c>
      <c r="E183" s="33" t="s">
        <v>87</v>
      </c>
      <c r="F183" s="33" t="s">
        <v>59</v>
      </c>
      <c r="G183" s="33" t="s">
        <v>112</v>
      </c>
      <c r="H183" s="24"/>
      <c r="I183" s="24"/>
    </row>
    <row r="184" spans="1:9" s="16" customFormat="1" ht="24.6" customHeight="1">
      <c r="A184" s="20">
        <v>3</v>
      </c>
      <c r="B184" s="31">
        <v>955</v>
      </c>
      <c r="C184" s="32" t="s">
        <v>46</v>
      </c>
      <c r="D184" s="33" t="s">
        <v>91</v>
      </c>
      <c r="E184" s="33" t="s">
        <v>87</v>
      </c>
      <c r="F184" s="33" t="s">
        <v>59</v>
      </c>
      <c r="G184" s="33" t="s">
        <v>90</v>
      </c>
      <c r="H184" s="24">
        <v>14500</v>
      </c>
      <c r="I184" s="24"/>
    </row>
    <row r="185" spans="1:9" s="16" customFormat="1" ht="78">
      <c r="A185" s="19">
        <v>2</v>
      </c>
      <c r="B185" s="37">
        <v>955</v>
      </c>
      <c r="C185" s="38" t="s">
        <v>195</v>
      </c>
      <c r="D185" s="39" t="s">
        <v>91</v>
      </c>
      <c r="E185" s="39" t="s">
        <v>87</v>
      </c>
      <c r="F185" s="39" t="s">
        <v>106</v>
      </c>
      <c r="G185" s="39" t="s">
        <v>70</v>
      </c>
      <c r="H185" s="40">
        <f>SUMIFS(H186:H1239,$B186:$B1239,$B185,$D186:$D1239,$D186,$E186:$E1239,$E186,$F186:$F1239,$F186)</f>
        <v>0</v>
      </c>
      <c r="I185" s="40">
        <f>SUMIFS(I186:I1239,$B186:$B1239,$B185,$D186:$D1239,$D186,$E186:$E1239,$E186,$F186:$F1239,$F186)</f>
        <v>0</v>
      </c>
    </row>
    <row r="186" spans="1:9" s="16" customFormat="1" ht="15.6">
      <c r="A186" s="20">
        <v>3</v>
      </c>
      <c r="B186" s="31">
        <v>955</v>
      </c>
      <c r="C186" s="32" t="s">
        <v>46</v>
      </c>
      <c r="D186" s="33" t="s">
        <v>91</v>
      </c>
      <c r="E186" s="33" t="s">
        <v>87</v>
      </c>
      <c r="F186" s="33" t="s">
        <v>106</v>
      </c>
      <c r="G186" s="33" t="s">
        <v>90</v>
      </c>
      <c r="H186" s="24"/>
      <c r="I186" s="24"/>
    </row>
    <row r="187" spans="1:9" s="16" customFormat="1" ht="62.4">
      <c r="A187" s="19">
        <v>2</v>
      </c>
      <c r="B187" s="37">
        <v>955</v>
      </c>
      <c r="C187" s="38" t="s">
        <v>159</v>
      </c>
      <c r="D187" s="39" t="s">
        <v>91</v>
      </c>
      <c r="E187" s="39" t="s">
        <v>87</v>
      </c>
      <c r="F187" s="39" t="s">
        <v>49</v>
      </c>
      <c r="G187" s="39" t="s">
        <v>70</v>
      </c>
      <c r="H187" s="40">
        <f>SUMIFS(H188:H1241,$B188:$B1241,$B187,$D188:$D1241,$D188,$E188:$E1241,$E188,$F188:$F1241,$F188)</f>
        <v>0</v>
      </c>
      <c r="I187" s="40">
        <f>SUMIFS(I188:I1241,$B188:$B1241,$B187,$D188:$D1241,$D188,$E188:$E1241,$E188,$F188:$F1241,$F188)</f>
        <v>0</v>
      </c>
    </row>
    <row r="188" spans="1:9" s="16" customFormat="1" ht="18" customHeight="1">
      <c r="A188" s="20">
        <v>3</v>
      </c>
      <c r="B188" s="31">
        <v>955</v>
      </c>
      <c r="C188" s="32" t="s">
        <v>46</v>
      </c>
      <c r="D188" s="33" t="s">
        <v>91</v>
      </c>
      <c r="E188" s="33" t="s">
        <v>87</v>
      </c>
      <c r="F188" s="33" t="s">
        <v>49</v>
      </c>
      <c r="G188" s="33" t="s">
        <v>90</v>
      </c>
      <c r="H188" s="24"/>
      <c r="I188" s="24"/>
    </row>
    <row r="189" spans="1:9" s="16" customFormat="1" ht="15.6">
      <c r="A189" s="17">
        <v>1</v>
      </c>
      <c r="B189" s="28">
        <v>955</v>
      </c>
      <c r="C189" s="29" t="s">
        <v>117</v>
      </c>
      <c r="D189" s="30" t="s">
        <v>91</v>
      </c>
      <c r="E189" s="30" t="s">
        <v>77</v>
      </c>
      <c r="F189" s="30" t="s">
        <v>7</v>
      </c>
      <c r="G189" s="30" t="s">
        <v>70</v>
      </c>
      <c r="H189" s="18">
        <f>SUMIFS(H190:H1244,$B190:$B1244,$B190,$D190:$D1244,$D190,$E190:$E1244,$E190)/2</f>
        <v>3678.4</v>
      </c>
      <c r="I189" s="18">
        <f>SUMIFS(I190:I1244,$B190:$B1244,$B190,$D190:$D1244,$D190,$E190:$E1244,$E190)/2</f>
        <v>0</v>
      </c>
    </row>
    <row r="190" spans="1:9" s="16" customFormat="1" ht="52.8" customHeight="1">
      <c r="A190" s="19">
        <v>2</v>
      </c>
      <c r="B190" s="37">
        <v>955</v>
      </c>
      <c r="C190" s="38" t="s">
        <v>200</v>
      </c>
      <c r="D190" s="39" t="s">
        <v>91</v>
      </c>
      <c r="E190" s="39" t="s">
        <v>77</v>
      </c>
      <c r="F190" s="39" t="s">
        <v>59</v>
      </c>
      <c r="G190" s="39" t="s">
        <v>70</v>
      </c>
      <c r="H190" s="40">
        <f>SUMIFS(H191:H1244,$B191:$B1244,$B190,$D191:$D1244,$D191,$E191:$E1244,$E191,$F191:$F1244,$F191)</f>
        <v>0</v>
      </c>
      <c r="I190" s="40">
        <f>SUMIFS(I191:I1244,$B191:$B1244,$B190,$D191:$D1244,$D191,$E191:$E1244,$E191,$F191:$F1244,$F191)</f>
        <v>0</v>
      </c>
    </row>
    <row r="191" spans="1:9" s="16" customFormat="1" ht="15.6">
      <c r="A191" s="20">
        <v>3</v>
      </c>
      <c r="B191" s="31">
        <v>955</v>
      </c>
      <c r="C191" s="32" t="s">
        <v>46</v>
      </c>
      <c r="D191" s="33" t="s">
        <v>91</v>
      </c>
      <c r="E191" s="33" t="s">
        <v>77</v>
      </c>
      <c r="F191" s="33" t="s">
        <v>59</v>
      </c>
      <c r="G191" s="33" t="s">
        <v>90</v>
      </c>
      <c r="H191" s="24"/>
      <c r="I191" s="24"/>
    </row>
    <row r="192" spans="1:9" s="16" customFormat="1" ht="54" customHeight="1">
      <c r="A192" s="19">
        <v>2</v>
      </c>
      <c r="B192" s="37">
        <v>955</v>
      </c>
      <c r="C192" s="38" t="s">
        <v>208</v>
      </c>
      <c r="D192" s="39" t="s">
        <v>91</v>
      </c>
      <c r="E192" s="39" t="s">
        <v>77</v>
      </c>
      <c r="F192" s="39" t="s">
        <v>116</v>
      </c>
      <c r="G192" s="39" t="s">
        <v>70</v>
      </c>
      <c r="H192" s="40">
        <f>SUMIFS(H193:H1246,$B193:$B1246,$B192,$D193:$D1246,$D193,$E193:$E1246,$E193,$F193:$F1246,$F193)</f>
        <v>0</v>
      </c>
      <c r="I192" s="40">
        <f>SUMIFS(I193:I1246,$B193:$B1246,$B192,$D193:$D1246,$D193,$E193:$E1246,$E193,$F193:$F1246,$F193)</f>
        <v>0</v>
      </c>
    </row>
    <row r="193" spans="1:9" s="16" customFormat="1" ht="15.6">
      <c r="A193" s="20">
        <v>3</v>
      </c>
      <c r="B193" s="31">
        <v>955</v>
      </c>
      <c r="C193" s="32" t="s">
        <v>46</v>
      </c>
      <c r="D193" s="33" t="s">
        <v>91</v>
      </c>
      <c r="E193" s="33" t="s">
        <v>77</v>
      </c>
      <c r="F193" s="33" t="s">
        <v>116</v>
      </c>
      <c r="G193" s="33" t="s">
        <v>90</v>
      </c>
      <c r="H193" s="24"/>
      <c r="I193" s="24"/>
    </row>
    <row r="194" spans="1:9" s="16" customFormat="1" ht="52.8" customHeight="1">
      <c r="A194" s="19">
        <v>2</v>
      </c>
      <c r="B194" s="37">
        <v>955</v>
      </c>
      <c r="C194" s="38" t="s">
        <v>201</v>
      </c>
      <c r="D194" s="39" t="s">
        <v>91</v>
      </c>
      <c r="E194" s="39" t="s">
        <v>77</v>
      </c>
      <c r="F194" s="39" t="s">
        <v>173</v>
      </c>
      <c r="G194" s="39" t="s">
        <v>70</v>
      </c>
      <c r="H194" s="40">
        <f>SUMIFS(H195:H1249,$B195:$B1249,$B194,$D195:$D1249,$D195,$E195:$E1249,$E195,$F195:$F1249,$F195)</f>
        <v>3678.4</v>
      </c>
      <c r="I194" s="40">
        <f>SUMIFS(I195:I1249,$B195:$B1249,$B194,$D195:$D1249,$D195,$E195:$E1249,$E195,$F195:$F1249,$F195)</f>
        <v>0</v>
      </c>
    </row>
    <row r="195" spans="1:9" s="16" customFormat="1" ht="15.6">
      <c r="A195" s="20">
        <v>3</v>
      </c>
      <c r="B195" s="31">
        <v>955</v>
      </c>
      <c r="C195" s="32" t="s">
        <v>46</v>
      </c>
      <c r="D195" s="33" t="s">
        <v>91</v>
      </c>
      <c r="E195" s="33" t="s">
        <v>77</v>
      </c>
      <c r="F195" s="33" t="s">
        <v>173</v>
      </c>
      <c r="G195" s="33" t="s">
        <v>90</v>
      </c>
      <c r="H195" s="24">
        <v>3678.4</v>
      </c>
      <c r="I195" s="24"/>
    </row>
    <row r="196" spans="1:9" s="16" customFormat="1" ht="55.2" customHeight="1">
      <c r="A196" s="19">
        <v>2</v>
      </c>
      <c r="B196" s="37">
        <v>955</v>
      </c>
      <c r="C196" s="38" t="s">
        <v>188</v>
      </c>
      <c r="D196" s="39" t="s">
        <v>91</v>
      </c>
      <c r="E196" s="39" t="s">
        <v>77</v>
      </c>
      <c r="F196" s="39" t="s">
        <v>151</v>
      </c>
      <c r="G196" s="39" t="s">
        <v>70</v>
      </c>
      <c r="H196" s="40">
        <f>SUMIFS(H197:H1248,$B197:$B1248,$B196,$D197:$D1248,$D197,$E197:$E1248,$E197,$F197:$F1248,$F197)</f>
        <v>0</v>
      </c>
      <c r="I196" s="40">
        <f>SUMIFS(I197:I1248,$B197:$B1248,$B196,$D197:$D1248,$D197,$E197:$E1248,$E197,$F197:$F1248,$F197)</f>
        <v>0</v>
      </c>
    </row>
    <row r="197" spans="1:9" s="16" customFormat="1" ht="15.6">
      <c r="A197" s="20">
        <v>3</v>
      </c>
      <c r="B197" s="31">
        <v>955</v>
      </c>
      <c r="C197" s="32" t="s">
        <v>46</v>
      </c>
      <c r="D197" s="33" t="s">
        <v>91</v>
      </c>
      <c r="E197" s="33" t="s">
        <v>77</v>
      </c>
      <c r="F197" s="33" t="s">
        <v>151</v>
      </c>
      <c r="G197" s="33" t="s">
        <v>90</v>
      </c>
      <c r="H197" s="24"/>
      <c r="I197" s="24"/>
    </row>
    <row r="198" spans="1:9" s="16" customFormat="1" ht="31.2">
      <c r="A198" s="17">
        <v>1</v>
      </c>
      <c r="B198" s="28">
        <v>955</v>
      </c>
      <c r="C198" s="29" t="s">
        <v>170</v>
      </c>
      <c r="D198" s="30" t="s">
        <v>91</v>
      </c>
      <c r="E198" s="30" t="s">
        <v>91</v>
      </c>
      <c r="F198" s="30" t="s">
        <v>70</v>
      </c>
      <c r="G198" s="30" t="s">
        <v>70</v>
      </c>
      <c r="H198" s="18">
        <f>SUMIFS(H199:H1248,$B199:$B1248,$B199,$D199:$D1248,$D199,$E199:$E1248,$E199)/2</f>
        <v>179351.7</v>
      </c>
      <c r="I198" s="18">
        <f>SUMIFS(I199:I1248,$B199:$B1248,$B199,$D199:$D1248,$D199,$E199:$E1248,$E199)/2</f>
        <v>0</v>
      </c>
    </row>
    <row r="199" spans="1:9" s="16" customFormat="1" ht="46.8">
      <c r="A199" s="19">
        <v>2</v>
      </c>
      <c r="B199" s="37">
        <v>955</v>
      </c>
      <c r="C199" s="38" t="s">
        <v>167</v>
      </c>
      <c r="D199" s="39" t="s">
        <v>91</v>
      </c>
      <c r="E199" s="39" t="s">
        <v>91</v>
      </c>
      <c r="F199" s="39" t="s">
        <v>166</v>
      </c>
      <c r="G199" s="39"/>
      <c r="H199" s="40">
        <f>SUMIFS(H200:H1248,$B200:$B1248,$B199,$D200:$D1248,$D200,$E200:$E1248,$E200,$F200:$F1248,$F200)</f>
        <v>179351.7</v>
      </c>
      <c r="I199" s="40">
        <f>SUMIFS(I200:I1248,$B200:$B1248,$B199,$D200:$D1248,$D200,$E200:$E1248,$E200,$F200:$F1248,$F200)</f>
        <v>0</v>
      </c>
    </row>
    <row r="200" spans="1:9" s="16" customFormat="1" ht="15.6">
      <c r="A200" s="20">
        <v>3</v>
      </c>
      <c r="B200" s="31">
        <v>955</v>
      </c>
      <c r="C200" s="32" t="s">
        <v>46</v>
      </c>
      <c r="D200" s="33" t="s">
        <v>91</v>
      </c>
      <c r="E200" s="33" t="s">
        <v>91</v>
      </c>
      <c r="F200" s="33" t="s">
        <v>166</v>
      </c>
      <c r="G200" s="33" t="s">
        <v>90</v>
      </c>
      <c r="H200" s="24">
        <v>179351.7</v>
      </c>
      <c r="I200" s="24"/>
    </row>
    <row r="201" spans="1:9" s="16" customFormat="1" ht="31.2">
      <c r="A201" s="17">
        <v>1</v>
      </c>
      <c r="B201" s="28">
        <v>955</v>
      </c>
      <c r="C201" s="29" t="s">
        <v>60</v>
      </c>
      <c r="D201" s="30" t="s">
        <v>69</v>
      </c>
      <c r="E201" s="30" t="s">
        <v>91</v>
      </c>
      <c r="F201" s="30" t="s">
        <v>70</v>
      </c>
      <c r="G201" s="30" t="s">
        <v>70</v>
      </c>
      <c r="H201" s="18">
        <f>SUMIFS(H202:H1251,$B202:$B1251,$B202,$D202:$D1251,$D202,$E202:$E1251,$E202)/2</f>
        <v>93147.5</v>
      </c>
      <c r="I201" s="18">
        <f>SUMIFS(I202:I1251,$B202:$B1251,$B202,$D202:$D1251,$D202,$E202:$E1251,$E202)/2</f>
        <v>24169.8</v>
      </c>
    </row>
    <row r="202" spans="1:9" s="16" customFormat="1" ht="46.8">
      <c r="A202" s="19">
        <v>2</v>
      </c>
      <c r="B202" s="37">
        <v>955</v>
      </c>
      <c r="C202" s="38" t="s">
        <v>202</v>
      </c>
      <c r="D202" s="39" t="s">
        <v>69</v>
      </c>
      <c r="E202" s="39" t="s">
        <v>91</v>
      </c>
      <c r="F202" s="39" t="s">
        <v>155</v>
      </c>
      <c r="G202" s="39"/>
      <c r="H202" s="40">
        <f>SUMIFS(H203:H1251,$B203:$B1251,$B202,$D203:$D1251,$D203,$E203:$E1251,$E203,$F203:$F1251,$F203)</f>
        <v>93147.5</v>
      </c>
      <c r="I202" s="40">
        <f>SUMIFS(I203:I1251,$B203:$B1251,$B202,$D203:$D1251,$D203,$E203:$E1251,$E203,$F203:$F1251,$F203)</f>
        <v>24169.8</v>
      </c>
    </row>
    <row r="203" spans="1:9" s="16" customFormat="1" ht="15.6">
      <c r="A203" s="20">
        <v>3</v>
      </c>
      <c r="B203" s="31">
        <v>955</v>
      </c>
      <c r="C203" s="32" t="s">
        <v>46</v>
      </c>
      <c r="D203" s="33" t="s">
        <v>69</v>
      </c>
      <c r="E203" s="33" t="s">
        <v>91</v>
      </c>
      <c r="F203" s="33" t="s">
        <v>155</v>
      </c>
      <c r="G203" s="33" t="s">
        <v>90</v>
      </c>
      <c r="H203" s="24">
        <v>93147.5</v>
      </c>
      <c r="I203" s="24">
        <v>24169.8</v>
      </c>
    </row>
    <row r="204" spans="1:9" s="16" customFormat="1" ht="15.6">
      <c r="A204" s="17">
        <v>1</v>
      </c>
      <c r="B204" s="28">
        <v>955</v>
      </c>
      <c r="C204" s="29" t="s">
        <v>38</v>
      </c>
      <c r="D204" s="30" t="s">
        <v>80</v>
      </c>
      <c r="E204" s="30" t="s">
        <v>87</v>
      </c>
      <c r="F204" s="30"/>
      <c r="G204" s="30"/>
      <c r="H204" s="18">
        <f>SUMIFS(H205:H1254,$B205:$B1254,$B205,$D205:$D1254,$D205,$E205:$E1254,$E205)/2</f>
        <v>143314.4</v>
      </c>
      <c r="I204" s="18">
        <f>SUMIFS(I205:I1254,$B205:$B1254,$B205,$D205:$D1254,$D205,$E205:$E1254,$E205)/2</f>
        <v>85829.5</v>
      </c>
    </row>
    <row r="205" spans="1:9" s="16" customFormat="1" ht="61.2" customHeight="1">
      <c r="A205" s="19">
        <v>2</v>
      </c>
      <c r="B205" s="37">
        <v>955</v>
      </c>
      <c r="C205" s="38" t="s">
        <v>174</v>
      </c>
      <c r="D205" s="39" t="s">
        <v>80</v>
      </c>
      <c r="E205" s="39" t="s">
        <v>87</v>
      </c>
      <c r="F205" s="39" t="s">
        <v>125</v>
      </c>
      <c r="G205" s="39"/>
      <c r="H205" s="40">
        <f>SUMIFS(H206:H1254,$B206:$B1254,$B205,$D206:$D1254,$D206,$E206:$E1254,$E206,$F206:$F1254,$F206)</f>
        <v>0</v>
      </c>
      <c r="I205" s="40">
        <f>SUMIFS(I206:I1254,$B206:$B1254,$B205,$D206:$D1254,$D206,$E206:$E1254,$E206,$F206:$F1254,$F206)</f>
        <v>0</v>
      </c>
    </row>
    <row r="206" spans="1:9" s="16" customFormat="1" ht="15.6">
      <c r="A206" s="20">
        <v>3</v>
      </c>
      <c r="B206" s="31">
        <v>955</v>
      </c>
      <c r="C206" s="32" t="s">
        <v>46</v>
      </c>
      <c r="D206" s="33" t="s">
        <v>80</v>
      </c>
      <c r="E206" s="33" t="s">
        <v>87</v>
      </c>
      <c r="F206" s="33" t="s">
        <v>125</v>
      </c>
      <c r="G206" s="33" t="s">
        <v>90</v>
      </c>
      <c r="H206" s="24"/>
      <c r="I206" s="24"/>
    </row>
    <row r="207" spans="1:9" s="16" customFormat="1" ht="62.4">
      <c r="A207" s="19">
        <v>2</v>
      </c>
      <c r="B207" s="37">
        <v>955</v>
      </c>
      <c r="C207" s="41" t="s">
        <v>191</v>
      </c>
      <c r="D207" s="39" t="s">
        <v>80</v>
      </c>
      <c r="E207" s="39" t="s">
        <v>87</v>
      </c>
      <c r="F207" s="39" t="s">
        <v>39</v>
      </c>
      <c r="G207" s="39"/>
      <c r="H207" s="40">
        <f>SUMIFS(H208:H1258,$B208:$B1258,$B207,$D208:$D1258,$D208,$E208:$E1258,$E208,$F208:$F1258,$F208)</f>
        <v>112814.39999999999</v>
      </c>
      <c r="I207" s="40">
        <f>SUMIFS(I208:I1258,$B208:$B1258,$B207,$D208:$D1258,$D208,$E208:$E1258,$E208,$F208:$F1258,$F208)</f>
        <v>85829.5</v>
      </c>
    </row>
    <row r="208" spans="1:9" s="16" customFormat="1" ht="15.6">
      <c r="A208" s="20">
        <v>3</v>
      </c>
      <c r="B208" s="31">
        <v>955</v>
      </c>
      <c r="C208" s="32" t="s">
        <v>46</v>
      </c>
      <c r="D208" s="33" t="s">
        <v>80</v>
      </c>
      <c r="E208" s="33" t="s">
        <v>87</v>
      </c>
      <c r="F208" s="33" t="s">
        <v>39</v>
      </c>
      <c r="G208" s="33" t="s">
        <v>90</v>
      </c>
      <c r="H208" s="24">
        <v>112814.39999999999</v>
      </c>
      <c r="I208" s="24">
        <v>85829.5</v>
      </c>
    </row>
    <row r="209" spans="1:9" s="16" customFormat="1" ht="52.8" customHeight="1">
      <c r="A209" s="19">
        <v>2</v>
      </c>
      <c r="B209" s="37">
        <v>955</v>
      </c>
      <c r="C209" s="38" t="s">
        <v>200</v>
      </c>
      <c r="D209" s="39" t="s">
        <v>80</v>
      </c>
      <c r="E209" s="39" t="s">
        <v>87</v>
      </c>
      <c r="F209" s="39" t="s">
        <v>59</v>
      </c>
      <c r="G209" s="39" t="s">
        <v>70</v>
      </c>
      <c r="H209" s="40">
        <f>SUMIFS(H210:H1260,$B210:$B1260,$B209,$D210:$D1260,$D210,$E210:$E1260,$E210,$F210:$F1260,$F210)</f>
        <v>20000</v>
      </c>
      <c r="I209" s="40">
        <f>SUMIFS(I210:I1260,$B210:$B1260,$B209,$D210:$D1260,$D210,$E210:$E1260,$E210,$F210:$F1260,$F210)</f>
        <v>0</v>
      </c>
    </row>
    <row r="210" spans="1:9" s="16" customFormat="1" ht="15.6">
      <c r="A210" s="20">
        <v>3</v>
      </c>
      <c r="B210" s="31">
        <v>955</v>
      </c>
      <c r="C210" s="32" t="s">
        <v>46</v>
      </c>
      <c r="D210" s="33" t="s">
        <v>80</v>
      </c>
      <c r="E210" s="33" t="s">
        <v>87</v>
      </c>
      <c r="F210" s="33" t="s">
        <v>59</v>
      </c>
      <c r="G210" s="33" t="s">
        <v>90</v>
      </c>
      <c r="H210" s="24">
        <v>20000</v>
      </c>
      <c r="I210" s="24"/>
    </row>
    <row r="211" spans="1:9" s="16" customFormat="1" ht="85.2" customHeight="1">
      <c r="A211" s="19">
        <v>2</v>
      </c>
      <c r="B211" s="37">
        <v>955</v>
      </c>
      <c r="C211" s="38" t="s">
        <v>160</v>
      </c>
      <c r="D211" s="39" t="s">
        <v>80</v>
      </c>
      <c r="E211" s="39" t="s">
        <v>87</v>
      </c>
      <c r="F211" s="39" t="s">
        <v>45</v>
      </c>
      <c r="G211" s="39"/>
      <c r="H211" s="40">
        <f>SUMIFS(H212:H1262,$B212:$B1262,$B211,$D212:$D1262,$D212,$E212:$E1262,$E212,$F212:$F1262,$F212)</f>
        <v>500</v>
      </c>
      <c r="I211" s="40">
        <f>SUMIFS(I212:I1262,$B212:$B1262,$B211,$D212:$D1262,$D212,$E212:$E1262,$E212,$F212:$F1262,$F212)</f>
        <v>0</v>
      </c>
    </row>
    <row r="212" spans="1:9" s="16" customFormat="1" ht="15.6">
      <c r="A212" s="20">
        <v>3</v>
      </c>
      <c r="B212" s="31">
        <v>955</v>
      </c>
      <c r="C212" s="32" t="s">
        <v>46</v>
      </c>
      <c r="D212" s="33" t="s">
        <v>80</v>
      </c>
      <c r="E212" s="33" t="s">
        <v>87</v>
      </c>
      <c r="F212" s="33" t="s">
        <v>45</v>
      </c>
      <c r="G212" s="33" t="s">
        <v>90</v>
      </c>
      <c r="H212" s="24">
        <v>500</v>
      </c>
      <c r="I212" s="24"/>
    </row>
    <row r="213" spans="1:9" s="16" customFormat="1" ht="46.8">
      <c r="A213" s="19">
        <v>2</v>
      </c>
      <c r="B213" s="37">
        <v>955</v>
      </c>
      <c r="C213" s="38" t="s">
        <v>188</v>
      </c>
      <c r="D213" s="39" t="s">
        <v>80</v>
      </c>
      <c r="E213" s="39" t="s">
        <v>87</v>
      </c>
      <c r="F213" s="39" t="s">
        <v>151</v>
      </c>
      <c r="G213" s="39"/>
      <c r="H213" s="40">
        <f>SUMIFS(H214:H1264,$B214:$B1264,$B213,$D214:$D1264,$D214,$E214:$E1264,$E214,$F214:$F1264,$F214)</f>
        <v>10000</v>
      </c>
      <c r="I213" s="40">
        <f>SUMIFS(I214:I1264,$B214:$B1264,$B213,$D214:$D1264,$D214,$E214:$E1264,$E214,$F214:$F1264,$F214)</f>
        <v>0</v>
      </c>
    </row>
    <row r="214" spans="1:9" s="16" customFormat="1" ht="15.6">
      <c r="A214" s="20">
        <v>3</v>
      </c>
      <c r="B214" s="31">
        <v>955</v>
      </c>
      <c r="C214" s="32" t="s">
        <v>46</v>
      </c>
      <c r="D214" s="33" t="s">
        <v>80</v>
      </c>
      <c r="E214" s="33" t="s">
        <v>87</v>
      </c>
      <c r="F214" s="33" t="s">
        <v>151</v>
      </c>
      <c r="G214" s="33" t="s">
        <v>90</v>
      </c>
      <c r="H214" s="24">
        <v>10000</v>
      </c>
      <c r="I214" s="24"/>
    </row>
    <row r="215" spans="1:9" s="16" customFormat="1" ht="15.6">
      <c r="A215" s="17">
        <v>1</v>
      </c>
      <c r="B215" s="28">
        <v>955</v>
      </c>
      <c r="C215" s="29" t="s">
        <v>62</v>
      </c>
      <c r="D215" s="30" t="s">
        <v>80</v>
      </c>
      <c r="E215" s="30" t="s">
        <v>77</v>
      </c>
      <c r="F215" s="30"/>
      <c r="G215" s="30"/>
      <c r="H215" s="18">
        <f>SUMIFS(H216:H1267,$B216:$B1267,$B216,$D216:$D1267,$D216,$E216:$E1267,$E216)/2</f>
        <v>14625.5</v>
      </c>
      <c r="I215" s="18">
        <f>SUMIFS(I216:I1267,$B216:$B1267,$B216,$D216:$D1267,$D216,$E216:$E1267,$E216)/2</f>
        <v>0</v>
      </c>
    </row>
    <row r="216" spans="1:9" s="16" customFormat="1" ht="49.8" customHeight="1">
      <c r="A216" s="19">
        <v>2</v>
      </c>
      <c r="B216" s="37">
        <v>955</v>
      </c>
      <c r="C216" s="38" t="s">
        <v>161</v>
      </c>
      <c r="D216" s="39" t="s">
        <v>80</v>
      </c>
      <c r="E216" s="39" t="s">
        <v>77</v>
      </c>
      <c r="F216" s="39" t="s">
        <v>110</v>
      </c>
      <c r="G216" s="39"/>
      <c r="H216" s="40">
        <f>SUMIFS(H217:H1267,$B217:$B1267,$B216,$D217:$D1267,$D217,$E217:$E1267,$E217,$F217:$F1267,$F217)</f>
        <v>14625.5</v>
      </c>
      <c r="I216" s="40">
        <f>SUMIFS(I217:I1267,$B217:$B1267,$B216,$D217:$D1267,$D217,$E217:$E1267,$E217,$F217:$F1267,$F217)</f>
        <v>0</v>
      </c>
    </row>
    <row r="217" spans="1:9" s="16" customFormat="1" ht="15.6">
      <c r="A217" s="20">
        <v>3</v>
      </c>
      <c r="B217" s="31">
        <v>955</v>
      </c>
      <c r="C217" s="32" t="s">
        <v>46</v>
      </c>
      <c r="D217" s="33" t="s">
        <v>80</v>
      </c>
      <c r="E217" s="33" t="s">
        <v>77</v>
      </c>
      <c r="F217" s="33" t="s">
        <v>110</v>
      </c>
      <c r="G217" s="33" t="s">
        <v>90</v>
      </c>
      <c r="H217" s="24">
        <v>14625.5</v>
      </c>
      <c r="I217" s="24"/>
    </row>
    <row r="218" spans="1:9" s="16" customFormat="1" ht="127.8" customHeight="1">
      <c r="A218" s="20">
        <v>3</v>
      </c>
      <c r="B218" s="31">
        <v>955</v>
      </c>
      <c r="C218" s="32" t="s">
        <v>114</v>
      </c>
      <c r="D218" s="33" t="s">
        <v>80</v>
      </c>
      <c r="E218" s="33" t="s">
        <v>77</v>
      </c>
      <c r="F218" s="33" t="s">
        <v>110</v>
      </c>
      <c r="G218" s="33" t="s">
        <v>112</v>
      </c>
      <c r="H218" s="24"/>
      <c r="I218" s="24"/>
    </row>
    <row r="219" spans="1:9" s="16" customFormat="1" ht="15.6">
      <c r="A219" s="17">
        <v>1</v>
      </c>
      <c r="B219" s="28">
        <v>955</v>
      </c>
      <c r="C219" s="29" t="s">
        <v>130</v>
      </c>
      <c r="D219" s="30" t="s">
        <v>80</v>
      </c>
      <c r="E219" s="30" t="s">
        <v>80</v>
      </c>
      <c r="F219" s="30"/>
      <c r="G219" s="30"/>
      <c r="H219" s="18">
        <f>SUMIFS(H220:H1271,$B220:$B1271,$B220,$D220:$D1271,$D220,$E220:$E1271,$E220)/2</f>
        <v>13251.599999999999</v>
      </c>
      <c r="I219" s="18">
        <f>SUMIFS(I220:I1271,$B220:$B1271,$B220,$D220:$D1271,$D220,$E220:$E1271,$E220)/2</f>
        <v>3799.3</v>
      </c>
    </row>
    <row r="220" spans="1:9" s="16" customFormat="1" ht="31.2">
      <c r="A220" s="19">
        <v>2</v>
      </c>
      <c r="B220" s="37">
        <v>955</v>
      </c>
      <c r="C220" s="38" t="s">
        <v>175</v>
      </c>
      <c r="D220" s="39" t="s">
        <v>80</v>
      </c>
      <c r="E220" s="39" t="s">
        <v>80</v>
      </c>
      <c r="F220" s="39" t="s">
        <v>22</v>
      </c>
      <c r="G220" s="39"/>
      <c r="H220" s="40">
        <f>SUMIFS(H221:H1271,$B221:$B1271,$B220,$D221:$D1271,$D221,$E221:$E1271,$E221,$F221:$F1271,$F221)</f>
        <v>10240.299999999999</v>
      </c>
      <c r="I220" s="40">
        <f>SUMIFS(I221:I1271,$B221:$B1271,$B220,$D221:$D1271,$D221,$E221:$E1271,$E221,$F221:$F1271,$F221)</f>
        <v>788</v>
      </c>
    </row>
    <row r="221" spans="1:9" s="16" customFormat="1" ht="15.6">
      <c r="A221" s="20">
        <v>3</v>
      </c>
      <c r="B221" s="31">
        <v>955</v>
      </c>
      <c r="C221" s="32" t="s">
        <v>46</v>
      </c>
      <c r="D221" s="33" t="s">
        <v>80</v>
      </c>
      <c r="E221" s="33" t="s">
        <v>80</v>
      </c>
      <c r="F221" s="33" t="s">
        <v>22</v>
      </c>
      <c r="G221" s="33" t="s">
        <v>90</v>
      </c>
      <c r="H221" s="24">
        <v>10240.299999999999</v>
      </c>
      <c r="I221" s="24">
        <v>788</v>
      </c>
    </row>
    <row r="222" spans="1:9" s="16" customFormat="1" ht="31.2">
      <c r="A222" s="19">
        <v>2</v>
      </c>
      <c r="B222" s="37">
        <v>955</v>
      </c>
      <c r="C222" s="38" t="s">
        <v>61</v>
      </c>
      <c r="D222" s="39" t="s">
        <v>80</v>
      </c>
      <c r="E222" s="39" t="s">
        <v>80</v>
      </c>
      <c r="F222" s="39" t="s">
        <v>111</v>
      </c>
      <c r="G222" s="39"/>
      <c r="H222" s="40">
        <f>SUMIFS(H223:H1275,$B223:$B1275,$B222,$D223:$D1275,$D223,$E223:$E1275,$E223,$F223:$F1275,$F223)</f>
        <v>3011.3</v>
      </c>
      <c r="I222" s="40">
        <f>SUMIFS(I223:I1275,$B223:$B1275,$B222,$D223:$D1275,$D223,$E223:$E1275,$E223,$F223:$F1275,$F223)</f>
        <v>3011.3</v>
      </c>
    </row>
    <row r="223" spans="1:9" s="16" customFormat="1" ht="46.8">
      <c r="A223" s="20">
        <v>3</v>
      </c>
      <c r="B223" s="31">
        <v>955</v>
      </c>
      <c r="C223" s="32" t="s">
        <v>12</v>
      </c>
      <c r="D223" s="33" t="s">
        <v>80</v>
      </c>
      <c r="E223" s="33" t="s">
        <v>80</v>
      </c>
      <c r="F223" s="33" t="s">
        <v>111</v>
      </c>
      <c r="G223" s="33" t="s">
        <v>72</v>
      </c>
      <c r="H223" s="24">
        <v>3011.3</v>
      </c>
      <c r="I223" s="24">
        <v>3011.3</v>
      </c>
    </row>
    <row r="224" spans="1:9" s="16" customFormat="1" ht="15.6">
      <c r="A224" s="17">
        <v>1</v>
      </c>
      <c r="B224" s="28">
        <v>955</v>
      </c>
      <c r="C224" s="29" t="s">
        <v>24</v>
      </c>
      <c r="D224" s="30" t="s">
        <v>82</v>
      </c>
      <c r="E224" s="30" t="s">
        <v>68</v>
      </c>
      <c r="F224" s="30" t="s">
        <v>7</v>
      </c>
      <c r="G224" s="30" t="s">
        <v>70</v>
      </c>
      <c r="H224" s="18">
        <f>SUMIFS(H225:H1278,$B225:$B1278,$B225,$D225:$D1278,$D225,$E225:$E1278,$E225)/2</f>
        <v>49556.200000000004</v>
      </c>
      <c r="I224" s="18">
        <f>SUMIFS(I225:I1278,$B225:$B1278,$B225,$D225:$D1278,$D225,$E225:$E1278,$E225)/2</f>
        <v>0</v>
      </c>
    </row>
    <row r="225" spans="1:9" s="16" customFormat="1" ht="39" customHeight="1">
      <c r="A225" s="19">
        <v>2</v>
      </c>
      <c r="B225" s="37">
        <v>955</v>
      </c>
      <c r="C225" s="38" t="s">
        <v>164</v>
      </c>
      <c r="D225" s="39" t="s">
        <v>82</v>
      </c>
      <c r="E225" s="39" t="s">
        <v>68</v>
      </c>
      <c r="F225" s="39" t="s">
        <v>25</v>
      </c>
      <c r="G225" s="39"/>
      <c r="H225" s="40">
        <f>SUMIFS(H226:H1278,$B226:$B1278,$B225,$D226:$D1278,$D226,$E226:$E1278,$E226,$F226:$F1278,$F226)</f>
        <v>38426.400000000001</v>
      </c>
      <c r="I225" s="40">
        <f>SUMIFS(I226:I1278,$B226:$B1278,$B225,$D226:$D1278,$D226,$E226:$E1278,$E226,$F226:$F1278,$F226)</f>
        <v>0</v>
      </c>
    </row>
    <row r="226" spans="1:9" s="16" customFormat="1" ht="15.6">
      <c r="A226" s="20">
        <v>3</v>
      </c>
      <c r="B226" s="31">
        <v>955</v>
      </c>
      <c r="C226" s="32" t="s">
        <v>46</v>
      </c>
      <c r="D226" s="33" t="s">
        <v>82</v>
      </c>
      <c r="E226" s="33" t="s">
        <v>68</v>
      </c>
      <c r="F226" s="33" t="s">
        <v>25</v>
      </c>
      <c r="G226" s="33" t="s">
        <v>90</v>
      </c>
      <c r="H226" s="24">
        <v>38426.400000000001</v>
      </c>
      <c r="I226" s="24"/>
    </row>
    <row r="227" spans="1:9" s="16" customFormat="1" ht="46.8">
      <c r="A227" s="19">
        <v>2</v>
      </c>
      <c r="B227" s="37">
        <v>955</v>
      </c>
      <c r="C227" s="38" t="s">
        <v>165</v>
      </c>
      <c r="D227" s="39" t="s">
        <v>82</v>
      </c>
      <c r="E227" s="39" t="s">
        <v>68</v>
      </c>
      <c r="F227" s="39" t="s">
        <v>26</v>
      </c>
      <c r="G227" s="39"/>
      <c r="H227" s="40">
        <f>SUMIFS(H228:H1280,$B228:$B1280,$B227,$D228:$D1280,$D228,$E228:$E1280,$E228,$F228:$F1280,$F228)</f>
        <v>11094.8</v>
      </c>
      <c r="I227" s="40">
        <f>SUMIFS(I228:I1280,$B228:$B1280,$B227,$D228:$D1280,$D228,$E228:$E1280,$E228,$F228:$F1280,$F228)</f>
        <v>0</v>
      </c>
    </row>
    <row r="228" spans="1:9" s="16" customFormat="1" ht="15.6">
      <c r="A228" s="20">
        <v>3</v>
      </c>
      <c r="B228" s="31">
        <v>955</v>
      </c>
      <c r="C228" s="32" t="s">
        <v>46</v>
      </c>
      <c r="D228" s="33" t="s">
        <v>82</v>
      </c>
      <c r="E228" s="33" t="s">
        <v>68</v>
      </c>
      <c r="F228" s="33" t="s">
        <v>26</v>
      </c>
      <c r="G228" s="33" t="s">
        <v>90</v>
      </c>
      <c r="H228" s="24">
        <v>11094.8</v>
      </c>
      <c r="I228" s="24"/>
    </row>
    <row r="229" spans="1:9" s="16" customFormat="1" ht="54.6" customHeight="1">
      <c r="A229" s="19">
        <v>2</v>
      </c>
      <c r="B229" s="37">
        <v>955</v>
      </c>
      <c r="C229" s="38" t="s">
        <v>197</v>
      </c>
      <c r="D229" s="39" t="s">
        <v>82</v>
      </c>
      <c r="E229" s="39" t="s">
        <v>68</v>
      </c>
      <c r="F229" s="39" t="s">
        <v>122</v>
      </c>
      <c r="G229" s="39"/>
      <c r="H229" s="40">
        <f>SUMIFS(H230:H1286,$B230:$B1286,$B229,$D230:$D1286,$D230,$E230:$E1286,$E230,$F230:$F1286,$F230)</f>
        <v>15</v>
      </c>
      <c r="I229" s="40">
        <f>SUMIFS(I230:I1286,$B230:$B1286,$B229,$D230:$D1286,$D230,$E230:$E1286,$E230,$F230:$F1286,$F230)</f>
        <v>0</v>
      </c>
    </row>
    <row r="230" spans="1:9" s="16" customFormat="1" ht="15.6">
      <c r="A230" s="20">
        <v>3</v>
      </c>
      <c r="B230" s="31">
        <v>955</v>
      </c>
      <c r="C230" s="32" t="s">
        <v>46</v>
      </c>
      <c r="D230" s="33" t="s">
        <v>82</v>
      </c>
      <c r="E230" s="33" t="s">
        <v>68</v>
      </c>
      <c r="F230" s="33" t="s">
        <v>122</v>
      </c>
      <c r="G230" s="33" t="s">
        <v>90</v>
      </c>
      <c r="H230" s="24">
        <v>15</v>
      </c>
      <c r="I230" s="24"/>
    </row>
    <row r="231" spans="1:9" s="16" customFormat="1" ht="49.8" customHeight="1">
      <c r="A231" s="19">
        <v>2</v>
      </c>
      <c r="B231" s="37">
        <v>955</v>
      </c>
      <c r="C231" s="38" t="s">
        <v>190</v>
      </c>
      <c r="D231" s="39" t="s">
        <v>82</v>
      </c>
      <c r="E231" s="39" t="s">
        <v>68</v>
      </c>
      <c r="F231" s="39" t="s">
        <v>153</v>
      </c>
      <c r="G231" s="39"/>
      <c r="H231" s="40">
        <f>SUMIFS(H232:H1286,$B232:$B1286,$B231,$D232:$D1286,$D232,$E232:$E1286,$E232,$F232:$F1286,$F232)</f>
        <v>20</v>
      </c>
      <c r="I231" s="40">
        <f>SUMIFS(I232:I1286,$B232:$B1286,$B231,$D232:$D1286,$D232,$E232:$E1286,$E232,$F232:$F1286,$F232)</f>
        <v>0</v>
      </c>
    </row>
    <row r="232" spans="1:9" s="16" customFormat="1" ht="15.6">
      <c r="A232" s="20">
        <v>3</v>
      </c>
      <c r="B232" s="31">
        <v>955</v>
      </c>
      <c r="C232" s="32" t="s">
        <v>46</v>
      </c>
      <c r="D232" s="33" t="s">
        <v>82</v>
      </c>
      <c r="E232" s="33" t="s">
        <v>68</v>
      </c>
      <c r="F232" s="33" t="s">
        <v>153</v>
      </c>
      <c r="G232" s="33" t="s">
        <v>90</v>
      </c>
      <c r="H232" s="24">
        <v>20</v>
      </c>
      <c r="I232" s="24"/>
    </row>
    <row r="233" spans="1:9" s="16" customFormat="1" ht="15.6">
      <c r="A233" s="17">
        <v>1</v>
      </c>
      <c r="B233" s="28">
        <v>955</v>
      </c>
      <c r="C233" s="55" t="s">
        <v>134</v>
      </c>
      <c r="D233" s="30" t="s">
        <v>83</v>
      </c>
      <c r="E233" s="30" t="s">
        <v>68</v>
      </c>
      <c r="F233" s="30" t="s">
        <v>7</v>
      </c>
      <c r="G233" s="30" t="s">
        <v>70</v>
      </c>
      <c r="H233" s="18">
        <f>SUMIFS(H234:H1292,$B234:$B1292,$B234,$D234:$D1292,$D234,$E234:$E1292,$E234)/2</f>
        <v>2015.9</v>
      </c>
      <c r="I233" s="18">
        <f>SUMIFS(I234:I1292,$B234:$B1292,$B234,$D234:$D1292,$D234,$E234:$E1292,$E234)/2</f>
        <v>0</v>
      </c>
    </row>
    <row r="234" spans="1:9" s="16" customFormat="1" ht="31.2">
      <c r="A234" s="19">
        <v>2</v>
      </c>
      <c r="B234" s="37">
        <v>955</v>
      </c>
      <c r="C234" s="52" t="s">
        <v>32</v>
      </c>
      <c r="D234" s="39" t="s">
        <v>83</v>
      </c>
      <c r="E234" s="39" t="s">
        <v>68</v>
      </c>
      <c r="F234" s="53" t="s">
        <v>115</v>
      </c>
      <c r="G234" s="39"/>
      <c r="H234" s="40">
        <f>SUMIFS(H235:H1292,$B235:$B1292,$B234,$D235:$D1292,$D235,$E235:$E1292,$E235,$F235:$F1292,$F235)</f>
        <v>2015.9</v>
      </c>
      <c r="I234" s="40">
        <f>SUMIFS(I235:I1292,$B235:$B1292,$B234,$D235:$D1292,$D235,$E235:$E1292,$E235,$F235:$F1292,$F235)</f>
        <v>0</v>
      </c>
    </row>
    <row r="235" spans="1:9" s="16" customFormat="1" ht="37.950000000000003" customHeight="1">
      <c r="A235" s="20">
        <v>3</v>
      </c>
      <c r="B235" s="31">
        <v>955</v>
      </c>
      <c r="C235" s="32" t="s">
        <v>179</v>
      </c>
      <c r="D235" s="33" t="s">
        <v>83</v>
      </c>
      <c r="E235" s="33" t="s">
        <v>68</v>
      </c>
      <c r="F235" s="33" t="s">
        <v>115</v>
      </c>
      <c r="G235" s="33" t="s">
        <v>178</v>
      </c>
      <c r="H235" s="24">
        <v>2015.9</v>
      </c>
      <c r="I235" s="24"/>
    </row>
    <row r="236" spans="1:9" s="16" customFormat="1" ht="15.6">
      <c r="A236" s="17">
        <v>1</v>
      </c>
      <c r="B236" s="28">
        <v>955</v>
      </c>
      <c r="C236" s="29" t="s">
        <v>63</v>
      </c>
      <c r="D236" s="30" t="s">
        <v>83</v>
      </c>
      <c r="E236" s="30" t="s">
        <v>77</v>
      </c>
      <c r="F236" s="30" t="s">
        <v>7</v>
      </c>
      <c r="G236" s="30" t="s">
        <v>70</v>
      </c>
      <c r="H236" s="18">
        <f>SUMIFS(H237:H1295,$B237:$B1295,$B237,$D237:$D1295,$D237,$E237:$E1295,$E237)/2</f>
        <v>419</v>
      </c>
      <c r="I236" s="18">
        <f>SUMIFS(I237:I1295,$B237:$B1295,$B237,$D237:$D1295,$D237,$E237:$E1295,$E237)/2</f>
        <v>0</v>
      </c>
    </row>
    <row r="237" spans="1:9" s="16" customFormat="1" ht="46.8">
      <c r="A237" s="19">
        <v>2</v>
      </c>
      <c r="B237" s="37">
        <v>955</v>
      </c>
      <c r="C237" s="38" t="s">
        <v>200</v>
      </c>
      <c r="D237" s="39" t="s">
        <v>83</v>
      </c>
      <c r="E237" s="39" t="s">
        <v>77</v>
      </c>
      <c r="F237" s="39" t="s">
        <v>59</v>
      </c>
      <c r="G237" s="39"/>
      <c r="H237" s="40">
        <f>SUMIFS(H238:H1295,$B238:$B1295,$B237,$D238:$D1295,$D238,$E238:$E1295,$E238,$F238:$F1295,$F238)</f>
        <v>269</v>
      </c>
      <c r="I237" s="40">
        <f>SUMIFS(I238:I1295,$B238:$B1295,$B237,$D238:$D1295,$D238,$E238:$E1295,$E238,$F238:$F1295,$F238)</f>
        <v>0</v>
      </c>
    </row>
    <row r="238" spans="1:9" s="16" customFormat="1" ht="39.6" customHeight="1">
      <c r="A238" s="20">
        <v>3</v>
      </c>
      <c r="B238" s="31">
        <v>955</v>
      </c>
      <c r="C238" s="32" t="s">
        <v>21</v>
      </c>
      <c r="D238" s="33" t="s">
        <v>83</v>
      </c>
      <c r="E238" s="33" t="s">
        <v>77</v>
      </c>
      <c r="F238" s="33" t="s">
        <v>59</v>
      </c>
      <c r="G238" s="33" t="s">
        <v>79</v>
      </c>
      <c r="H238" s="24">
        <v>269</v>
      </c>
      <c r="I238" s="24"/>
    </row>
    <row r="239" spans="1:9" s="16" customFormat="1" ht="46.8">
      <c r="A239" s="19">
        <v>2</v>
      </c>
      <c r="B239" s="37">
        <v>955</v>
      </c>
      <c r="C239" s="38" t="s">
        <v>203</v>
      </c>
      <c r="D239" s="39" t="s">
        <v>83</v>
      </c>
      <c r="E239" s="39" t="s">
        <v>77</v>
      </c>
      <c r="F239" s="39" t="s">
        <v>121</v>
      </c>
      <c r="G239" s="39"/>
      <c r="H239" s="40">
        <f>SUMIFS(H240:H1297,$B240:$B1297,$B239,$D240:$D1297,$D240,$E240:$E1297,$E240,$F240:$F1297,$F240)</f>
        <v>0</v>
      </c>
      <c r="I239" s="40">
        <f>SUMIFS(I240:I1297,$B240:$B1297,$B239,$D240:$D1297,$D240,$E240:$E1297,$E240,$F240:$F1297,$F240)</f>
        <v>0</v>
      </c>
    </row>
    <row r="240" spans="1:9" s="16" customFormat="1" ht="37.950000000000003" customHeight="1">
      <c r="A240" s="20">
        <v>3</v>
      </c>
      <c r="B240" s="31">
        <v>955</v>
      </c>
      <c r="C240" s="32" t="s">
        <v>21</v>
      </c>
      <c r="D240" s="33" t="s">
        <v>83</v>
      </c>
      <c r="E240" s="33" t="s">
        <v>77</v>
      </c>
      <c r="F240" s="33" t="s">
        <v>121</v>
      </c>
      <c r="G240" s="33" t="s">
        <v>79</v>
      </c>
      <c r="H240" s="24"/>
      <c r="I240" s="24"/>
    </row>
    <row r="241" spans="1:9" s="16" customFormat="1" ht="15.6">
      <c r="A241" s="20">
        <v>3</v>
      </c>
      <c r="B241" s="31">
        <v>955</v>
      </c>
      <c r="C241" s="32" t="s">
        <v>46</v>
      </c>
      <c r="D241" s="33" t="s">
        <v>83</v>
      </c>
      <c r="E241" s="33" t="s">
        <v>77</v>
      </c>
      <c r="F241" s="33" t="s">
        <v>121</v>
      </c>
      <c r="G241" s="33" t="s">
        <v>90</v>
      </c>
      <c r="H241" s="24"/>
      <c r="I241" s="24"/>
    </row>
    <row r="242" spans="1:9" s="16" customFormat="1" ht="51.6" customHeight="1">
      <c r="A242" s="19">
        <v>2</v>
      </c>
      <c r="B242" s="37">
        <v>955</v>
      </c>
      <c r="C242" s="38" t="s">
        <v>190</v>
      </c>
      <c r="D242" s="39" t="s">
        <v>83</v>
      </c>
      <c r="E242" s="39" t="s">
        <v>77</v>
      </c>
      <c r="F242" s="39" t="s">
        <v>153</v>
      </c>
      <c r="G242" s="39"/>
      <c r="H242" s="40">
        <f>SUMIFS(H243:H1300,$B243:$B1300,$B242,$D243:$D1300,$D243,$E243:$E1300,$E243,$F243:$F1300,$F243)</f>
        <v>150</v>
      </c>
      <c r="I242" s="40">
        <f>SUMIFS(I243:I1300,$B243:$B1300,$B242,$D243:$D1300,$D243,$E243:$E1300,$E243,$F243:$F1300,$F243)</f>
        <v>0</v>
      </c>
    </row>
    <row r="243" spans="1:9" s="16" customFormat="1" ht="37.799999999999997" customHeight="1">
      <c r="A243" s="20">
        <v>3</v>
      </c>
      <c r="B243" s="31">
        <v>955</v>
      </c>
      <c r="C243" s="32" t="s">
        <v>21</v>
      </c>
      <c r="D243" s="33" t="s">
        <v>83</v>
      </c>
      <c r="E243" s="33" t="s">
        <v>77</v>
      </c>
      <c r="F243" s="33" t="s">
        <v>153</v>
      </c>
      <c r="G243" s="33" t="s">
        <v>79</v>
      </c>
      <c r="H243" s="24">
        <v>150</v>
      </c>
      <c r="I243" s="25"/>
    </row>
    <row r="244" spans="1:9" s="16" customFormat="1" ht="46.8">
      <c r="A244" s="19">
        <v>2</v>
      </c>
      <c r="B244" s="37">
        <v>955</v>
      </c>
      <c r="C244" s="38" t="s">
        <v>35</v>
      </c>
      <c r="D244" s="39" t="s">
        <v>83</v>
      </c>
      <c r="E244" s="39" t="s">
        <v>77</v>
      </c>
      <c r="F244" s="39" t="s">
        <v>109</v>
      </c>
      <c r="G244" s="39"/>
      <c r="H244" s="40">
        <f>SUMIFS(H245:H1303,$B245:$B1303,$B244,$D245:$D1303,$D245,$E245:$E1303,$E245,$F245:$F1303,$F245)</f>
        <v>0</v>
      </c>
      <c r="I244" s="40">
        <f>SUMIFS(I245:I1303,$B245:$B1303,$B244,$D245:$D1303,$D245,$E245:$E1303,$E245,$F245:$F1303,$F245)</f>
        <v>0</v>
      </c>
    </row>
    <row r="245" spans="1:9" s="16" customFormat="1" ht="27.6" customHeight="1">
      <c r="A245" s="20">
        <v>3</v>
      </c>
      <c r="B245" s="31">
        <v>955</v>
      </c>
      <c r="C245" s="32" t="s">
        <v>154</v>
      </c>
      <c r="D245" s="33" t="s">
        <v>83</v>
      </c>
      <c r="E245" s="33" t="s">
        <v>77</v>
      </c>
      <c r="F245" s="33" t="s">
        <v>109</v>
      </c>
      <c r="G245" s="33" t="s">
        <v>126</v>
      </c>
      <c r="H245" s="24"/>
      <c r="I245" s="24"/>
    </row>
    <row r="246" spans="1:9" s="16" customFormat="1" ht="46.8">
      <c r="A246" s="17">
        <v>1</v>
      </c>
      <c r="B246" s="28">
        <v>955</v>
      </c>
      <c r="C246" s="29" t="s">
        <v>36</v>
      </c>
      <c r="D246" s="30" t="s">
        <v>83</v>
      </c>
      <c r="E246" s="30" t="s">
        <v>85</v>
      </c>
      <c r="F246" s="30"/>
      <c r="G246" s="30"/>
      <c r="H246" s="18">
        <f>SUMIFS(H247:H1305,$B247:$B1305,$B247,$D247:$D1305,$D247,$E247:$E1305,$E247)/2</f>
        <v>9017.4999999999982</v>
      </c>
      <c r="I246" s="18">
        <f>SUMIFS(I247:I1305,$B247:$B1305,$B247,$D247:$D1305,$D247,$E247:$E1305,$E247)/2</f>
        <v>6541.5</v>
      </c>
    </row>
    <row r="247" spans="1:9" s="16" customFormat="1" ht="31.2">
      <c r="A247" s="19">
        <v>2</v>
      </c>
      <c r="B247" s="37">
        <v>955</v>
      </c>
      <c r="C247" s="38" t="s">
        <v>204</v>
      </c>
      <c r="D247" s="39" t="s">
        <v>83</v>
      </c>
      <c r="E247" s="39" t="s">
        <v>85</v>
      </c>
      <c r="F247" s="39" t="s">
        <v>64</v>
      </c>
      <c r="G247" s="39"/>
      <c r="H247" s="40">
        <f>SUMIFS(H248:H1305,$B248:$B1305,$B247,$D248:$D1305,$D248,$E248:$E1305,$E248,$F248:$F1305,$F248)</f>
        <v>8775.9</v>
      </c>
      <c r="I247" s="40">
        <f>SUMIFS(I248:I1305,$B248:$B1305,$B247,$D248:$D1305,$D248,$E248:$E1305,$E248,$F248:$F1305,$F248)</f>
        <v>6299.9</v>
      </c>
    </row>
    <row r="248" spans="1:9" s="16" customFormat="1" ht="37.200000000000003" customHeight="1">
      <c r="A248" s="20">
        <v>3</v>
      </c>
      <c r="B248" s="31">
        <v>955</v>
      </c>
      <c r="C248" s="32" t="s">
        <v>21</v>
      </c>
      <c r="D248" s="33" t="s">
        <v>83</v>
      </c>
      <c r="E248" s="33" t="s">
        <v>85</v>
      </c>
      <c r="F248" s="33" t="s">
        <v>64</v>
      </c>
      <c r="G248" s="33" t="s">
        <v>79</v>
      </c>
      <c r="H248" s="24">
        <v>8775.9</v>
      </c>
      <c r="I248" s="24">
        <v>6299.9</v>
      </c>
    </row>
    <row r="249" spans="1:9" s="16" customFormat="1" ht="62.4">
      <c r="A249" s="19">
        <v>2</v>
      </c>
      <c r="B249" s="37">
        <v>955</v>
      </c>
      <c r="C249" s="38" t="s">
        <v>189</v>
      </c>
      <c r="D249" s="39" t="s">
        <v>83</v>
      </c>
      <c r="E249" s="39" t="s">
        <v>85</v>
      </c>
      <c r="F249" s="39" t="s">
        <v>10</v>
      </c>
      <c r="G249" s="39"/>
      <c r="H249" s="40">
        <f>SUMIFS(H250:H1312,$B250:$B1312,$B249,$D250:$D1312,$D250,$E250:$E1312,$E250,$F250:$F1312,$F250)</f>
        <v>241.6</v>
      </c>
      <c r="I249" s="40">
        <f>SUMIFS(I250:I1312,$B250:$B1312,$B249,$D250:$D1312,$D250,$E250:$E1312,$E250,$F250:$F1312,$F250)</f>
        <v>241.6</v>
      </c>
    </row>
    <row r="250" spans="1:9" s="16" customFormat="1" ht="51" customHeight="1">
      <c r="A250" s="20">
        <v>3</v>
      </c>
      <c r="B250" s="31">
        <v>955</v>
      </c>
      <c r="C250" s="32" t="s">
        <v>12</v>
      </c>
      <c r="D250" s="33" t="s">
        <v>83</v>
      </c>
      <c r="E250" s="33" t="s">
        <v>85</v>
      </c>
      <c r="F250" s="33" t="s">
        <v>10</v>
      </c>
      <c r="G250" s="33" t="s">
        <v>72</v>
      </c>
      <c r="H250" s="24"/>
      <c r="I250" s="24"/>
    </row>
    <row r="251" spans="1:9" s="16" customFormat="1" ht="33.6" customHeight="1">
      <c r="A251" s="20">
        <v>3</v>
      </c>
      <c r="B251" s="31">
        <v>955</v>
      </c>
      <c r="C251" s="32" t="s">
        <v>21</v>
      </c>
      <c r="D251" s="33" t="s">
        <v>83</v>
      </c>
      <c r="E251" s="33" t="s">
        <v>85</v>
      </c>
      <c r="F251" s="33" t="s">
        <v>10</v>
      </c>
      <c r="G251" s="33" t="s">
        <v>79</v>
      </c>
      <c r="H251" s="24">
        <v>241.6</v>
      </c>
      <c r="I251" s="24">
        <v>241.6</v>
      </c>
    </row>
    <row r="252" spans="1:9" s="16" customFormat="1" ht="15.6">
      <c r="A252" s="17">
        <v>1</v>
      </c>
      <c r="B252" s="28">
        <v>955</v>
      </c>
      <c r="C252" s="29" t="s">
        <v>27</v>
      </c>
      <c r="D252" s="30" t="s">
        <v>83</v>
      </c>
      <c r="E252" s="30" t="s">
        <v>69</v>
      </c>
      <c r="F252" s="30"/>
      <c r="G252" s="30"/>
      <c r="H252" s="18">
        <f>SUMIFS(H253:H1308,$B253:$B1308,$B253,$D253:$D1308,$D253,$E253:$E1308,$E253)/2</f>
        <v>2366.2999999999997</v>
      </c>
      <c r="I252" s="18">
        <f>SUMIFS(I253:I1308,$B253:$B1308,$B253,$D253:$D1308,$D253,$E253:$E1308,$E253)/2</f>
        <v>722.3</v>
      </c>
    </row>
    <row r="253" spans="1:9" s="16" customFormat="1" ht="62.4">
      <c r="A253" s="19">
        <v>2</v>
      </c>
      <c r="B253" s="37">
        <v>955</v>
      </c>
      <c r="C253" s="38" t="s">
        <v>205</v>
      </c>
      <c r="D253" s="39" t="s">
        <v>83</v>
      </c>
      <c r="E253" s="39" t="s">
        <v>69</v>
      </c>
      <c r="F253" s="39" t="s">
        <v>28</v>
      </c>
      <c r="G253" s="39"/>
      <c r="H253" s="40">
        <f>SUMIFS(H254:H1308,$B254:$B1308,$B253,$D254:$D1308,$D254,$E254:$E1308,$E254,$F254:$F1308,$F254)</f>
        <v>965</v>
      </c>
      <c r="I253" s="40">
        <f>SUMIFS(I254:I1308,$B254:$B1308,$B253,$D254:$D1308,$D254,$E254:$E1308,$E254,$F254:$F1308,$F254)</f>
        <v>0</v>
      </c>
    </row>
    <row r="254" spans="1:9" s="16" customFormat="1" ht="15.6">
      <c r="A254" s="20">
        <v>3</v>
      </c>
      <c r="B254" s="31">
        <v>955</v>
      </c>
      <c r="C254" s="32" t="s">
        <v>46</v>
      </c>
      <c r="D254" s="33" t="s">
        <v>83</v>
      </c>
      <c r="E254" s="33" t="s">
        <v>69</v>
      </c>
      <c r="F254" s="33" t="s">
        <v>28</v>
      </c>
      <c r="G254" s="33" t="s">
        <v>90</v>
      </c>
      <c r="H254" s="24">
        <v>965</v>
      </c>
      <c r="I254" s="24"/>
    </row>
    <row r="255" spans="1:9" s="16" customFormat="1" ht="78">
      <c r="A255" s="19">
        <v>2</v>
      </c>
      <c r="B255" s="37">
        <v>955</v>
      </c>
      <c r="C255" s="38" t="s">
        <v>168</v>
      </c>
      <c r="D255" s="39" t="s">
        <v>83</v>
      </c>
      <c r="E255" s="39" t="s">
        <v>69</v>
      </c>
      <c r="F255" s="39" t="s">
        <v>29</v>
      </c>
      <c r="G255" s="39"/>
      <c r="H255" s="40">
        <f>SUMIFS(H256:H1310,$B256:$B1310,$B255,$D256:$D1310,$D256,$E256:$E1310,$E256,$F256:$F1310,$F256)</f>
        <v>384</v>
      </c>
      <c r="I255" s="40">
        <f>SUMIFS(I256:I1310,$B256:$B1310,$B255,$D256:$D1310,$D256,$E256:$E1310,$E256,$F256:$F1310,$F256)</f>
        <v>0</v>
      </c>
    </row>
    <row r="256" spans="1:9" s="16" customFormat="1" ht="65.400000000000006" customHeight="1">
      <c r="A256" s="20">
        <v>3</v>
      </c>
      <c r="B256" s="31">
        <v>955</v>
      </c>
      <c r="C256" s="32" t="s">
        <v>145</v>
      </c>
      <c r="D256" s="33" t="s">
        <v>83</v>
      </c>
      <c r="E256" s="33" t="s">
        <v>69</v>
      </c>
      <c r="F256" s="33" t="s">
        <v>29</v>
      </c>
      <c r="G256" s="33" t="s">
        <v>93</v>
      </c>
      <c r="H256" s="24">
        <v>384</v>
      </c>
      <c r="I256" s="24"/>
    </row>
    <row r="257" spans="1:9" s="16" customFormat="1" ht="62.4">
      <c r="A257" s="19">
        <v>2</v>
      </c>
      <c r="B257" s="37">
        <v>955</v>
      </c>
      <c r="C257" s="38" t="s">
        <v>206</v>
      </c>
      <c r="D257" s="39" t="s">
        <v>83</v>
      </c>
      <c r="E257" s="39" t="s">
        <v>69</v>
      </c>
      <c r="F257" s="39" t="s">
        <v>33</v>
      </c>
      <c r="G257" s="39"/>
      <c r="H257" s="40">
        <f>SUMIFS(H258:H1312,$B258:$B1312,$B257,$D258:$D1312,$D258,$E258:$E1312,$E258,$F258:$F1312,$F258)</f>
        <v>1017.3</v>
      </c>
      <c r="I257" s="40">
        <f>SUMIFS(I258:I1312,$B258:$B1312,$B257,$D258:$D1312,$D258,$E258:$E1312,$E258,$F258:$F1312,$F258)</f>
        <v>722.3</v>
      </c>
    </row>
    <row r="258" spans="1:9" s="16" customFormat="1" ht="33.6" customHeight="1">
      <c r="A258" s="20">
        <v>3</v>
      </c>
      <c r="B258" s="31">
        <v>955</v>
      </c>
      <c r="C258" s="32" t="s">
        <v>11</v>
      </c>
      <c r="D258" s="33" t="s">
        <v>83</v>
      </c>
      <c r="E258" s="33" t="s">
        <v>69</v>
      </c>
      <c r="F258" s="33" t="s">
        <v>33</v>
      </c>
      <c r="G258" s="33" t="s">
        <v>71</v>
      </c>
      <c r="H258" s="24">
        <v>923.4</v>
      </c>
      <c r="I258" s="24">
        <v>628.4</v>
      </c>
    </row>
    <row r="259" spans="1:9" s="16" customFormat="1" ht="46.8">
      <c r="A259" s="20">
        <v>3</v>
      </c>
      <c r="B259" s="31">
        <v>955</v>
      </c>
      <c r="C259" s="32" t="s">
        <v>12</v>
      </c>
      <c r="D259" s="33" t="s">
        <v>83</v>
      </c>
      <c r="E259" s="33" t="s">
        <v>69</v>
      </c>
      <c r="F259" s="33" t="s">
        <v>33</v>
      </c>
      <c r="G259" s="33" t="s">
        <v>72</v>
      </c>
      <c r="H259" s="24">
        <v>93.9</v>
      </c>
      <c r="I259" s="24">
        <v>93.9</v>
      </c>
    </row>
    <row r="260" spans="1:9" s="16" customFormat="1" ht="46.8">
      <c r="A260" s="19">
        <v>2</v>
      </c>
      <c r="B260" s="37">
        <v>955</v>
      </c>
      <c r="C260" s="38" t="s">
        <v>188</v>
      </c>
      <c r="D260" s="39" t="s">
        <v>83</v>
      </c>
      <c r="E260" s="39" t="s">
        <v>69</v>
      </c>
      <c r="F260" s="39" t="s">
        <v>151</v>
      </c>
      <c r="G260" s="39"/>
      <c r="H260" s="40">
        <f>SUMIFS(H261:H1315,$B261:$B1315,$B260,$D261:$D1315,$D261,$E261:$E1315,$E261,$F261:$F1315,$F261)</f>
        <v>0</v>
      </c>
      <c r="I260" s="40">
        <f>SUMIFS(I261:I1315,$B261:$B1315,$B260,$D261:$D1315,$D261,$E261:$E1315,$E261,$F261:$F1315,$F261)</f>
        <v>0</v>
      </c>
    </row>
    <row r="261" spans="1:9" s="16" customFormat="1" ht="15.6">
      <c r="A261" s="20">
        <v>3</v>
      </c>
      <c r="B261" s="31">
        <v>955</v>
      </c>
      <c r="C261" s="32" t="s">
        <v>46</v>
      </c>
      <c r="D261" s="33" t="s">
        <v>83</v>
      </c>
      <c r="E261" s="33" t="s">
        <v>69</v>
      </c>
      <c r="F261" s="33" t="s">
        <v>151</v>
      </c>
      <c r="G261" s="33" t="s">
        <v>90</v>
      </c>
      <c r="H261" s="24"/>
      <c r="I261" s="24"/>
    </row>
    <row r="262" spans="1:9" s="16" customFormat="1" ht="15.6">
      <c r="A262" s="17">
        <v>1</v>
      </c>
      <c r="B262" s="28">
        <v>955</v>
      </c>
      <c r="C262" s="29" t="s">
        <v>30</v>
      </c>
      <c r="D262" s="30" t="s">
        <v>84</v>
      </c>
      <c r="E262" s="30" t="s">
        <v>68</v>
      </c>
      <c r="F262" s="30" t="s">
        <v>7</v>
      </c>
      <c r="G262" s="30" t="s">
        <v>70</v>
      </c>
      <c r="H262" s="18">
        <f>SUMIFS(H263:H1318,$B263:$B1318,$B263,$D263:$D1318,$D263,$E263:$E1318,$E263)/2</f>
        <v>4250.8999999999996</v>
      </c>
      <c r="I262" s="18">
        <f>SUMIFS(I263:I1318,$B263:$B1318,$B263,$D263:$D1318,$D263,$E263:$E1318,$E263)/2</f>
        <v>0</v>
      </c>
    </row>
    <row r="263" spans="1:9" s="16" customFormat="1" ht="35.4" customHeight="1">
      <c r="A263" s="19">
        <v>2</v>
      </c>
      <c r="B263" s="37">
        <v>955</v>
      </c>
      <c r="C263" s="38" t="s">
        <v>171</v>
      </c>
      <c r="D263" s="39" t="s">
        <v>84</v>
      </c>
      <c r="E263" s="39" t="s">
        <v>68</v>
      </c>
      <c r="F263" s="39" t="s">
        <v>31</v>
      </c>
      <c r="G263" s="39"/>
      <c r="H263" s="40">
        <f>SUMIFS(H264:H1318,$B264:$B1318,$B263,$D264:$D1318,$D264,$E264:$E1318,$E264,$F264:$F1318,$F264)</f>
        <v>4241.8999999999996</v>
      </c>
      <c r="I263" s="40">
        <f>SUMIFS(I264:I1318,$B264:$B1318,$B263,$D264:$D1318,$D264,$E264:$E1318,$E264,$F264:$F1318,$F264)</f>
        <v>0</v>
      </c>
    </row>
    <row r="264" spans="1:9" s="16" customFormat="1" ht="15.6">
      <c r="A264" s="20">
        <v>3</v>
      </c>
      <c r="B264" s="31">
        <v>955</v>
      </c>
      <c r="C264" s="32" t="s">
        <v>46</v>
      </c>
      <c r="D264" s="33" t="s">
        <v>84</v>
      </c>
      <c r="E264" s="33" t="s">
        <v>68</v>
      </c>
      <c r="F264" s="33" t="s">
        <v>31</v>
      </c>
      <c r="G264" s="33" t="s">
        <v>90</v>
      </c>
      <c r="H264" s="24">
        <v>4241.8999999999996</v>
      </c>
      <c r="I264" s="25"/>
    </row>
    <row r="265" spans="1:9" s="16" customFormat="1" ht="46.8">
      <c r="A265" s="19">
        <v>2</v>
      </c>
      <c r="B265" s="37">
        <v>955</v>
      </c>
      <c r="C265" s="38" t="s">
        <v>167</v>
      </c>
      <c r="D265" s="39" t="s">
        <v>84</v>
      </c>
      <c r="E265" s="39" t="s">
        <v>68</v>
      </c>
      <c r="F265" s="39" t="s">
        <v>166</v>
      </c>
      <c r="G265" s="39"/>
      <c r="H265" s="40">
        <f>SUMIFS(H266:H1320,$B266:$B1320,$B265,$D266:$D1320,$D266,$E266:$E1320,$E266,$F266:$F1320,$F266)</f>
        <v>0</v>
      </c>
      <c r="I265" s="40">
        <f>SUMIFS(I266:I1320,$B266:$B1320,$B265,$D266:$D1320,$D266,$E266:$E1320,$E266,$F266:$F1320,$F266)</f>
        <v>0</v>
      </c>
    </row>
    <row r="266" spans="1:9" s="16" customFormat="1" ht="15.6">
      <c r="A266" s="20">
        <v>3</v>
      </c>
      <c r="B266" s="31">
        <v>955</v>
      </c>
      <c r="C266" s="32" t="s">
        <v>46</v>
      </c>
      <c r="D266" s="33" t="s">
        <v>84</v>
      </c>
      <c r="E266" s="33" t="s">
        <v>68</v>
      </c>
      <c r="F266" s="33" t="s">
        <v>166</v>
      </c>
      <c r="G266" s="33" t="s">
        <v>90</v>
      </c>
      <c r="H266" s="24"/>
      <c r="I266" s="25"/>
    </row>
    <row r="267" spans="1:9" s="16" customFormat="1" ht="46.8">
      <c r="A267" s="19">
        <v>2</v>
      </c>
      <c r="B267" s="37">
        <v>955</v>
      </c>
      <c r="C267" s="38" t="s">
        <v>200</v>
      </c>
      <c r="D267" s="39" t="s">
        <v>84</v>
      </c>
      <c r="E267" s="39" t="s">
        <v>68</v>
      </c>
      <c r="F267" s="39" t="s">
        <v>59</v>
      </c>
      <c r="G267" s="39"/>
      <c r="H267" s="40">
        <f>SUMIFS(H268:H1322,$B268:$B1322,$B267,$D268:$D1322,$D268,$E268:$E1322,$E268,$F268:$F1322,$F268)</f>
        <v>0</v>
      </c>
      <c r="I267" s="40">
        <f>SUMIFS(I268:I1322,$B268:$B1322,$B267,$D268:$D1322,$D268,$E268:$E1322,$E268,$F268:$F1322,$F268)</f>
        <v>0</v>
      </c>
    </row>
    <row r="268" spans="1:9" s="16" customFormat="1" ht="125.4" customHeight="1">
      <c r="A268" s="20">
        <v>3</v>
      </c>
      <c r="B268" s="31">
        <v>955</v>
      </c>
      <c r="C268" s="32" t="s">
        <v>114</v>
      </c>
      <c r="D268" s="33" t="s">
        <v>84</v>
      </c>
      <c r="E268" s="33" t="s">
        <v>68</v>
      </c>
      <c r="F268" s="33" t="s">
        <v>59</v>
      </c>
      <c r="G268" s="33" t="s">
        <v>112</v>
      </c>
      <c r="H268" s="24"/>
      <c r="I268" s="24"/>
    </row>
    <row r="269" spans="1:9" s="16" customFormat="1" ht="46.8">
      <c r="A269" s="19">
        <v>2</v>
      </c>
      <c r="B269" s="37">
        <v>955</v>
      </c>
      <c r="C269" s="38" t="s">
        <v>207</v>
      </c>
      <c r="D269" s="39" t="s">
        <v>84</v>
      </c>
      <c r="E269" s="39" t="s">
        <v>68</v>
      </c>
      <c r="F269" s="39" t="s">
        <v>144</v>
      </c>
      <c r="G269" s="39"/>
      <c r="H269" s="40">
        <f>SUMIFS(H270:H1324,$B270:$B1324,$B269,$D270:$D1324,$D270,$E270:$E1324,$E270,$F270:$F1324,$F270)</f>
        <v>9</v>
      </c>
      <c r="I269" s="40">
        <f>SUMIFS(I270:I1324,$B270:$B1324,$B269,$D270:$D1324,$D270,$E270:$E1324,$E270,$F270:$F1324,$F270)</f>
        <v>0</v>
      </c>
    </row>
    <row r="270" spans="1:9" s="16" customFormat="1" ht="15.6">
      <c r="A270" s="20">
        <v>3</v>
      </c>
      <c r="B270" s="31">
        <v>955</v>
      </c>
      <c r="C270" s="32" t="s">
        <v>46</v>
      </c>
      <c r="D270" s="33" t="s">
        <v>84</v>
      </c>
      <c r="E270" s="33" t="s">
        <v>68</v>
      </c>
      <c r="F270" s="33" t="s">
        <v>144</v>
      </c>
      <c r="G270" s="33" t="s">
        <v>90</v>
      </c>
      <c r="H270" s="24">
        <v>9</v>
      </c>
      <c r="I270" s="25"/>
    </row>
    <row r="271" spans="1:9" s="16" customFormat="1" ht="15.6">
      <c r="A271" s="17">
        <v>1</v>
      </c>
      <c r="B271" s="28">
        <v>955</v>
      </c>
      <c r="C271" s="29" t="s">
        <v>65</v>
      </c>
      <c r="D271" s="30" t="s">
        <v>86</v>
      </c>
      <c r="E271" s="30" t="s">
        <v>87</v>
      </c>
      <c r="F271" s="30" t="s">
        <v>7</v>
      </c>
      <c r="G271" s="30" t="s">
        <v>70</v>
      </c>
      <c r="H271" s="18">
        <f>SUMIFS(H272:H1327,$B272:$B1327,$B272,$D272:$D1327,$D272,$E272:$E1327,$E272)/2</f>
        <v>6053.2999999999993</v>
      </c>
      <c r="I271" s="18">
        <f>SUMIFS(I272:I1327,$B272:$B1327,$B272,$D272:$D1327,$D272,$E272:$E1327,$E272)/2</f>
        <v>0</v>
      </c>
    </row>
    <row r="272" spans="1:9" s="16" customFormat="1" ht="46.8">
      <c r="A272" s="19">
        <v>2</v>
      </c>
      <c r="B272" s="37">
        <v>955</v>
      </c>
      <c r="C272" s="42" t="s">
        <v>162</v>
      </c>
      <c r="D272" s="39" t="s">
        <v>86</v>
      </c>
      <c r="E272" s="39" t="s">
        <v>87</v>
      </c>
      <c r="F272" s="39" t="s">
        <v>66</v>
      </c>
      <c r="G272" s="39"/>
      <c r="H272" s="40">
        <f>SUMIFS(H273:H1327,$B273:$B1327,$B272,$D273:$D1327,$D273,$E273:$E1327,$E273,$F273:$F1327,$F273)</f>
        <v>4363.8999999999996</v>
      </c>
      <c r="I272" s="40">
        <f>SUMIFS(I273:I1327,$B273:$B1327,$B272,$D273:$D1327,$D273,$E273:$E1327,$E273,$F273:$F1327,$F273)</f>
        <v>0</v>
      </c>
    </row>
    <row r="273" spans="1:9" s="16" customFormat="1" ht="15.6">
      <c r="A273" s="20">
        <v>3</v>
      </c>
      <c r="B273" s="31">
        <v>955</v>
      </c>
      <c r="C273" s="32" t="s">
        <v>46</v>
      </c>
      <c r="D273" s="33" t="s">
        <v>86</v>
      </c>
      <c r="E273" s="33" t="s">
        <v>87</v>
      </c>
      <c r="F273" s="33" t="s">
        <v>66</v>
      </c>
      <c r="G273" s="33" t="s">
        <v>90</v>
      </c>
      <c r="H273" s="24">
        <v>4363.8999999999996</v>
      </c>
      <c r="I273" s="25"/>
    </row>
    <row r="274" spans="1:9" s="16" customFormat="1" ht="93.6">
      <c r="A274" s="19">
        <v>2</v>
      </c>
      <c r="B274" s="37">
        <v>955</v>
      </c>
      <c r="C274" s="42" t="s">
        <v>163</v>
      </c>
      <c r="D274" s="39" t="s">
        <v>86</v>
      </c>
      <c r="E274" s="39" t="s">
        <v>87</v>
      </c>
      <c r="F274" s="39" t="s">
        <v>123</v>
      </c>
      <c r="G274" s="39" t="s">
        <v>70</v>
      </c>
      <c r="H274" s="40">
        <f>SUMIFS(H275:H1329,$B275:$B1329,$B274,$D275:$D1329,$D275,$E275:$E1329,$E275,$F275:$F1329,$F275)</f>
        <v>1659.4</v>
      </c>
      <c r="I274" s="40">
        <f>SUMIFS(I275:I1329,$B275:$B1329,$B274,$D275:$D1329,$D275,$E275:$E1329,$E275,$F275:$F1329,$F275)</f>
        <v>0</v>
      </c>
    </row>
    <row r="275" spans="1:9" s="16" customFormat="1" ht="15.6">
      <c r="A275" s="20">
        <v>3</v>
      </c>
      <c r="B275" s="31">
        <v>955</v>
      </c>
      <c r="C275" s="32" t="s">
        <v>46</v>
      </c>
      <c r="D275" s="33" t="s">
        <v>86</v>
      </c>
      <c r="E275" s="33" t="s">
        <v>87</v>
      </c>
      <c r="F275" s="33" t="s">
        <v>123</v>
      </c>
      <c r="G275" s="33" t="s">
        <v>90</v>
      </c>
      <c r="H275" s="24">
        <v>1659.4</v>
      </c>
      <c r="I275" s="25"/>
    </row>
    <row r="276" spans="1:9" s="16" customFormat="1" ht="62.4">
      <c r="A276" s="19">
        <v>2</v>
      </c>
      <c r="B276" s="37">
        <v>955</v>
      </c>
      <c r="C276" s="38" t="s">
        <v>197</v>
      </c>
      <c r="D276" s="39" t="s">
        <v>86</v>
      </c>
      <c r="E276" s="39" t="s">
        <v>87</v>
      </c>
      <c r="F276" s="39" t="s">
        <v>122</v>
      </c>
      <c r="G276" s="39"/>
      <c r="H276" s="40">
        <f>SUMIFS(H277:H1331,$B277:$B1331,$B276,$D277:$D1331,$D277,$E277:$E1331,$E277,$F277:$F1331,$F277)</f>
        <v>30</v>
      </c>
      <c r="I276" s="40">
        <f>SUMIFS(I277:I1331,$B277:$B1331,$B276,$D277:$D1331,$D277,$E277:$E1331,$E277,$F277:$F1331,$F277)</f>
        <v>0</v>
      </c>
    </row>
    <row r="277" spans="1:9" s="16" customFormat="1" ht="15.6">
      <c r="A277" s="20">
        <v>3</v>
      </c>
      <c r="B277" s="31">
        <v>955</v>
      </c>
      <c r="C277" s="32" t="s">
        <v>46</v>
      </c>
      <c r="D277" s="33" t="s">
        <v>86</v>
      </c>
      <c r="E277" s="33" t="s">
        <v>87</v>
      </c>
      <c r="F277" s="33" t="s">
        <v>122</v>
      </c>
      <c r="G277" s="33" t="s">
        <v>90</v>
      </c>
      <c r="H277" s="24">
        <v>30</v>
      </c>
      <c r="I277" s="25"/>
    </row>
    <row r="278" spans="1:9" s="16" customFormat="1" ht="15.6">
      <c r="A278" s="21"/>
      <c r="B278" s="35"/>
      <c r="C278" s="35" t="s">
        <v>67</v>
      </c>
      <c r="D278" s="36"/>
      <c r="E278" s="36"/>
      <c r="F278" s="36" t="s">
        <v>7</v>
      </c>
      <c r="G278" s="36"/>
      <c r="H278" s="22">
        <f>SUMIF($A14:$A278,$A14,H14:H278)</f>
        <v>814837.7999999997</v>
      </c>
      <c r="I278" s="22">
        <f>SUMIF($A14:$A278,$A14,I14:I278)</f>
        <v>181335.49999999997</v>
      </c>
    </row>
    <row r="282" spans="1:9">
      <c r="H282" s="23"/>
    </row>
  </sheetData>
  <autoFilter ref="A6:I278">
    <filterColumn colId="7" showButton="0"/>
  </autoFilter>
  <mergeCells count="12">
    <mergeCell ref="F2:I2"/>
    <mergeCell ref="B4:I4"/>
    <mergeCell ref="B6:B13"/>
    <mergeCell ref="H1:I1"/>
    <mergeCell ref="I10:I13"/>
    <mergeCell ref="C6:C13"/>
    <mergeCell ref="D6:D13"/>
    <mergeCell ref="E6:E13"/>
    <mergeCell ref="F6:F13"/>
    <mergeCell ref="G6:G13"/>
    <mergeCell ref="H10:H13"/>
    <mergeCell ref="H6:I9"/>
  </mergeCells>
  <pageMargins left="0.31496062992125984" right="0.31496062992125984" top="0.31496062992125984" bottom="0.31496062992125984" header="0" footer="0"/>
  <pageSetup paperSize="9" scale="67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3:G17"/>
  <sheetViews>
    <sheetView zoomScale="115" zoomScaleNormal="115" workbookViewId="0">
      <selection activeCell="H3" sqref="H3"/>
    </sheetView>
  </sheetViews>
  <sheetFormatPr defaultColWidth="9.109375" defaultRowHeight="14.4"/>
  <cols>
    <col min="1" max="1" width="9.109375" style="5"/>
    <col min="2" max="2" width="24.88671875" style="5" customWidth="1"/>
    <col min="3" max="3" width="9.44140625" style="5" customWidth="1"/>
    <col min="4" max="4" width="19.5546875" style="5" customWidth="1"/>
    <col min="5" max="5" width="20" style="5" customWidth="1"/>
    <col min="6" max="6" width="17.33203125" style="5" customWidth="1"/>
    <col min="7" max="7" width="18.33203125" style="5" customWidth="1"/>
    <col min="8" max="16384" width="9.109375" style="5"/>
  </cols>
  <sheetData>
    <row r="3" spans="2:7" ht="15" customHeight="1">
      <c r="B3" s="70" t="s">
        <v>103</v>
      </c>
      <c r="C3" s="70" t="s">
        <v>101</v>
      </c>
      <c r="D3" s="73" t="s">
        <v>95</v>
      </c>
      <c r="E3" s="73"/>
      <c r="F3" s="73" t="s">
        <v>96</v>
      </c>
      <c r="G3" s="73"/>
    </row>
    <row r="4" spans="2:7">
      <c r="B4" s="71"/>
      <c r="C4" s="71"/>
      <c r="D4" s="73"/>
      <c r="E4" s="73"/>
      <c r="F4" s="73"/>
      <c r="G4" s="73"/>
    </row>
    <row r="5" spans="2:7" ht="0.75" customHeight="1">
      <c r="B5" s="71"/>
      <c r="C5" s="71"/>
      <c r="D5" s="73"/>
      <c r="E5" s="73"/>
      <c r="F5" s="73"/>
      <c r="G5" s="73"/>
    </row>
    <row r="6" spans="2:7" ht="15" hidden="1" customHeight="1">
      <c r="B6" s="71"/>
      <c r="C6" s="71"/>
      <c r="D6" s="73"/>
      <c r="E6" s="73"/>
      <c r="F6" s="73"/>
      <c r="G6" s="73"/>
    </row>
    <row r="7" spans="2:7">
      <c r="B7" s="71"/>
      <c r="C7" s="71"/>
      <c r="D7" s="73" t="s">
        <v>6</v>
      </c>
      <c r="E7" s="73" t="s">
        <v>94</v>
      </c>
      <c r="F7" s="73" t="s">
        <v>6</v>
      </c>
      <c r="G7" s="73" t="s">
        <v>94</v>
      </c>
    </row>
    <row r="8" spans="2:7">
      <c r="B8" s="71"/>
      <c r="C8" s="71"/>
      <c r="D8" s="73"/>
      <c r="E8" s="73"/>
      <c r="F8" s="73"/>
      <c r="G8" s="73"/>
    </row>
    <row r="9" spans="2:7">
      <c r="B9" s="71"/>
      <c r="C9" s="71"/>
      <c r="D9" s="73"/>
      <c r="E9" s="73"/>
      <c r="F9" s="73"/>
      <c r="G9" s="73"/>
    </row>
    <row r="10" spans="2:7" ht="2.25" customHeight="1">
      <c r="B10" s="72"/>
      <c r="C10" s="72"/>
      <c r="D10" s="73"/>
      <c r="E10" s="73"/>
      <c r="F10" s="73"/>
      <c r="G10" s="73"/>
    </row>
    <row r="11" spans="2:7">
      <c r="B11" s="1">
        <v>0</v>
      </c>
      <c r="C11" s="1" t="s">
        <v>98</v>
      </c>
      <c r="D11" s="4">
        <f>SUMIF('Приложение №4'!$A$14:$A1044,0,'Приложение №4'!$H$14:$H1044)</f>
        <v>814837.7999999997</v>
      </c>
      <c r="E11" s="4">
        <f>SUMIF('Приложение №4'!$A$14:$A1044,0,'Приложение №4'!$I$14:$I1044)</f>
        <v>181335.49999999997</v>
      </c>
      <c r="F11" s="4" t="e">
        <f>SUMIF('Приложение №4'!$A$14:$A1044,0,'Приложение №4'!#REF!)</f>
        <v>#REF!</v>
      </c>
      <c r="G11" s="4" t="e">
        <f>SUMIF('Приложение №4'!$A$14:$A1044,0,'Приложение №4'!#REF!)</f>
        <v>#REF!</v>
      </c>
    </row>
    <row r="12" spans="2:7">
      <c r="B12" s="2">
        <v>1</v>
      </c>
      <c r="C12" s="2" t="s">
        <v>99</v>
      </c>
      <c r="D12" s="6">
        <f>SUMIF('Приложение №4'!$A$14:$A1045,1,'Приложение №4'!$H$14:$H1045)</f>
        <v>814837.80000000016</v>
      </c>
      <c r="E12" s="6">
        <f>SUMIF('Приложение №4'!$A$14:$A1045,1,'Приложение №4'!$I$14:$I1045)</f>
        <v>181335.49999999997</v>
      </c>
      <c r="F12" s="6" t="e">
        <f>SUMIF('Приложение №4'!$A$14:$A1045,1,'Приложение №4'!#REF!)</f>
        <v>#REF!</v>
      </c>
      <c r="G12" s="6" t="e">
        <f>SUMIF('Приложение №4'!$A$14:$A1045,1,'Приложение №4'!#REF!)</f>
        <v>#REF!</v>
      </c>
    </row>
    <row r="13" spans="2:7">
      <c r="B13" s="3">
        <v>2</v>
      </c>
      <c r="C13" s="3" t="s">
        <v>102</v>
      </c>
      <c r="D13" s="7">
        <f>SUMIF('Приложение №4'!$A$14:$A1046,2,'Приложение №4'!$H$14:$H1046)</f>
        <v>814837.8000000004</v>
      </c>
      <c r="E13" s="7">
        <f>SUMIF('Приложение №4'!$A$14:$A1046,2,'Приложение №4'!$I$14:$I1046)</f>
        <v>181335.49999999997</v>
      </c>
      <c r="F13" s="7" t="e">
        <f>SUMIF('Приложение №4'!$A$14:$A1046,2,'Приложение №4'!#REF!)</f>
        <v>#REF!</v>
      </c>
      <c r="G13" s="7" t="e">
        <f>SUMIF('Приложение №4'!$A$14:$A1046,2,'Приложение №4'!#REF!)</f>
        <v>#REF!</v>
      </c>
    </row>
    <row r="14" spans="2:7" s="51" customFormat="1" ht="78" customHeight="1">
      <c r="B14" s="49" t="s">
        <v>104</v>
      </c>
      <c r="C14" s="49" t="s">
        <v>100</v>
      </c>
      <c r="D14" s="50">
        <f>SUMIF('Приложение №4'!$A$14:$A1047,3,'Приложение №4'!$H$14:$H1047)</f>
        <v>814837.80000000051</v>
      </c>
      <c r="E14" s="50">
        <f>SUMIF('Приложение №4'!$A$14:$A1047,3,'Приложение №4'!$I$14:$I1047)</f>
        <v>181335.49999999997</v>
      </c>
      <c r="F14" s="50" t="e">
        <f>SUMIF('Приложение №4'!$A$14:$A1047,3,'Приложение №4'!#REF!)</f>
        <v>#REF!</v>
      </c>
      <c r="G14" s="50" t="e">
        <f>SUMIF('Приложение №4'!$A$14:$A1047,3,'Приложение №4'!#REF!)</f>
        <v>#REF!</v>
      </c>
    </row>
    <row r="15" spans="2:7">
      <c r="B15" s="8">
        <v>0</v>
      </c>
      <c r="C15" s="8" t="s">
        <v>98</v>
      </c>
      <c r="D15" s="9">
        <f>D14-D11</f>
        <v>0</v>
      </c>
      <c r="E15" s="9">
        <f t="shared" ref="E15" si="0">E14-E11</f>
        <v>0</v>
      </c>
      <c r="F15" s="9" t="e">
        <f>F14-F11</f>
        <v>#REF!</v>
      </c>
      <c r="G15" s="9" t="e">
        <f t="shared" ref="G15" si="1">G14-G11</f>
        <v>#REF!</v>
      </c>
    </row>
    <row r="16" spans="2:7">
      <c r="B16" s="8">
        <v>1</v>
      </c>
      <c r="C16" s="8" t="s">
        <v>99</v>
      </c>
      <c r="D16" s="9">
        <f>D14-D12</f>
        <v>0</v>
      </c>
      <c r="E16" s="9">
        <f t="shared" ref="E16" si="2">E14-E12</f>
        <v>0</v>
      </c>
      <c r="F16" s="9" t="e">
        <f>F14-F12</f>
        <v>#REF!</v>
      </c>
      <c r="G16" s="9" t="e">
        <f t="shared" ref="G16" si="3">G14-G12</f>
        <v>#REF!</v>
      </c>
    </row>
    <row r="17" spans="2:7">
      <c r="B17" s="8">
        <v>2</v>
      </c>
      <c r="C17" s="8" t="s">
        <v>102</v>
      </c>
      <c r="D17" s="9">
        <f>D14-D13</f>
        <v>0</v>
      </c>
      <c r="E17" s="9">
        <f t="shared" ref="E17" si="4">E14-E13</f>
        <v>0</v>
      </c>
      <c r="F17" s="9" t="e">
        <f>F14-F13</f>
        <v>#REF!</v>
      </c>
      <c r="G17" s="9" t="e">
        <f t="shared" ref="G17" si="5">G14-G13</f>
        <v>#REF!</v>
      </c>
    </row>
  </sheetData>
  <mergeCells count="8">
    <mergeCell ref="B3:B10"/>
    <mergeCell ref="C3:C10"/>
    <mergeCell ref="D3:E6"/>
    <mergeCell ref="F3:G6"/>
    <mergeCell ref="D7:D10"/>
    <mergeCell ref="E7:E10"/>
    <mergeCell ref="F7:F10"/>
    <mergeCell ref="G7:G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Приложение №4</vt:lpstr>
      <vt:lpstr>КС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Игорь</dc:creator>
  <cp:lastModifiedBy>Лена</cp:lastModifiedBy>
  <cp:lastPrinted>2017-09-28T05:41:57Z</cp:lastPrinted>
  <dcterms:created xsi:type="dcterms:W3CDTF">2017-09-27T09:31:38Z</dcterms:created>
  <dcterms:modified xsi:type="dcterms:W3CDTF">2024-12-12T10:44:54Z</dcterms:modified>
</cp:coreProperties>
</file>