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№4'!$A$6:$I$280</definedName>
  </definedNames>
  <calcPr calcId="125725"/>
</workbook>
</file>

<file path=xl/calcChain.xml><?xml version="1.0" encoding="utf-8"?>
<calcChain xmlns="http://schemas.openxmlformats.org/spreadsheetml/2006/main">
  <c r="O276" i="1"/>
  <c r="N276"/>
  <c r="O274"/>
  <c r="N274"/>
  <c r="O272"/>
  <c r="N272"/>
  <c r="O269"/>
  <c r="N269"/>
  <c r="O267"/>
  <c r="N267"/>
  <c r="O265"/>
  <c r="N265"/>
  <c r="O263"/>
  <c r="N263"/>
  <c r="O260"/>
  <c r="N260"/>
  <c r="O257"/>
  <c r="N257"/>
  <c r="O255"/>
  <c r="N255"/>
  <c r="O253"/>
  <c r="N253"/>
  <c r="O249"/>
  <c r="N249"/>
  <c r="O247"/>
  <c r="N247"/>
  <c r="N246" s="1"/>
  <c r="O244"/>
  <c r="N244"/>
  <c r="O242"/>
  <c r="N242"/>
  <c r="O239"/>
  <c r="N239"/>
  <c r="O237"/>
  <c r="N237"/>
  <c r="O234"/>
  <c r="O233" s="1"/>
  <c r="N234"/>
  <c r="N233" s="1"/>
  <c r="O231"/>
  <c r="N231"/>
  <c r="O229"/>
  <c r="N229"/>
  <c r="O227"/>
  <c r="N227"/>
  <c r="O225"/>
  <c r="N225"/>
  <c r="O222"/>
  <c r="N222"/>
  <c r="O220"/>
  <c r="N220"/>
  <c r="O216"/>
  <c r="O215" s="1"/>
  <c r="N216"/>
  <c r="N215" s="1"/>
  <c r="O213"/>
  <c r="N213"/>
  <c r="O211"/>
  <c r="N211"/>
  <c r="O209"/>
  <c r="N209"/>
  <c r="O207"/>
  <c r="N207"/>
  <c r="O205"/>
  <c r="N205"/>
  <c r="O202"/>
  <c r="O201" s="1"/>
  <c r="N202"/>
  <c r="N201" s="1"/>
  <c r="O199"/>
  <c r="O198" s="1"/>
  <c r="N199"/>
  <c r="N198" s="1"/>
  <c r="O196"/>
  <c r="N196"/>
  <c r="O194"/>
  <c r="N194"/>
  <c r="O192"/>
  <c r="N192"/>
  <c r="O190"/>
  <c r="N190"/>
  <c r="O187"/>
  <c r="N187"/>
  <c r="O185"/>
  <c r="N185"/>
  <c r="O182"/>
  <c r="N182"/>
  <c r="O179"/>
  <c r="N179"/>
  <c r="O178"/>
  <c r="N178"/>
  <c r="O176"/>
  <c r="N176"/>
  <c r="O174"/>
  <c r="N174"/>
  <c r="O172"/>
  <c r="N172"/>
  <c r="O169"/>
  <c r="O168" s="1"/>
  <c r="N169"/>
  <c r="N168" s="1"/>
  <c r="O166"/>
  <c r="O165" s="1"/>
  <c r="N166"/>
  <c r="N165" s="1"/>
  <c r="O163"/>
  <c r="O162" s="1"/>
  <c r="N163"/>
  <c r="N162" s="1"/>
  <c r="O156"/>
  <c r="N156"/>
  <c r="O154"/>
  <c r="O153" s="1"/>
  <c r="N154"/>
  <c r="O151"/>
  <c r="N151"/>
  <c r="O149"/>
  <c r="N149"/>
  <c r="O146"/>
  <c r="N146"/>
  <c r="O144"/>
  <c r="N144"/>
  <c r="O142"/>
  <c r="N142"/>
  <c r="O138"/>
  <c r="O137" s="1"/>
  <c r="N138"/>
  <c r="N137" s="1"/>
  <c r="O135"/>
  <c r="N135"/>
  <c r="O132"/>
  <c r="N132"/>
  <c r="O130"/>
  <c r="N130"/>
  <c r="O128"/>
  <c r="N128"/>
  <c r="O126"/>
  <c r="N126"/>
  <c r="O123"/>
  <c r="O122" s="1"/>
  <c r="N123"/>
  <c r="N122" s="1"/>
  <c r="O120"/>
  <c r="O119" s="1"/>
  <c r="N120"/>
  <c r="N119" s="1"/>
  <c r="O117"/>
  <c r="O116" s="1"/>
  <c r="N117"/>
  <c r="N116" s="1"/>
  <c r="O111"/>
  <c r="N111"/>
  <c r="O109"/>
  <c r="N109"/>
  <c r="O107"/>
  <c r="N107"/>
  <c r="O103"/>
  <c r="O102" s="1"/>
  <c r="N103"/>
  <c r="N102" s="1"/>
  <c r="O99"/>
  <c r="O98" s="1"/>
  <c r="N99"/>
  <c r="N98" s="1"/>
  <c r="O96"/>
  <c r="N96"/>
  <c r="O94"/>
  <c r="N94"/>
  <c r="O92"/>
  <c r="N92"/>
  <c r="O90"/>
  <c r="N90"/>
  <c r="O87"/>
  <c r="N87"/>
  <c r="O85"/>
  <c r="N85"/>
  <c r="O82"/>
  <c r="O81" s="1"/>
  <c r="N82"/>
  <c r="N81" s="1"/>
  <c r="O79"/>
  <c r="O78" s="1"/>
  <c r="N79"/>
  <c r="N78" s="1"/>
  <c r="O76"/>
  <c r="O75" s="1"/>
  <c r="N76"/>
  <c r="N75" s="1"/>
  <c r="O73"/>
  <c r="O72" s="1"/>
  <c r="N73"/>
  <c r="N72" s="1"/>
  <c r="O67"/>
  <c r="N67"/>
  <c r="O65"/>
  <c r="N65"/>
  <c r="O63"/>
  <c r="N63"/>
  <c r="O57"/>
  <c r="O56" s="1"/>
  <c r="N57"/>
  <c r="N56" s="1"/>
  <c r="O54"/>
  <c r="O53" s="1"/>
  <c r="N54"/>
  <c r="N53" s="1"/>
  <c r="O49"/>
  <c r="N49"/>
  <c r="O47"/>
  <c r="N47"/>
  <c r="O45"/>
  <c r="N45"/>
  <c r="O40"/>
  <c r="O39" s="1"/>
  <c r="O38" s="1"/>
  <c r="N40"/>
  <c r="N39" s="1"/>
  <c r="N38" s="1"/>
  <c r="O36"/>
  <c r="N36"/>
  <c r="O34"/>
  <c r="N34"/>
  <c r="O31"/>
  <c r="O30" s="1"/>
  <c r="N31"/>
  <c r="N30" s="1"/>
  <c r="O28"/>
  <c r="O27" s="1"/>
  <c r="N28"/>
  <c r="N27" s="1"/>
  <c r="O25"/>
  <c r="O24" s="1"/>
  <c r="N25"/>
  <c r="N24" s="1"/>
  <c r="O20"/>
  <c r="N20"/>
  <c r="O18"/>
  <c r="N18"/>
  <c r="O16"/>
  <c r="N16"/>
  <c r="K276"/>
  <c r="J276"/>
  <c r="K274"/>
  <c r="J274"/>
  <c r="K272"/>
  <c r="J272"/>
  <c r="K269"/>
  <c r="J269"/>
  <c r="K267"/>
  <c r="J267"/>
  <c r="K265"/>
  <c r="J265"/>
  <c r="K263"/>
  <c r="J263"/>
  <c r="K260"/>
  <c r="J260"/>
  <c r="K257"/>
  <c r="J257"/>
  <c r="K255"/>
  <c r="J255"/>
  <c r="K253"/>
  <c r="J253"/>
  <c r="K249"/>
  <c r="J249"/>
  <c r="K247"/>
  <c r="J247"/>
  <c r="K244"/>
  <c r="J244"/>
  <c r="K242"/>
  <c r="J242"/>
  <c r="K239"/>
  <c r="J239"/>
  <c r="K237"/>
  <c r="J237"/>
  <c r="K234"/>
  <c r="K233" s="1"/>
  <c r="J234"/>
  <c r="J233" s="1"/>
  <c r="K231"/>
  <c r="J231"/>
  <c r="K229"/>
  <c r="J229"/>
  <c r="K227"/>
  <c r="J227"/>
  <c r="K225"/>
  <c r="J225"/>
  <c r="K222"/>
  <c r="J222"/>
  <c r="K220"/>
  <c r="J220"/>
  <c r="K216"/>
  <c r="K215" s="1"/>
  <c r="J216"/>
  <c r="J215" s="1"/>
  <c r="K213"/>
  <c r="J213"/>
  <c r="K211"/>
  <c r="J211"/>
  <c r="K209"/>
  <c r="J209"/>
  <c r="K207"/>
  <c r="J207"/>
  <c r="K205"/>
  <c r="J205"/>
  <c r="K202"/>
  <c r="K201" s="1"/>
  <c r="J202"/>
  <c r="J201" s="1"/>
  <c r="K199"/>
  <c r="K198" s="1"/>
  <c r="J199"/>
  <c r="J198" s="1"/>
  <c r="K196"/>
  <c r="J196"/>
  <c r="K194"/>
  <c r="J194"/>
  <c r="K192"/>
  <c r="J192"/>
  <c r="K190"/>
  <c r="J190"/>
  <c r="K187"/>
  <c r="J187"/>
  <c r="K185"/>
  <c r="J185"/>
  <c r="K182"/>
  <c r="J182"/>
  <c r="K179"/>
  <c r="J179"/>
  <c r="K178"/>
  <c r="J178"/>
  <c r="K176"/>
  <c r="J176"/>
  <c r="K174"/>
  <c r="J174"/>
  <c r="K172"/>
  <c r="J172"/>
  <c r="K169"/>
  <c r="K168" s="1"/>
  <c r="J169"/>
  <c r="J168" s="1"/>
  <c r="K166"/>
  <c r="K165" s="1"/>
  <c r="J166"/>
  <c r="J165" s="1"/>
  <c r="K163"/>
  <c r="K162" s="1"/>
  <c r="J163"/>
  <c r="J162" s="1"/>
  <c r="K156"/>
  <c r="J156"/>
  <c r="K154"/>
  <c r="J154"/>
  <c r="K151"/>
  <c r="J151"/>
  <c r="K149"/>
  <c r="J149"/>
  <c r="K146"/>
  <c r="J146"/>
  <c r="K144"/>
  <c r="J144"/>
  <c r="K142"/>
  <c r="J142"/>
  <c r="K138"/>
  <c r="K137" s="1"/>
  <c r="J138"/>
  <c r="J137" s="1"/>
  <c r="K135"/>
  <c r="J135"/>
  <c r="K132"/>
  <c r="J132"/>
  <c r="K130"/>
  <c r="J130"/>
  <c r="K128"/>
  <c r="J128"/>
  <c r="K126"/>
  <c r="J126"/>
  <c r="K123"/>
  <c r="K122" s="1"/>
  <c r="J123"/>
  <c r="J122" s="1"/>
  <c r="K120"/>
  <c r="K119" s="1"/>
  <c r="J120"/>
  <c r="J119" s="1"/>
  <c r="K117"/>
  <c r="K116" s="1"/>
  <c r="J117"/>
  <c r="J116" s="1"/>
  <c r="K111"/>
  <c r="J111"/>
  <c r="K109"/>
  <c r="J109"/>
  <c r="K107"/>
  <c r="J107"/>
  <c r="K103"/>
  <c r="K102" s="1"/>
  <c r="J103"/>
  <c r="J102" s="1"/>
  <c r="K99"/>
  <c r="K98" s="1"/>
  <c r="J99"/>
  <c r="J98" s="1"/>
  <c r="K96"/>
  <c r="J96"/>
  <c r="K94"/>
  <c r="J94"/>
  <c r="K92"/>
  <c r="J92"/>
  <c r="K90"/>
  <c r="J90"/>
  <c r="K87"/>
  <c r="J87"/>
  <c r="K85"/>
  <c r="J85"/>
  <c r="K82"/>
  <c r="K81" s="1"/>
  <c r="J82"/>
  <c r="J81" s="1"/>
  <c r="K79"/>
  <c r="K78" s="1"/>
  <c r="J79"/>
  <c r="J78" s="1"/>
  <c r="K76"/>
  <c r="K75" s="1"/>
  <c r="J76"/>
  <c r="J75" s="1"/>
  <c r="K73"/>
  <c r="K72" s="1"/>
  <c r="J73"/>
  <c r="J72" s="1"/>
  <c r="K67"/>
  <c r="J67"/>
  <c r="K65"/>
  <c r="J65"/>
  <c r="K63"/>
  <c r="J63"/>
  <c r="K57"/>
  <c r="K56" s="1"/>
  <c r="J57"/>
  <c r="J56" s="1"/>
  <c r="K54"/>
  <c r="K53" s="1"/>
  <c r="J54"/>
  <c r="J53" s="1"/>
  <c r="K49"/>
  <c r="J49"/>
  <c r="K47"/>
  <c r="J47"/>
  <c r="K45"/>
  <c r="J45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M276"/>
  <c r="L276"/>
  <c r="M274"/>
  <c r="L274"/>
  <c r="M272"/>
  <c r="L272"/>
  <c r="M269"/>
  <c r="L269"/>
  <c r="M267"/>
  <c r="L267"/>
  <c r="M265"/>
  <c r="L265"/>
  <c r="M263"/>
  <c r="L263"/>
  <c r="M260"/>
  <c r="L260"/>
  <c r="M257"/>
  <c r="L257"/>
  <c r="M255"/>
  <c r="L255"/>
  <c r="M253"/>
  <c r="L253"/>
  <c r="M249"/>
  <c r="L249"/>
  <c r="M247"/>
  <c r="L247"/>
  <c r="M244"/>
  <c r="L244"/>
  <c r="M242"/>
  <c r="L242"/>
  <c r="M239"/>
  <c r="L239"/>
  <c r="M237"/>
  <c r="L237"/>
  <c r="M234"/>
  <c r="M233" s="1"/>
  <c r="L234"/>
  <c r="L233" s="1"/>
  <c r="M231"/>
  <c r="L231"/>
  <c r="M229"/>
  <c r="L229"/>
  <c r="M227"/>
  <c r="L227"/>
  <c r="M225"/>
  <c r="L225"/>
  <c r="M222"/>
  <c r="L222"/>
  <c r="M220"/>
  <c r="L220"/>
  <c r="M216"/>
  <c r="M215" s="1"/>
  <c r="L216"/>
  <c r="L215" s="1"/>
  <c r="M213"/>
  <c r="L213"/>
  <c r="M211"/>
  <c r="L211"/>
  <c r="M209"/>
  <c r="L209"/>
  <c r="M207"/>
  <c r="L207"/>
  <c r="M205"/>
  <c r="L205"/>
  <c r="M202"/>
  <c r="M201" s="1"/>
  <c r="L202"/>
  <c r="L201" s="1"/>
  <c r="M199"/>
  <c r="M198" s="1"/>
  <c r="L199"/>
  <c r="L198" s="1"/>
  <c r="M196"/>
  <c r="L196"/>
  <c r="M194"/>
  <c r="L194"/>
  <c r="M192"/>
  <c r="L192"/>
  <c r="M190"/>
  <c r="L190"/>
  <c r="M187"/>
  <c r="L187"/>
  <c r="M185"/>
  <c r="L185"/>
  <c r="M182"/>
  <c r="L182"/>
  <c r="M179"/>
  <c r="L179"/>
  <c r="M176"/>
  <c r="L176"/>
  <c r="M174"/>
  <c r="L174"/>
  <c r="M172"/>
  <c r="L172"/>
  <c r="M169"/>
  <c r="M168" s="1"/>
  <c r="L169"/>
  <c r="L168" s="1"/>
  <c r="M166"/>
  <c r="M165" s="1"/>
  <c r="L166"/>
  <c r="L165" s="1"/>
  <c r="M163"/>
  <c r="M162" s="1"/>
  <c r="L163"/>
  <c r="L162" s="1"/>
  <c r="M156"/>
  <c r="L156"/>
  <c r="M154"/>
  <c r="L154"/>
  <c r="M151"/>
  <c r="L151"/>
  <c r="M149"/>
  <c r="L149"/>
  <c r="M146"/>
  <c r="L146"/>
  <c r="M144"/>
  <c r="L144"/>
  <c r="M142"/>
  <c r="L142"/>
  <c r="M138"/>
  <c r="M137" s="1"/>
  <c r="L138"/>
  <c r="L137" s="1"/>
  <c r="M135"/>
  <c r="L135"/>
  <c r="M132"/>
  <c r="L132"/>
  <c r="M130"/>
  <c r="L130"/>
  <c r="M128"/>
  <c r="L128"/>
  <c r="M126"/>
  <c r="L126"/>
  <c r="M123"/>
  <c r="M122" s="1"/>
  <c r="L123"/>
  <c r="L122" s="1"/>
  <c r="M120"/>
  <c r="M119" s="1"/>
  <c r="L120"/>
  <c r="L119" s="1"/>
  <c r="M117"/>
  <c r="M116" s="1"/>
  <c r="L117"/>
  <c r="L116" s="1"/>
  <c r="M111"/>
  <c r="L111"/>
  <c r="M109"/>
  <c r="L109"/>
  <c r="M107"/>
  <c r="L107"/>
  <c r="M103"/>
  <c r="M102" s="1"/>
  <c r="L103"/>
  <c r="L102" s="1"/>
  <c r="M99"/>
  <c r="M98" s="1"/>
  <c r="L99"/>
  <c r="L98" s="1"/>
  <c r="M96"/>
  <c r="L96"/>
  <c r="M94"/>
  <c r="L94"/>
  <c r="M92"/>
  <c r="L92"/>
  <c r="M90"/>
  <c r="L90"/>
  <c r="M87"/>
  <c r="L87"/>
  <c r="M85"/>
  <c r="L85"/>
  <c r="M82"/>
  <c r="M81" s="1"/>
  <c r="L82"/>
  <c r="L81" s="1"/>
  <c r="M79"/>
  <c r="M78" s="1"/>
  <c r="L79"/>
  <c r="L78" s="1"/>
  <c r="M76"/>
  <c r="M75" s="1"/>
  <c r="L76"/>
  <c r="L75" s="1"/>
  <c r="M73"/>
  <c r="M72" s="1"/>
  <c r="L73"/>
  <c r="L72" s="1"/>
  <c r="M67"/>
  <c r="L67"/>
  <c r="M65"/>
  <c r="L65"/>
  <c r="M63"/>
  <c r="L63"/>
  <c r="M57"/>
  <c r="M56" s="1"/>
  <c r="L57"/>
  <c r="L56" s="1"/>
  <c r="M54"/>
  <c r="M53" s="1"/>
  <c r="L54"/>
  <c r="L53" s="1"/>
  <c r="M49"/>
  <c r="L49"/>
  <c r="M47"/>
  <c r="L47"/>
  <c r="M45"/>
  <c r="L45"/>
  <c r="M40"/>
  <c r="M39" s="1"/>
  <c r="M38" s="1"/>
  <c r="L40"/>
  <c r="L39" s="1"/>
  <c r="L38" s="1"/>
  <c r="M36"/>
  <c r="L36"/>
  <c r="M34"/>
  <c r="L34"/>
  <c r="M31"/>
  <c r="M30" s="1"/>
  <c r="L31"/>
  <c r="L30" s="1"/>
  <c r="M28"/>
  <c r="M27" s="1"/>
  <c r="L28"/>
  <c r="L27" s="1"/>
  <c r="M25"/>
  <c r="M24" s="1"/>
  <c r="L25"/>
  <c r="L24" s="1"/>
  <c r="M20"/>
  <c r="L20"/>
  <c r="M18"/>
  <c r="L18"/>
  <c r="M16"/>
  <c r="L16"/>
  <c r="H179"/>
  <c r="I244"/>
  <c r="H244"/>
  <c r="N148" l="1"/>
  <c r="O171"/>
  <c r="O271"/>
  <c r="O141"/>
  <c r="O33"/>
  <c r="N33"/>
  <c r="O252"/>
  <c r="J33"/>
  <c r="O204"/>
  <c r="O15"/>
  <c r="N52"/>
  <c r="N153"/>
  <c r="N224"/>
  <c r="N271"/>
  <c r="N106"/>
  <c r="O148"/>
  <c r="O52"/>
  <c r="N89"/>
  <c r="O89"/>
  <c r="N219"/>
  <c r="O44"/>
  <c r="O43" s="1"/>
  <c r="K246"/>
  <c r="J84"/>
  <c r="J219"/>
  <c r="J125"/>
  <c r="O236"/>
  <c r="O106"/>
  <c r="O224"/>
  <c r="N236"/>
  <c r="N125"/>
  <c r="N181"/>
  <c r="N141"/>
  <c r="N189"/>
  <c r="O262"/>
  <c r="O125"/>
  <c r="O181"/>
  <c r="N252"/>
  <c r="N262"/>
  <c r="N62"/>
  <c r="N84"/>
  <c r="N171"/>
  <c r="O246"/>
  <c r="N44"/>
  <c r="N43" s="1"/>
  <c r="N15"/>
  <c r="O62"/>
  <c r="O84"/>
  <c r="O189"/>
  <c r="N204"/>
  <c r="O219"/>
  <c r="J153"/>
  <c r="J252"/>
  <c r="K33"/>
  <c r="K148"/>
  <c r="K153"/>
  <c r="K89"/>
  <c r="K204"/>
  <c r="K181"/>
  <c r="K271"/>
  <c r="K219"/>
  <c r="K189"/>
  <c r="K236"/>
  <c r="K125"/>
  <c r="K224"/>
  <c r="K84"/>
  <c r="K252"/>
  <c r="K262"/>
  <c r="K15"/>
  <c r="K141"/>
  <c r="K106"/>
  <c r="K62"/>
  <c r="K44"/>
  <c r="K43" s="1"/>
  <c r="K171"/>
  <c r="J52"/>
  <c r="J62"/>
  <c r="J246"/>
  <c r="J181"/>
  <c r="J15"/>
  <c r="J141"/>
  <c r="J224"/>
  <c r="J271"/>
  <c r="J189"/>
  <c r="J236"/>
  <c r="J44"/>
  <c r="J43" s="1"/>
  <c r="J106"/>
  <c r="J148"/>
  <c r="J171"/>
  <c r="J262"/>
  <c r="J89"/>
  <c r="J204"/>
  <c r="K52"/>
  <c r="M246"/>
  <c r="M224"/>
  <c r="M171"/>
  <c r="M84"/>
  <c r="M219"/>
  <c r="M178"/>
  <c r="M141"/>
  <c r="M148"/>
  <c r="M271"/>
  <c r="M44"/>
  <c r="M43" s="1"/>
  <c r="M204"/>
  <c r="M262"/>
  <c r="M62"/>
  <c r="L148"/>
  <c r="L181"/>
  <c r="L153"/>
  <c r="L52"/>
  <c r="L236"/>
  <c r="L84"/>
  <c r="L125"/>
  <c r="L44"/>
  <c r="L43" s="1"/>
  <c r="L246"/>
  <c r="L33"/>
  <c r="L189"/>
  <c r="M52"/>
  <c r="L204"/>
  <c r="M236"/>
  <c r="L252"/>
  <c r="L15"/>
  <c r="L62"/>
  <c r="L106"/>
  <c r="M125"/>
  <c r="L219"/>
  <c r="L262"/>
  <c r="L141"/>
  <c r="M181"/>
  <c r="L171"/>
  <c r="M189"/>
  <c r="L224"/>
  <c r="M33"/>
  <c r="L178"/>
  <c r="M252"/>
  <c r="L271"/>
  <c r="M89"/>
  <c r="M15"/>
  <c r="L89"/>
  <c r="M106"/>
  <c r="M153"/>
  <c r="I276"/>
  <c r="H276"/>
  <c r="I274"/>
  <c r="H274"/>
  <c r="I272"/>
  <c r="H272"/>
  <c r="I269"/>
  <c r="H269"/>
  <c r="I267"/>
  <c r="H267"/>
  <c r="I265"/>
  <c r="H265"/>
  <c r="I263"/>
  <c r="H263"/>
  <c r="I260"/>
  <c r="H260"/>
  <c r="I257"/>
  <c r="H257"/>
  <c r="I255"/>
  <c r="H255"/>
  <c r="I253"/>
  <c r="H253"/>
  <c r="I249"/>
  <c r="H249"/>
  <c r="I247"/>
  <c r="H247"/>
  <c r="I242"/>
  <c r="H242"/>
  <c r="I239"/>
  <c r="H239"/>
  <c r="I237"/>
  <c r="H237"/>
  <c r="I234"/>
  <c r="I233" s="1"/>
  <c r="H234"/>
  <c r="H233" s="1"/>
  <c r="I231"/>
  <c r="H231"/>
  <c r="I229"/>
  <c r="H229"/>
  <c r="I227"/>
  <c r="H227"/>
  <c r="I225"/>
  <c r="H225"/>
  <c r="I222"/>
  <c r="H222"/>
  <c r="I220"/>
  <c r="H220"/>
  <c r="I216"/>
  <c r="I215" s="1"/>
  <c r="H216"/>
  <c r="H215" s="1"/>
  <c r="I213"/>
  <c r="H213"/>
  <c r="I211"/>
  <c r="H211"/>
  <c r="I209"/>
  <c r="H209"/>
  <c r="I207"/>
  <c r="H207"/>
  <c r="I205"/>
  <c r="H205"/>
  <c r="I202"/>
  <c r="I201" s="1"/>
  <c r="H202"/>
  <c r="H201" s="1"/>
  <c r="I199"/>
  <c r="I198" s="1"/>
  <c r="H199"/>
  <c r="H198" s="1"/>
  <c r="I196"/>
  <c r="H196"/>
  <c r="I194"/>
  <c r="H194"/>
  <c r="I192"/>
  <c r="H192"/>
  <c r="I190"/>
  <c r="H190"/>
  <c r="I187"/>
  <c r="H187"/>
  <c r="I185"/>
  <c r="H185"/>
  <c r="I182"/>
  <c r="H182"/>
  <c r="I179"/>
  <c r="I176"/>
  <c r="H176"/>
  <c r="I174"/>
  <c r="H174"/>
  <c r="I172"/>
  <c r="H172"/>
  <c r="I169"/>
  <c r="I168" s="1"/>
  <c r="H169"/>
  <c r="H168" s="1"/>
  <c r="I166"/>
  <c r="I165" s="1"/>
  <c r="H166"/>
  <c r="H165" s="1"/>
  <c r="I163"/>
  <c r="I162" s="1"/>
  <c r="H163"/>
  <c r="H162" s="1"/>
  <c r="I156"/>
  <c r="H156"/>
  <c r="I154"/>
  <c r="H154"/>
  <c r="I151"/>
  <c r="H151"/>
  <c r="I149"/>
  <c r="H149"/>
  <c r="I146"/>
  <c r="H146"/>
  <c r="I144"/>
  <c r="H144"/>
  <c r="I142"/>
  <c r="H142"/>
  <c r="I138"/>
  <c r="I137" s="1"/>
  <c r="H138"/>
  <c r="H137" s="1"/>
  <c r="I135"/>
  <c r="H135"/>
  <c r="I132"/>
  <c r="H132"/>
  <c r="I130"/>
  <c r="H130"/>
  <c r="I128"/>
  <c r="H128"/>
  <c r="I126"/>
  <c r="H126"/>
  <c r="I123"/>
  <c r="I122" s="1"/>
  <c r="H123"/>
  <c r="H122" s="1"/>
  <c r="I120"/>
  <c r="I119" s="1"/>
  <c r="H120"/>
  <c r="H119" s="1"/>
  <c r="I117"/>
  <c r="I116" s="1"/>
  <c r="H117"/>
  <c r="H116" s="1"/>
  <c r="I111"/>
  <c r="H111"/>
  <c r="I109"/>
  <c r="H109"/>
  <c r="I107"/>
  <c r="H107"/>
  <c r="I103"/>
  <c r="I102" s="1"/>
  <c r="H103"/>
  <c r="H102" s="1"/>
  <c r="I99"/>
  <c r="I98" s="1"/>
  <c r="H99"/>
  <c r="H98" s="1"/>
  <c r="I96"/>
  <c r="H96"/>
  <c r="I94"/>
  <c r="H94"/>
  <c r="I92"/>
  <c r="H92"/>
  <c r="I90"/>
  <c r="H90"/>
  <c r="I87"/>
  <c r="H87"/>
  <c r="I85"/>
  <c r="H85"/>
  <c r="I82"/>
  <c r="I81" s="1"/>
  <c r="H82"/>
  <c r="H81" s="1"/>
  <c r="I79"/>
  <c r="I78" s="1"/>
  <c r="H79"/>
  <c r="H78" s="1"/>
  <c r="I76"/>
  <c r="I75" s="1"/>
  <c r="H76"/>
  <c r="H75" s="1"/>
  <c r="I73"/>
  <c r="I72" s="1"/>
  <c r="H73"/>
  <c r="H72" s="1"/>
  <c r="I67"/>
  <c r="H67"/>
  <c r="I65"/>
  <c r="H65"/>
  <c r="I63"/>
  <c r="H63"/>
  <c r="I57"/>
  <c r="I56" s="1"/>
  <c r="H57"/>
  <c r="H56" s="1"/>
  <c r="I54"/>
  <c r="I53" s="1"/>
  <c r="H54"/>
  <c r="H53" s="1"/>
  <c r="I49"/>
  <c r="H49"/>
  <c r="I47"/>
  <c r="H47"/>
  <c r="I45"/>
  <c r="H45"/>
  <c r="I40"/>
  <c r="I39" s="1"/>
  <c r="I38" s="1"/>
  <c r="H40"/>
  <c r="H39" s="1"/>
  <c r="H38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I16"/>
  <c r="H16"/>
  <c r="N14" l="1"/>
  <c r="O14"/>
  <c r="N61"/>
  <c r="J14"/>
  <c r="N101"/>
  <c r="O101"/>
  <c r="K14"/>
  <c r="J61"/>
  <c r="O61"/>
  <c r="K101"/>
  <c r="K61"/>
  <c r="J101"/>
  <c r="M61"/>
  <c r="M14"/>
  <c r="M101"/>
  <c r="L14"/>
  <c r="L101"/>
  <c r="L61"/>
  <c r="H246"/>
  <c r="I236"/>
  <c r="I84"/>
  <c r="I62"/>
  <c r="I224"/>
  <c r="H44"/>
  <c r="H43" s="1"/>
  <c r="I178"/>
  <c r="I271"/>
  <c r="I52"/>
  <c r="H33"/>
  <c r="H62"/>
  <c r="I148"/>
  <c r="H125"/>
  <c r="H171"/>
  <c r="H15"/>
  <c r="I33"/>
  <c r="H89"/>
  <c r="I125"/>
  <c r="I44"/>
  <c r="I43" s="1"/>
  <c r="H52"/>
  <c r="I89"/>
  <c r="H141"/>
  <c r="I189"/>
  <c r="H189"/>
  <c r="H224"/>
  <c r="I262"/>
  <c r="I141"/>
  <c r="I171"/>
  <c r="H262"/>
  <c r="I106"/>
  <c r="H106"/>
  <c r="H252"/>
  <c r="H148"/>
  <c r="H178"/>
  <c r="H204"/>
  <c r="I246"/>
  <c r="I204"/>
  <c r="I153"/>
  <c r="I181"/>
  <c r="I219"/>
  <c r="H236"/>
  <c r="H271"/>
  <c r="I15"/>
  <c r="H84"/>
  <c r="H153"/>
  <c r="H181"/>
  <c r="H219"/>
  <c r="I252"/>
  <c r="O278" l="1"/>
  <c r="O280" s="1"/>
  <c r="N278"/>
  <c r="N280" s="1"/>
  <c r="K278"/>
  <c r="K280" s="1"/>
  <c r="J278"/>
  <c r="J280" s="1"/>
  <c r="M278"/>
  <c r="M280" s="1"/>
  <c r="L278"/>
  <c r="L280" s="1"/>
  <c r="H14"/>
  <c r="H61"/>
  <c r="I61"/>
  <c r="I101"/>
  <c r="I14"/>
  <c r="H101"/>
  <c r="H278" l="1"/>
  <c r="H280" s="1"/>
  <c r="I278"/>
  <c r="I280" s="1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<sst xmlns="http://schemas.openxmlformats.org/spreadsheetml/2006/main" count="1251" uniqueCount="217">
  <si>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</si>
  <si>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</si>
  <si>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</si>
  <si>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</si>
  <si>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</si>
  <si>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</si>
  <si>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</si>
  <si>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</si>
  <si>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</si>
  <si>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</si>
  <si>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</si>
  <si>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</si>
  <si>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</si>
  <si>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</si>
  <si>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</si>
  <si>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</si>
  <si>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</si>
  <si>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</si>
  <si>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</si>
  <si>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</si>
  <si>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</si>
  <si>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</si>
  <si>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</si>
  <si>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</si>
  <si>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</si>
  <si>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</si>
  <si>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</si>
  <si>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</si>
  <si>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</si>
  <si>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</si>
  <si>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</si>
  <si>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</si>
  <si>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</si>
  <si>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</si>
  <si>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</si>
  <si>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</si>
  <si>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</si>
  <si>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</si>
  <si>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</si>
  <si>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</si>
  <si>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</si>
  <si>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</si>
  <si>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</si>
  <si>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</si>
  <si>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</si>
  <si>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</si>
  <si>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</si>
  <si>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</si>
  <si>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</si>
  <si>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</si>
  <si>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</si>
  <si>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</si>
  <si>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</si>
  <si>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</si>
  <si>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</si>
  <si>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</si>
  <si>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</si>
  <si>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</si>
  <si>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</si>
  <si>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</si>
  <si>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</si>
  <si>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</si>
  <si>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</si>
  <si>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</si>
  <si>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</si>
  <si>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</si>
  <si>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</si>
  <si>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</si>
  <si>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</si>
  <si>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</si>
  <si>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</si>
  <si>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</si>
  <si>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</si>
  <si>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</si>
  <si>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</si>
  <si>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</si>
  <si>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</si>
  <si>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</si>
  <si>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</si>
  <si>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</si>
  <si>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</si>
  <si>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</si>
  <si>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</si>
  <si>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</si>
  <si>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</si>
  <si>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</si>
  <si>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</si>
  <si>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</si>
  <si>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</si>
  <si>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</si>
  <si>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</si>
  <si>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</si>
  <si>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</si>
  <si>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</si>
  <si>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</si>
  <si>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</si>
  <si>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</si>
  <si>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</si>
  <si>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</si>
  <si>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</si>
  <si>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</si>
  <si>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</si>
  <si>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</si>
  <si>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</si>
  <si>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</si>
  <si>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</si>
  <si>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</si>
  <si>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</si>
  <si>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</si>
  <si>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</si>
  <si>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</si>
  <si>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</si>
  <si>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</si>
  <si>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</si>
  <si>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</si>
  <si>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</si>
  <si>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</si>
  <si>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</si>
  <si>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</si>
  <si>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</si>
  <si>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</si>
  <si>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</si>
  <si>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</si>
  <si>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</si>
  <si>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</si>
  <si>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</si>
  <si>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</si>
  <si>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</si>
  <si>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</si>
  <si>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</si>
  <si>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</si>
  <si>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</si>
  <si>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</si>
  <si>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</si>
  <si>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</si>
  <si>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</si>
  <si>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</si>
  <si>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</si>
  <si>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</si>
  <si>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</si>
  <si>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</si>
  <si>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</si>
  <si>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</si>
  <si>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</si>
  <si>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</si>
  <si>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</si>
  <si>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</si>
  <si>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</si>
  <si>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</si>
  <si>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</si>
  <si>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</si>
  <si>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</si>
  <si>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43 0 00 00000</t>
  </si>
  <si>
    <t>44 0 00 00000</t>
  </si>
  <si>
    <t xml:space="preserve">Иные выплаты населению </t>
  </si>
  <si>
    <t>09 0 00 00000</t>
  </si>
  <si>
    <t>Контрольно-счётная палата муниципального района Кинельский Самарской области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</si>
  <si>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</si>
  <si>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</si>
  <si>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</si>
  <si>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</si>
  <si>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</si>
  <si>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</si>
  <si>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</si>
  <si>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</si>
  <si>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</si>
  <si>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</si>
  <si>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</si>
  <si>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</si>
  <si>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</si>
  <si>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</si>
  <si>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</si>
  <si>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</si>
  <si>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</si>
  <si>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</si>
  <si>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</si>
  <si>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</si>
  <si>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</si>
  <si>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</si>
  <si>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</si>
  <si>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</si>
  <si>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</si>
  <si>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</si>
  <si>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</si>
  <si>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</si>
  <si>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>Приложение 3</t>
  </si>
  <si>
    <t>Сумма на 2026 год,
  тыс.  рублей</t>
  </si>
  <si>
    <t>Условно утвержденные расходы</t>
  </si>
  <si>
    <t>ВСЕГО с учетом условно утвержденных расходов</t>
  </si>
  <si>
    <t>Сумма на 2027 год,
  тыс.  рублей</t>
  </si>
  <si>
    <t xml:space="preserve">Ведомственная структура расходов
бюджета муниципального  района Кинельский на плановый период  2026 и  2027 годов.
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</si>
  <si>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</si>
  <si>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</si>
  <si>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</si>
  <si>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</si>
  <si>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</si>
  <si>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2022-2027 г </t>
  </si>
  <si>
    <t xml:space="preserve">МП "Комплексное развитие сельских территорий Кинельского района Самарской области на 2020 - 2027 годы" </t>
  </si>
  <si>
    <t>МП «Развитие мобилизационной подготовки на территории муниципального района Кинельский на 2018-2027 годы»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</si>
  <si>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</si>
  <si>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</si>
  <si>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</si>
  <si>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</si>
  <si>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</si>
  <si>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</si>
  <si>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</si>
  <si>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</si>
  <si>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"Благоустройство территории муниципального района Кинельский Самарской области на 2024 -2027 годы"</t>
  </si>
  <si>
    <t>МП "Укрепление общественного здоровья населения муниципального района Кинельский на 2020-2027 годы"</t>
  </si>
  <si>
    <t>МП "Поддержка местных инициатив в муниципальном районе Кинельский Самарской области на 2021-2027 годы"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</si>
  <si>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</si>
  <si>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</si>
  <si>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</si>
  <si>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>Уточненная сумма на 2026 год,
  тыс.  рублей</t>
  </si>
  <si>
    <t>Уточненная сумма на 2027 год,
  тыс.  рублей</t>
  </si>
  <si>
    <t>22 0 00 00000</t>
  </si>
  <si>
    <t>МП «Модернизация коммунальной инфраструктуры на территории муниципального района Кинельский Самарской области на 2025 – 2030 годы»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</si>
</sst>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2"/>
  <sheetViews>
    <sheetView tabSelected="1" topLeftCell="B1" zoomScale="75" zoomScaleNormal="75" workbookViewId="0">
      <selection activeCell="H279" sqref="H279:O279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2" width="12.44140625" style="13" customWidth="1"/>
    <col min="13" max="13" width="14.5546875" style="13" customWidth="1"/>
    <col min="14" max="14" width="12.44140625" style="13" customWidth="1"/>
    <col min="15" max="15" width="14.5546875" style="13" customWidth="1"/>
    <col min="16" max="16" width="12.77734375" style="13" customWidth="1"/>
    <col min="17" max="17" width="11.21875" style="13" customWidth="1"/>
    <col min="18" max="16384" width="9.109375" style="13"/>
  </cols>
  <sheetData>
    <row r="1" spans="1:15" s="11" customFormat="1" ht="34.5" customHeight="1">
      <c r="A1" s="10"/>
      <c r="H1" s="74"/>
      <c r="I1" s="74"/>
      <c r="J1" s="74"/>
      <c r="K1" s="74"/>
      <c r="L1" s="74"/>
      <c r="M1" s="74"/>
      <c r="N1" s="74" t="s">
        <v>185</v>
      </c>
      <c r="O1" s="74"/>
    </row>
    <row r="2" spans="1:15" ht="90.6" customHeight="1">
      <c r="F2" s="58"/>
      <c r="G2" s="58"/>
      <c r="H2" s="58"/>
      <c r="I2" s="58"/>
      <c r="J2" s="58"/>
      <c r="K2" s="76" t="s">
        <v>184</v>
      </c>
      <c r="L2" s="76"/>
      <c r="M2" s="76"/>
      <c r="N2" s="76"/>
      <c r="O2" s="76"/>
    </row>
    <row r="3" spans="1:15" ht="18.600000000000001" customHeight="1">
      <c r="F3" s="56"/>
      <c r="G3" s="56"/>
      <c r="H3" s="56"/>
      <c r="I3" s="56"/>
      <c r="J3" s="63"/>
      <c r="K3" s="63"/>
      <c r="L3" s="57"/>
      <c r="M3" s="57"/>
      <c r="N3" s="63"/>
      <c r="O3" s="63"/>
    </row>
    <row r="4" spans="1:15" s="12" customFormat="1" ht="34.5" customHeight="1">
      <c r="B4" s="75" t="s">
        <v>190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6" spans="1:15" ht="15" customHeight="1">
      <c r="B6" s="64" t="s">
        <v>0</v>
      </c>
      <c r="C6" s="67" t="s">
        <v>1</v>
      </c>
      <c r="D6" s="67" t="s">
        <v>2</v>
      </c>
      <c r="E6" s="67" t="s">
        <v>3</v>
      </c>
      <c r="F6" s="67" t="s">
        <v>4</v>
      </c>
      <c r="G6" s="67" t="s">
        <v>5</v>
      </c>
      <c r="H6" s="68" t="s">
        <v>186</v>
      </c>
      <c r="I6" s="69"/>
      <c r="J6" s="68" t="s">
        <v>213</v>
      </c>
      <c r="K6" s="69"/>
      <c r="L6" s="68" t="s">
        <v>189</v>
      </c>
      <c r="M6" s="69"/>
      <c r="N6" s="68" t="s">
        <v>214</v>
      </c>
      <c r="O6" s="69"/>
    </row>
    <row r="7" spans="1:15">
      <c r="B7" s="65"/>
      <c r="C7" s="67"/>
      <c r="D7" s="67"/>
      <c r="E7" s="67"/>
      <c r="F7" s="67"/>
      <c r="G7" s="67"/>
      <c r="H7" s="70"/>
      <c r="I7" s="71"/>
      <c r="J7" s="70"/>
      <c r="K7" s="71"/>
      <c r="L7" s="70"/>
      <c r="M7" s="71"/>
      <c r="N7" s="70"/>
      <c r="O7" s="71"/>
    </row>
    <row r="8" spans="1:15">
      <c r="B8" s="65"/>
      <c r="C8" s="67"/>
      <c r="D8" s="67"/>
      <c r="E8" s="67"/>
      <c r="F8" s="67"/>
      <c r="G8" s="67"/>
      <c r="H8" s="70"/>
      <c r="I8" s="71"/>
      <c r="J8" s="70"/>
      <c r="K8" s="71"/>
      <c r="L8" s="70"/>
      <c r="M8" s="71"/>
      <c r="N8" s="70"/>
      <c r="O8" s="71"/>
    </row>
    <row r="9" spans="1:15">
      <c r="B9" s="65"/>
      <c r="C9" s="67"/>
      <c r="D9" s="67"/>
      <c r="E9" s="67"/>
      <c r="F9" s="67"/>
      <c r="G9" s="67"/>
      <c r="H9" s="72"/>
      <c r="I9" s="73"/>
      <c r="J9" s="72"/>
      <c r="K9" s="73"/>
      <c r="L9" s="72"/>
      <c r="M9" s="73"/>
      <c r="N9" s="72"/>
      <c r="O9" s="73"/>
    </row>
    <row r="10" spans="1:15" ht="15" customHeight="1">
      <c r="B10" s="65"/>
      <c r="C10" s="67"/>
      <c r="D10" s="67"/>
      <c r="E10" s="67"/>
      <c r="F10" s="67"/>
      <c r="G10" s="67"/>
      <c r="H10" s="64" t="s">
        <v>6</v>
      </c>
      <c r="I10" s="64" t="s">
        <v>175</v>
      </c>
      <c r="J10" s="64" t="s">
        <v>6</v>
      </c>
      <c r="K10" s="64" t="s">
        <v>175</v>
      </c>
      <c r="L10" s="64" t="s">
        <v>6</v>
      </c>
      <c r="M10" s="64" t="s">
        <v>175</v>
      </c>
      <c r="N10" s="64" t="s">
        <v>6</v>
      </c>
      <c r="O10" s="64" t="s">
        <v>175</v>
      </c>
    </row>
    <row r="11" spans="1:15">
      <c r="B11" s="65"/>
      <c r="C11" s="67"/>
      <c r="D11" s="67"/>
      <c r="E11" s="67"/>
      <c r="F11" s="67"/>
      <c r="G11" s="67"/>
      <c r="H11" s="65"/>
      <c r="I11" s="65"/>
      <c r="J11" s="65"/>
      <c r="K11" s="65"/>
      <c r="L11" s="65"/>
      <c r="M11" s="65"/>
      <c r="N11" s="65"/>
      <c r="O11" s="65"/>
    </row>
    <row r="12" spans="1:15">
      <c r="B12" s="65"/>
      <c r="C12" s="67"/>
      <c r="D12" s="67"/>
      <c r="E12" s="67"/>
      <c r="F12" s="67"/>
      <c r="G12" s="67"/>
      <c r="H12" s="65"/>
      <c r="I12" s="65"/>
      <c r="J12" s="65"/>
      <c r="K12" s="65"/>
      <c r="L12" s="65"/>
      <c r="M12" s="65"/>
      <c r="N12" s="65"/>
      <c r="O12" s="65"/>
    </row>
    <row r="13" spans="1:15" ht="40.799999999999997" customHeight="1">
      <c r="B13" s="66"/>
      <c r="C13" s="67"/>
      <c r="D13" s="67"/>
      <c r="E13" s="67"/>
      <c r="F13" s="67"/>
      <c r="G13" s="67"/>
      <c r="H13" s="66"/>
      <c r="I13" s="66"/>
      <c r="J13" s="66"/>
      <c r="K13" s="66"/>
      <c r="L13" s="66"/>
      <c r="M13" s="66"/>
      <c r="N13" s="66"/>
      <c r="O13" s="66"/>
    </row>
    <row r="14" spans="1:15" s="16" customFormat="1" ht="46.8">
      <c r="A14" s="14">
        <v>0</v>
      </c>
      <c r="B14" s="26">
        <v>920</v>
      </c>
      <c r="C14" s="27" t="s">
        <v>141</v>
      </c>
      <c r="D14" s="26"/>
      <c r="E14" s="26"/>
      <c r="F14" s="26" t="s">
        <v>7</v>
      </c>
      <c r="G14" s="26"/>
      <c r="H14" s="15">
        <f t="shared" ref="H14:O14" si="0">SUMIFS(H15:H1032,$B15:$B1032,$B15)/3</f>
        <v>20714.7</v>
      </c>
      <c r="I14" s="15">
        <f t="shared" si="0"/>
        <v>0</v>
      </c>
      <c r="J14" s="15">
        <f t="shared" si="0"/>
        <v>22452.2</v>
      </c>
      <c r="K14" s="15">
        <f t="shared" si="0"/>
        <v>0</v>
      </c>
      <c r="L14" s="15">
        <f t="shared" si="0"/>
        <v>20864.7</v>
      </c>
      <c r="M14" s="15">
        <f t="shared" si="0"/>
        <v>0</v>
      </c>
      <c r="N14" s="15">
        <f t="shared" si="0"/>
        <v>20864.7</v>
      </c>
      <c r="O14" s="15">
        <f t="shared" si="0"/>
        <v>0</v>
      </c>
    </row>
    <row r="15" spans="1:15" s="16" customFormat="1" ht="46.8">
      <c r="A15" s="17">
        <v>1</v>
      </c>
      <c r="B15" s="28">
        <v>920</v>
      </c>
      <c r="C15" s="48" t="s">
        <v>8</v>
      </c>
      <c r="D15" s="30" t="s">
        <v>68</v>
      </c>
      <c r="E15" s="30" t="s">
        <v>69</v>
      </c>
      <c r="F15" s="30" t="s">
        <v>7</v>
      </c>
      <c r="G15" s="30" t="s">
        <v>97</v>
      </c>
      <c r="H15" s="18">
        <f t="shared" ref="H15:O15" si="1">SUMIFS(H16:H1027,$B16:$B1027,$B16,$D16:$D1027,$D16,$E16:$E1027,$E16)/2</f>
        <v>18814.7</v>
      </c>
      <c r="I15" s="18">
        <f t="shared" si="1"/>
        <v>0</v>
      </c>
      <c r="J15" s="18">
        <f t="shared" si="1"/>
        <v>18814.7</v>
      </c>
      <c r="K15" s="18">
        <f t="shared" si="1"/>
        <v>0</v>
      </c>
      <c r="L15" s="18">
        <f t="shared" si="1"/>
        <v>18964.7</v>
      </c>
      <c r="M15" s="18">
        <f t="shared" si="1"/>
        <v>0</v>
      </c>
      <c r="N15" s="18">
        <f t="shared" si="1"/>
        <v>18964.7</v>
      </c>
      <c r="O15" s="18">
        <f t="shared" si="1"/>
        <v>0</v>
      </c>
    </row>
    <row r="16" spans="1:15" s="16" customFormat="1" ht="62.4">
      <c r="A16" s="19">
        <v>2</v>
      </c>
      <c r="B16" s="43">
        <v>920</v>
      </c>
      <c r="C16" s="47" t="s">
        <v>176</v>
      </c>
      <c r="D16" s="44" t="s">
        <v>68</v>
      </c>
      <c r="E16" s="39" t="s">
        <v>69</v>
      </c>
      <c r="F16" s="39" t="s">
        <v>15</v>
      </c>
      <c r="G16" s="39" t="s">
        <v>70</v>
      </c>
      <c r="H16" s="40">
        <f t="shared" ref="H16:O16" si="2">SUMIFS(H17:H1027,$B17:$B1027,$B16,$D17:$D1027,$D17,$E17:$E1027,$E17,$F17:$F1027,$F17)</f>
        <v>20</v>
      </c>
      <c r="I16" s="40">
        <f t="shared" si="2"/>
        <v>0</v>
      </c>
      <c r="J16" s="40">
        <f t="shared" si="2"/>
        <v>20</v>
      </c>
      <c r="K16" s="40">
        <f t="shared" si="2"/>
        <v>0</v>
      </c>
      <c r="L16" s="40">
        <f t="shared" si="2"/>
        <v>20</v>
      </c>
      <c r="M16" s="40">
        <f t="shared" si="2"/>
        <v>0</v>
      </c>
      <c r="N16" s="40">
        <f t="shared" si="2"/>
        <v>20</v>
      </c>
      <c r="O16" s="40">
        <f t="shared" si="2"/>
        <v>0</v>
      </c>
    </row>
    <row r="17" spans="1:15" s="16" customFormat="1" ht="46.8">
      <c r="A17" s="20">
        <v>3</v>
      </c>
      <c r="B17" s="31">
        <v>920</v>
      </c>
      <c r="C17" s="46" t="s">
        <v>12</v>
      </c>
      <c r="D17" s="33" t="s">
        <v>68</v>
      </c>
      <c r="E17" s="33" t="s">
        <v>69</v>
      </c>
      <c r="F17" s="33" t="s">
        <v>15</v>
      </c>
      <c r="G17" s="33" t="s">
        <v>72</v>
      </c>
      <c r="H17" s="24">
        <v>20</v>
      </c>
      <c r="I17" s="24"/>
      <c r="J17" s="24">
        <v>20</v>
      </c>
      <c r="K17" s="24"/>
      <c r="L17" s="24">
        <v>20</v>
      </c>
      <c r="M17" s="24"/>
      <c r="N17" s="24">
        <v>20</v>
      </c>
      <c r="O17" s="24"/>
    </row>
    <row r="18" spans="1:15" s="16" customFormat="1" ht="62.4">
      <c r="A18" s="19">
        <v>2</v>
      </c>
      <c r="B18" s="43">
        <v>920</v>
      </c>
      <c r="C18" s="47" t="s">
        <v>196</v>
      </c>
      <c r="D18" s="44" t="s">
        <v>68</v>
      </c>
      <c r="E18" s="39" t="s">
        <v>69</v>
      </c>
      <c r="F18" s="39" t="s">
        <v>42</v>
      </c>
      <c r="G18" s="39" t="s">
        <v>70</v>
      </c>
      <c r="H18" s="40">
        <f t="shared" ref="H18:O18" si="3">SUMIFS(H19:H1029,$B19:$B1029,$B18,$D19:$D1029,$D19,$E19:$E1029,$E19,$F19:$F1029,$F19)</f>
        <v>17</v>
      </c>
      <c r="I18" s="40">
        <f t="shared" si="3"/>
        <v>0</v>
      </c>
      <c r="J18" s="40">
        <f t="shared" si="3"/>
        <v>17</v>
      </c>
      <c r="K18" s="40">
        <f t="shared" si="3"/>
        <v>0</v>
      </c>
      <c r="L18" s="40">
        <f t="shared" si="3"/>
        <v>17</v>
      </c>
      <c r="M18" s="40">
        <f t="shared" si="3"/>
        <v>0</v>
      </c>
      <c r="N18" s="40">
        <f t="shared" si="3"/>
        <v>17</v>
      </c>
      <c r="O18" s="40">
        <f t="shared" si="3"/>
        <v>0</v>
      </c>
    </row>
    <row r="19" spans="1:15" s="16" customFormat="1" ht="46.8">
      <c r="A19" s="20">
        <v>3</v>
      </c>
      <c r="B19" s="31">
        <v>920</v>
      </c>
      <c r="C19" s="46" t="s">
        <v>12</v>
      </c>
      <c r="D19" s="33" t="s">
        <v>68</v>
      </c>
      <c r="E19" s="33" t="s">
        <v>69</v>
      </c>
      <c r="F19" s="33" t="s">
        <v>42</v>
      </c>
      <c r="G19" s="33" t="s">
        <v>72</v>
      </c>
      <c r="H19" s="24">
        <v>17</v>
      </c>
      <c r="I19" s="24"/>
      <c r="J19" s="24">
        <v>17</v>
      </c>
      <c r="K19" s="24"/>
      <c r="L19" s="24">
        <v>17</v>
      </c>
      <c r="M19" s="24"/>
      <c r="N19" s="24">
        <v>17</v>
      </c>
      <c r="O19" s="24"/>
    </row>
    <row r="20" spans="1:15" s="16" customFormat="1" ht="62.4">
      <c r="A20" s="19">
        <v>2</v>
      </c>
      <c r="B20" s="37">
        <v>920</v>
      </c>
      <c r="C20" s="38" t="s">
        <v>9</v>
      </c>
      <c r="D20" s="39" t="s">
        <v>68</v>
      </c>
      <c r="E20" s="39" t="s">
        <v>69</v>
      </c>
      <c r="F20" s="39" t="s">
        <v>107</v>
      </c>
      <c r="G20" s="39" t="s">
        <v>70</v>
      </c>
      <c r="H20" s="40">
        <f t="shared" ref="H20:O20" si="4">SUMIFS(H21:H1031,$B21:$B1031,$B20,$D21:$D1031,$D21,$E21:$E1031,$E21,$F21:$F1031,$F21)</f>
        <v>18777.7</v>
      </c>
      <c r="I20" s="40">
        <f t="shared" si="4"/>
        <v>0</v>
      </c>
      <c r="J20" s="40">
        <f t="shared" si="4"/>
        <v>18777.7</v>
      </c>
      <c r="K20" s="40">
        <f t="shared" si="4"/>
        <v>0</v>
      </c>
      <c r="L20" s="40">
        <f t="shared" si="4"/>
        <v>18927.7</v>
      </c>
      <c r="M20" s="40">
        <f t="shared" si="4"/>
        <v>0</v>
      </c>
      <c r="N20" s="40">
        <f t="shared" si="4"/>
        <v>18927.7</v>
      </c>
      <c r="O20" s="40">
        <f t="shared" si="4"/>
        <v>0</v>
      </c>
    </row>
    <row r="21" spans="1:15" s="16" customFormat="1" ht="38.4" customHeight="1">
      <c r="A21" s="20">
        <v>3</v>
      </c>
      <c r="B21" s="31">
        <v>920</v>
      </c>
      <c r="C21" s="32" t="s">
        <v>11</v>
      </c>
      <c r="D21" s="33" t="s">
        <v>68</v>
      </c>
      <c r="E21" s="33" t="s">
        <v>69</v>
      </c>
      <c r="F21" s="33" t="s">
        <v>107</v>
      </c>
      <c r="G21" s="33" t="s">
        <v>71</v>
      </c>
      <c r="H21" s="24">
        <v>18388.3</v>
      </c>
      <c r="I21" s="24"/>
      <c r="J21" s="24">
        <v>18388.3</v>
      </c>
      <c r="K21" s="24"/>
      <c r="L21" s="24">
        <v>18388.3</v>
      </c>
      <c r="M21" s="24"/>
      <c r="N21" s="24">
        <v>18388.3</v>
      </c>
      <c r="O21" s="24"/>
    </row>
    <row r="22" spans="1:15" s="16" customFormat="1" ht="46.8">
      <c r="A22" s="20">
        <v>3</v>
      </c>
      <c r="B22" s="31">
        <v>920</v>
      </c>
      <c r="C22" s="32" t="s">
        <v>12</v>
      </c>
      <c r="D22" s="33" t="s">
        <v>68</v>
      </c>
      <c r="E22" s="33" t="s">
        <v>69</v>
      </c>
      <c r="F22" s="33" t="s">
        <v>107</v>
      </c>
      <c r="G22" s="33" t="s">
        <v>72</v>
      </c>
      <c r="H22" s="24">
        <v>389.4</v>
      </c>
      <c r="I22" s="24"/>
      <c r="J22" s="24">
        <v>389.4</v>
      </c>
      <c r="K22" s="24"/>
      <c r="L22" s="24">
        <v>539.4</v>
      </c>
      <c r="M22" s="24"/>
      <c r="N22" s="24">
        <v>539.4</v>
      </c>
      <c r="O22" s="24"/>
    </row>
    <row r="23" spans="1:15" s="16" customFormat="1" ht="15.6">
      <c r="A23" s="20">
        <v>3</v>
      </c>
      <c r="B23" s="31">
        <v>920</v>
      </c>
      <c r="C23" s="32" t="s">
        <v>13</v>
      </c>
      <c r="D23" s="33" t="s">
        <v>68</v>
      </c>
      <c r="E23" s="33" t="s">
        <v>69</v>
      </c>
      <c r="F23" s="33" t="s">
        <v>107</v>
      </c>
      <c r="G23" s="33" t="s">
        <v>73</v>
      </c>
      <c r="H23" s="24"/>
      <c r="I23" s="24"/>
      <c r="J23" s="24"/>
      <c r="K23" s="24"/>
      <c r="L23" s="24"/>
      <c r="M23" s="24"/>
      <c r="N23" s="24"/>
      <c r="O23" s="24"/>
    </row>
    <row r="24" spans="1:15" s="16" customFormat="1" ht="15" customHeight="1">
      <c r="A24" s="17">
        <v>1</v>
      </c>
      <c r="B24" s="28">
        <v>920</v>
      </c>
      <c r="C24" s="29" t="s">
        <v>14</v>
      </c>
      <c r="D24" s="30" t="s">
        <v>68</v>
      </c>
      <c r="E24" s="30" t="s">
        <v>74</v>
      </c>
      <c r="F24" s="30"/>
      <c r="G24" s="30"/>
      <c r="H24" s="18">
        <f t="shared" ref="H24:O24" si="5">SUMIFS(H25:H1036,$B25:$B1036,$B25,$D25:$D1036,$D25,$E25:$E1036,$E25)/2</f>
        <v>0</v>
      </c>
      <c r="I24" s="18">
        <f t="shared" si="5"/>
        <v>0</v>
      </c>
      <c r="J24" s="18">
        <f t="shared" si="5"/>
        <v>0</v>
      </c>
      <c r="K24" s="18">
        <f t="shared" si="5"/>
        <v>0</v>
      </c>
      <c r="L24" s="18">
        <f t="shared" si="5"/>
        <v>0</v>
      </c>
      <c r="M24" s="18">
        <f t="shared" si="5"/>
        <v>0</v>
      </c>
      <c r="N24" s="18">
        <f t="shared" si="5"/>
        <v>0</v>
      </c>
      <c r="O24" s="18">
        <f t="shared" si="5"/>
        <v>0</v>
      </c>
    </row>
    <row r="25" spans="1:15" s="16" customFormat="1" ht="46.8">
      <c r="A25" s="19">
        <v>2</v>
      </c>
      <c r="B25" s="37">
        <v>920</v>
      </c>
      <c r="C25" s="38" t="s">
        <v>35</v>
      </c>
      <c r="D25" s="39" t="s">
        <v>68</v>
      </c>
      <c r="E25" s="39" t="s">
        <v>74</v>
      </c>
      <c r="F25" s="39" t="s">
        <v>109</v>
      </c>
      <c r="G25" s="39" t="s">
        <v>70</v>
      </c>
      <c r="H25" s="40">
        <f t="shared" ref="H25:O25" si="6">SUMIFS(H26:H1036,$B26:$B1036,$B25,$D26:$D1036,$D26,$E26:$E1036,$E26,$F26:$F1036,$F26)</f>
        <v>0</v>
      </c>
      <c r="I25" s="40">
        <f t="shared" si="6"/>
        <v>0</v>
      </c>
      <c r="J25" s="40">
        <f t="shared" si="6"/>
        <v>0</v>
      </c>
      <c r="K25" s="40">
        <f t="shared" si="6"/>
        <v>0</v>
      </c>
      <c r="L25" s="40">
        <f t="shared" si="6"/>
        <v>0</v>
      </c>
      <c r="M25" s="40">
        <f t="shared" si="6"/>
        <v>0</v>
      </c>
      <c r="N25" s="40">
        <f t="shared" si="6"/>
        <v>0</v>
      </c>
      <c r="O25" s="40">
        <f t="shared" si="6"/>
        <v>0</v>
      </c>
    </row>
    <row r="26" spans="1:15" s="16" customFormat="1" ht="15.6">
      <c r="A26" s="20">
        <v>3</v>
      </c>
      <c r="B26" s="31">
        <v>920</v>
      </c>
      <c r="C26" s="32" t="s">
        <v>128</v>
      </c>
      <c r="D26" s="33" t="s">
        <v>68</v>
      </c>
      <c r="E26" s="33" t="s">
        <v>74</v>
      </c>
      <c r="F26" s="33" t="s">
        <v>109</v>
      </c>
      <c r="G26" s="33" t="s">
        <v>127</v>
      </c>
      <c r="H26" s="24"/>
      <c r="I26" s="24"/>
      <c r="J26" s="24"/>
      <c r="K26" s="24"/>
      <c r="L26" s="24"/>
      <c r="M26" s="24"/>
      <c r="N26" s="24"/>
      <c r="O26" s="24"/>
    </row>
    <row r="27" spans="1:15" s="16" customFormat="1" ht="30" customHeight="1">
      <c r="A27" s="17">
        <v>1</v>
      </c>
      <c r="B27" s="28">
        <v>920</v>
      </c>
      <c r="C27" s="29" t="s">
        <v>149</v>
      </c>
      <c r="D27" s="30" t="s">
        <v>74</v>
      </c>
      <c r="E27" s="30" t="s">
        <v>68</v>
      </c>
      <c r="F27" s="30"/>
      <c r="G27" s="30"/>
      <c r="H27" s="18">
        <f t="shared" ref="H27:O27" si="7">SUMIFS(H28:H1039,$B28:$B1039,$B28,$D28:$D1039,$D28,$E28:$E1039,$E28)/2</f>
        <v>0</v>
      </c>
      <c r="I27" s="18">
        <f t="shared" si="7"/>
        <v>0</v>
      </c>
      <c r="J27" s="18">
        <f t="shared" si="7"/>
        <v>0</v>
      </c>
      <c r="K27" s="18">
        <f t="shared" si="7"/>
        <v>0</v>
      </c>
      <c r="L27" s="18">
        <f t="shared" si="7"/>
        <v>0</v>
      </c>
      <c r="M27" s="18">
        <f t="shared" si="7"/>
        <v>0</v>
      </c>
      <c r="N27" s="18">
        <f t="shared" si="7"/>
        <v>0</v>
      </c>
      <c r="O27" s="18">
        <f t="shared" si="7"/>
        <v>0</v>
      </c>
    </row>
    <row r="28" spans="1:15" s="16" customFormat="1" ht="46.8">
      <c r="A28" s="19">
        <v>2</v>
      </c>
      <c r="B28" s="37">
        <v>920</v>
      </c>
      <c r="C28" s="38" t="s">
        <v>147</v>
      </c>
      <c r="D28" s="39" t="s">
        <v>74</v>
      </c>
      <c r="E28" s="39" t="s">
        <v>68</v>
      </c>
      <c r="F28" s="39" t="s">
        <v>146</v>
      </c>
      <c r="G28" s="39" t="s">
        <v>70</v>
      </c>
      <c r="H28" s="40">
        <f t="shared" ref="H28:O28" si="8">SUMIFS(H29:H1039,$B29:$B1039,$B28,$D29:$D1039,$D29,$E29:$E1039,$E29,$F29:$F1039,$F29)</f>
        <v>0</v>
      </c>
      <c r="I28" s="40">
        <f t="shared" si="8"/>
        <v>0</v>
      </c>
      <c r="J28" s="40">
        <f t="shared" si="8"/>
        <v>0</v>
      </c>
      <c r="K28" s="40">
        <f t="shared" si="8"/>
        <v>0</v>
      </c>
      <c r="L28" s="40">
        <f t="shared" si="8"/>
        <v>0</v>
      </c>
      <c r="M28" s="40">
        <f t="shared" si="8"/>
        <v>0</v>
      </c>
      <c r="N28" s="40">
        <f t="shared" si="8"/>
        <v>0</v>
      </c>
      <c r="O28" s="40">
        <f t="shared" si="8"/>
        <v>0</v>
      </c>
    </row>
    <row r="29" spans="1:15" s="16" customFormat="1" ht="21.6" customHeight="1">
      <c r="A29" s="20">
        <v>3</v>
      </c>
      <c r="B29" s="31">
        <v>920</v>
      </c>
      <c r="C29" s="32" t="s">
        <v>150</v>
      </c>
      <c r="D29" s="33" t="s">
        <v>74</v>
      </c>
      <c r="E29" s="33" t="s">
        <v>68</v>
      </c>
      <c r="F29" s="33" t="s">
        <v>146</v>
      </c>
      <c r="G29" s="33" t="s">
        <v>148</v>
      </c>
      <c r="H29" s="24"/>
      <c r="I29" s="24"/>
      <c r="J29" s="24"/>
      <c r="K29" s="24"/>
      <c r="L29" s="24"/>
      <c r="M29" s="24"/>
      <c r="N29" s="24"/>
      <c r="O29" s="24"/>
    </row>
    <row r="30" spans="1:15" s="16" customFormat="1" ht="52.95" customHeight="1">
      <c r="A30" s="17">
        <v>1</v>
      </c>
      <c r="B30" s="28">
        <v>920</v>
      </c>
      <c r="C30" s="29" t="s">
        <v>16</v>
      </c>
      <c r="D30" s="30" t="s">
        <v>75</v>
      </c>
      <c r="E30" s="30" t="s">
        <v>68</v>
      </c>
      <c r="F30" s="30" t="s">
        <v>7</v>
      </c>
      <c r="G30" s="30" t="s">
        <v>70</v>
      </c>
      <c r="H30" s="18">
        <f t="shared" ref="H30:O30" si="9">SUMIFS(H31:H1042,$B31:$B1042,$B31,$D31:$D1042,$D31,$E31:$E1042,$E31)/2</f>
        <v>1900</v>
      </c>
      <c r="I30" s="18">
        <f t="shared" si="9"/>
        <v>0</v>
      </c>
      <c r="J30" s="18">
        <f t="shared" si="9"/>
        <v>1900</v>
      </c>
      <c r="K30" s="18">
        <f t="shared" si="9"/>
        <v>0</v>
      </c>
      <c r="L30" s="18">
        <f t="shared" si="9"/>
        <v>1900</v>
      </c>
      <c r="M30" s="18">
        <f t="shared" si="9"/>
        <v>0</v>
      </c>
      <c r="N30" s="18">
        <f t="shared" si="9"/>
        <v>1900</v>
      </c>
      <c r="O30" s="18">
        <f t="shared" si="9"/>
        <v>0</v>
      </c>
    </row>
    <row r="31" spans="1:15" s="16" customFormat="1" ht="31.2">
      <c r="A31" s="19">
        <v>2</v>
      </c>
      <c r="B31" s="37">
        <v>920</v>
      </c>
      <c r="C31" s="38" t="s">
        <v>17</v>
      </c>
      <c r="D31" s="39" t="s">
        <v>75</v>
      </c>
      <c r="E31" s="39" t="s">
        <v>68</v>
      </c>
      <c r="F31" s="39" t="s">
        <v>108</v>
      </c>
      <c r="G31" s="39" t="s">
        <v>70</v>
      </c>
      <c r="H31" s="40">
        <f t="shared" ref="H31:O31" si="10">SUMIFS(H32:H1042,$B32:$B1042,$B31,$D32:$D1042,$D32,$E32:$E1042,$E32,$F32:$F1042,$F32)</f>
        <v>1900</v>
      </c>
      <c r="I31" s="40">
        <f t="shared" si="10"/>
        <v>0</v>
      </c>
      <c r="J31" s="40">
        <f t="shared" si="10"/>
        <v>1900</v>
      </c>
      <c r="K31" s="40">
        <f t="shared" si="10"/>
        <v>0</v>
      </c>
      <c r="L31" s="40">
        <f t="shared" si="10"/>
        <v>1900</v>
      </c>
      <c r="M31" s="40">
        <f t="shared" si="10"/>
        <v>0</v>
      </c>
      <c r="N31" s="40">
        <f t="shared" si="10"/>
        <v>1900</v>
      </c>
      <c r="O31" s="40">
        <f t="shared" si="10"/>
        <v>0</v>
      </c>
    </row>
    <row r="32" spans="1:15" s="16" customFormat="1" ht="15.6">
      <c r="A32" s="20">
        <v>3</v>
      </c>
      <c r="B32" s="31">
        <v>920</v>
      </c>
      <c r="C32" s="32" t="s">
        <v>18</v>
      </c>
      <c r="D32" s="33" t="s">
        <v>75</v>
      </c>
      <c r="E32" s="33" t="s">
        <v>68</v>
      </c>
      <c r="F32" s="33" t="s">
        <v>108</v>
      </c>
      <c r="G32" s="33" t="s">
        <v>76</v>
      </c>
      <c r="H32" s="24">
        <v>1900</v>
      </c>
      <c r="I32" s="24"/>
      <c r="J32" s="24">
        <v>1900</v>
      </c>
      <c r="K32" s="24"/>
      <c r="L32" s="24">
        <v>1900</v>
      </c>
      <c r="M32" s="24"/>
      <c r="N32" s="24">
        <v>1900</v>
      </c>
      <c r="O32" s="24"/>
    </row>
    <row r="33" spans="1:15" s="16" customFormat="1" ht="31.2">
      <c r="A33" s="17">
        <v>1</v>
      </c>
      <c r="B33" s="28">
        <v>920</v>
      </c>
      <c r="C33" s="54" t="s">
        <v>132</v>
      </c>
      <c r="D33" s="30" t="s">
        <v>75</v>
      </c>
      <c r="E33" s="30" t="s">
        <v>77</v>
      </c>
      <c r="F33" s="30"/>
      <c r="G33" s="30"/>
      <c r="H33" s="18">
        <f t="shared" ref="H33:O33" si="11">SUMIFS(H34:H1045,$B34:$B1045,$B34,$D34:$D1045,$D34,$E34:$E1045,$E34)/2</f>
        <v>0</v>
      </c>
      <c r="I33" s="18">
        <f t="shared" si="11"/>
        <v>0</v>
      </c>
      <c r="J33" s="18">
        <f t="shared" si="11"/>
        <v>1737.5</v>
      </c>
      <c r="K33" s="18">
        <f t="shared" si="11"/>
        <v>0</v>
      </c>
      <c r="L33" s="18">
        <f t="shared" si="11"/>
        <v>0</v>
      </c>
      <c r="M33" s="18">
        <f t="shared" si="11"/>
        <v>0</v>
      </c>
      <c r="N33" s="18">
        <f t="shared" si="11"/>
        <v>0</v>
      </c>
      <c r="O33" s="18">
        <f t="shared" si="11"/>
        <v>0</v>
      </c>
    </row>
    <row r="34" spans="1:15" s="16" customFormat="1" ht="46.8">
      <c r="A34" s="19">
        <v>2</v>
      </c>
      <c r="B34" s="37">
        <v>920</v>
      </c>
      <c r="C34" s="38" t="s">
        <v>209</v>
      </c>
      <c r="D34" s="39" t="s">
        <v>75</v>
      </c>
      <c r="E34" s="39" t="s">
        <v>77</v>
      </c>
      <c r="F34" s="39" t="s">
        <v>151</v>
      </c>
      <c r="G34" s="39" t="s">
        <v>70</v>
      </c>
      <c r="H34" s="40">
        <f t="shared" ref="H34:O34" si="12">SUMIFS(H35:H1045,$B35:$B1045,$B34,$D35:$D1045,$D35,$E35:$E1045,$E35,$F35:$F1045,$F35)</f>
        <v>0</v>
      </c>
      <c r="I34" s="40">
        <f t="shared" si="12"/>
        <v>0</v>
      </c>
      <c r="J34" s="40">
        <f t="shared" si="12"/>
        <v>0</v>
      </c>
      <c r="K34" s="40">
        <f t="shared" si="12"/>
        <v>0</v>
      </c>
      <c r="L34" s="40">
        <f t="shared" si="12"/>
        <v>0</v>
      </c>
      <c r="M34" s="40">
        <f t="shared" si="12"/>
        <v>0</v>
      </c>
      <c r="N34" s="40">
        <f t="shared" si="12"/>
        <v>0</v>
      </c>
      <c r="O34" s="40">
        <f t="shared" si="12"/>
        <v>0</v>
      </c>
    </row>
    <row r="35" spans="1:15" s="16" customFormat="1" ht="15.6">
      <c r="A35" s="20">
        <v>3</v>
      </c>
      <c r="B35" s="31">
        <v>920</v>
      </c>
      <c r="C35" s="32" t="s">
        <v>19</v>
      </c>
      <c r="D35" s="33" t="s">
        <v>75</v>
      </c>
      <c r="E35" s="33" t="s">
        <v>77</v>
      </c>
      <c r="F35" s="33" t="s">
        <v>151</v>
      </c>
      <c r="G35" s="33" t="s">
        <v>78</v>
      </c>
      <c r="H35" s="24"/>
      <c r="I35" s="24"/>
      <c r="J35" s="24"/>
      <c r="K35" s="24"/>
      <c r="L35" s="24"/>
      <c r="M35" s="24"/>
      <c r="N35" s="24"/>
      <c r="O35" s="24"/>
    </row>
    <row r="36" spans="1:15" s="16" customFormat="1" ht="31.2">
      <c r="A36" s="19">
        <v>2</v>
      </c>
      <c r="B36" s="37">
        <v>920</v>
      </c>
      <c r="C36" s="38" t="s">
        <v>17</v>
      </c>
      <c r="D36" s="39" t="s">
        <v>75</v>
      </c>
      <c r="E36" s="39" t="s">
        <v>77</v>
      </c>
      <c r="F36" s="39" t="s">
        <v>108</v>
      </c>
      <c r="G36" s="39"/>
      <c r="H36" s="40">
        <f t="shared" ref="H36:O36" si="13">SUMIFS(H37:H1047,$B37:$B1047,$B36,$D37:$D1047,$D37,$E37:$E1047,$E37,$F37:$F1047,$F37)</f>
        <v>0</v>
      </c>
      <c r="I36" s="40">
        <f t="shared" si="13"/>
        <v>0</v>
      </c>
      <c r="J36" s="40">
        <f t="shared" si="13"/>
        <v>1737.5</v>
      </c>
      <c r="K36" s="40">
        <f t="shared" si="13"/>
        <v>0</v>
      </c>
      <c r="L36" s="40">
        <f t="shared" si="13"/>
        <v>0</v>
      </c>
      <c r="M36" s="40">
        <f t="shared" si="13"/>
        <v>0</v>
      </c>
      <c r="N36" s="40">
        <f t="shared" si="13"/>
        <v>0</v>
      </c>
      <c r="O36" s="40">
        <f t="shared" si="13"/>
        <v>0</v>
      </c>
    </row>
    <row r="37" spans="1:15" s="16" customFormat="1" ht="15.6">
      <c r="A37" s="20">
        <v>3</v>
      </c>
      <c r="B37" s="31">
        <v>920</v>
      </c>
      <c r="C37" s="32" t="s">
        <v>19</v>
      </c>
      <c r="D37" s="33" t="s">
        <v>75</v>
      </c>
      <c r="E37" s="33" t="s">
        <v>77</v>
      </c>
      <c r="F37" s="33" t="s">
        <v>108</v>
      </c>
      <c r="G37" s="33" t="s">
        <v>78</v>
      </c>
      <c r="H37" s="24"/>
      <c r="I37" s="24"/>
      <c r="J37" s="24">
        <v>1737.5</v>
      </c>
      <c r="K37" s="24"/>
      <c r="L37" s="24"/>
      <c r="M37" s="24"/>
      <c r="N37" s="24"/>
      <c r="O37" s="24"/>
    </row>
    <row r="38" spans="1:15" s="16" customFormat="1" ht="31.2">
      <c r="A38" s="14">
        <v>0</v>
      </c>
      <c r="B38" s="26">
        <v>933</v>
      </c>
      <c r="C38" s="27" t="s">
        <v>140</v>
      </c>
      <c r="D38" s="34" t="s">
        <v>70</v>
      </c>
      <c r="E38" s="34" t="s">
        <v>70</v>
      </c>
      <c r="F38" s="34" t="s">
        <v>7</v>
      </c>
      <c r="G38" s="34" t="s">
        <v>70</v>
      </c>
      <c r="H38" s="15">
        <f t="shared" ref="H38:O38" si="14">SUMIFS(H39:H1056,$B39:$B1056,$B39)/3</f>
        <v>945</v>
      </c>
      <c r="I38" s="15">
        <f t="shared" si="14"/>
        <v>0</v>
      </c>
      <c r="J38" s="15">
        <f t="shared" si="14"/>
        <v>945</v>
      </c>
      <c r="K38" s="15">
        <f t="shared" si="14"/>
        <v>0</v>
      </c>
      <c r="L38" s="15">
        <f t="shared" si="14"/>
        <v>945</v>
      </c>
      <c r="M38" s="15">
        <f t="shared" si="14"/>
        <v>0</v>
      </c>
      <c r="N38" s="15">
        <f t="shared" si="14"/>
        <v>945</v>
      </c>
      <c r="O38" s="15">
        <f t="shared" si="14"/>
        <v>0</v>
      </c>
    </row>
    <row r="39" spans="1:15" s="16" customFormat="1" ht="70.95" customHeight="1">
      <c r="A39" s="17">
        <v>1</v>
      </c>
      <c r="B39" s="28">
        <v>933</v>
      </c>
      <c r="C39" s="29" t="s">
        <v>20</v>
      </c>
      <c r="D39" s="30" t="s">
        <v>68</v>
      </c>
      <c r="E39" s="30" t="s">
        <v>77</v>
      </c>
      <c r="F39" s="30" t="s">
        <v>7</v>
      </c>
      <c r="G39" s="30" t="s">
        <v>70</v>
      </c>
      <c r="H39" s="18">
        <f t="shared" ref="H39:O39" si="15">SUMIFS(H40:H1051,$B40:$B1051,$B40,$D40:$D1051,$D40,$E40:$E1051,$E40)/2</f>
        <v>945</v>
      </c>
      <c r="I39" s="18">
        <f t="shared" si="15"/>
        <v>0</v>
      </c>
      <c r="J39" s="18">
        <f t="shared" si="15"/>
        <v>945</v>
      </c>
      <c r="K39" s="18">
        <f t="shared" si="15"/>
        <v>0</v>
      </c>
      <c r="L39" s="18">
        <f t="shared" si="15"/>
        <v>945</v>
      </c>
      <c r="M39" s="18">
        <f t="shared" si="15"/>
        <v>0</v>
      </c>
      <c r="N39" s="18">
        <f t="shared" si="15"/>
        <v>945</v>
      </c>
      <c r="O39" s="18">
        <f t="shared" si="15"/>
        <v>0</v>
      </c>
    </row>
    <row r="40" spans="1:15" s="16" customFormat="1" ht="62.4">
      <c r="A40" s="19">
        <v>2</v>
      </c>
      <c r="B40" s="37">
        <v>933</v>
      </c>
      <c r="C40" s="38" t="s">
        <v>9</v>
      </c>
      <c r="D40" s="39" t="s">
        <v>68</v>
      </c>
      <c r="E40" s="39" t="s">
        <v>77</v>
      </c>
      <c r="F40" s="39" t="s">
        <v>107</v>
      </c>
      <c r="G40" s="39" t="s">
        <v>70</v>
      </c>
      <c r="H40" s="40">
        <f t="shared" ref="H40:O40" si="16">SUMIFS(H41:H1051,$B41:$B1051,$B40,$D41:$D1051,$D41,$E41:$E1051,$E41,$F41:$F1051,$F41)</f>
        <v>945</v>
      </c>
      <c r="I40" s="40">
        <f t="shared" si="16"/>
        <v>0</v>
      </c>
      <c r="J40" s="40">
        <f t="shared" si="16"/>
        <v>945</v>
      </c>
      <c r="K40" s="40">
        <f t="shared" si="16"/>
        <v>0</v>
      </c>
      <c r="L40" s="40">
        <f t="shared" si="16"/>
        <v>945</v>
      </c>
      <c r="M40" s="40">
        <f t="shared" si="16"/>
        <v>0</v>
      </c>
      <c r="N40" s="40">
        <f t="shared" si="16"/>
        <v>945</v>
      </c>
      <c r="O40" s="40">
        <f t="shared" si="16"/>
        <v>0</v>
      </c>
    </row>
    <row r="41" spans="1:15" s="16" customFormat="1" ht="35.4" customHeight="1">
      <c r="A41" s="20">
        <v>3</v>
      </c>
      <c r="B41" s="31">
        <v>933</v>
      </c>
      <c r="C41" s="32" t="s">
        <v>11</v>
      </c>
      <c r="D41" s="33" t="s">
        <v>68</v>
      </c>
      <c r="E41" s="33" t="s">
        <v>77</v>
      </c>
      <c r="F41" s="33" t="s">
        <v>107</v>
      </c>
      <c r="G41" s="33" t="s">
        <v>71</v>
      </c>
      <c r="H41" s="24">
        <v>814.2</v>
      </c>
      <c r="I41" s="24"/>
      <c r="J41" s="24">
        <v>814.2</v>
      </c>
      <c r="K41" s="24"/>
      <c r="L41" s="24">
        <v>814.2</v>
      </c>
      <c r="M41" s="24"/>
      <c r="N41" s="24">
        <v>814.2</v>
      </c>
      <c r="O41" s="24"/>
    </row>
    <row r="42" spans="1:15" s="16" customFormat="1" ht="46.8">
      <c r="A42" s="20">
        <v>3</v>
      </c>
      <c r="B42" s="31">
        <v>933</v>
      </c>
      <c r="C42" s="32" t="s">
        <v>12</v>
      </c>
      <c r="D42" s="33" t="s">
        <v>68</v>
      </c>
      <c r="E42" s="33" t="s">
        <v>77</v>
      </c>
      <c r="F42" s="33" t="s">
        <v>107</v>
      </c>
      <c r="G42" s="33" t="s">
        <v>72</v>
      </c>
      <c r="H42" s="24">
        <v>130.80000000000001</v>
      </c>
      <c r="I42" s="24"/>
      <c r="J42" s="24">
        <v>130.80000000000001</v>
      </c>
      <c r="K42" s="24"/>
      <c r="L42" s="24">
        <v>130.80000000000001</v>
      </c>
      <c r="M42" s="24"/>
      <c r="N42" s="24">
        <v>130.80000000000001</v>
      </c>
      <c r="O42" s="24"/>
    </row>
    <row r="43" spans="1:15" s="16" customFormat="1" ht="31.2">
      <c r="A43" s="14">
        <v>0</v>
      </c>
      <c r="B43" s="26">
        <v>934</v>
      </c>
      <c r="C43" s="27" t="s">
        <v>156</v>
      </c>
      <c r="D43" s="34" t="s">
        <v>70</v>
      </c>
      <c r="E43" s="34" t="s">
        <v>70</v>
      </c>
      <c r="F43" s="34" t="s">
        <v>7</v>
      </c>
      <c r="G43" s="34" t="s">
        <v>70</v>
      </c>
      <c r="H43" s="15">
        <f t="shared" ref="H43:O43" si="17">SUMIFS(H44:H1063,$B44:$B1063,$B44)/3</f>
        <v>3449.7999999999997</v>
      </c>
      <c r="I43" s="15">
        <f t="shared" si="17"/>
        <v>0</v>
      </c>
      <c r="J43" s="15">
        <f t="shared" si="17"/>
        <v>3449.7999999999997</v>
      </c>
      <c r="K43" s="15">
        <f t="shared" si="17"/>
        <v>0</v>
      </c>
      <c r="L43" s="15">
        <f t="shared" si="17"/>
        <v>3449.7999999999997</v>
      </c>
      <c r="M43" s="15">
        <f t="shared" si="17"/>
        <v>0</v>
      </c>
      <c r="N43" s="15">
        <f t="shared" si="17"/>
        <v>3449.7999999999997</v>
      </c>
      <c r="O43" s="15">
        <f t="shared" si="17"/>
        <v>0</v>
      </c>
    </row>
    <row r="44" spans="1:15" s="16" customFormat="1" ht="46.8">
      <c r="A44" s="17">
        <v>1</v>
      </c>
      <c r="B44" s="28">
        <v>934</v>
      </c>
      <c r="C44" s="29" t="s">
        <v>8</v>
      </c>
      <c r="D44" s="30" t="s">
        <v>68</v>
      </c>
      <c r="E44" s="30" t="s">
        <v>69</v>
      </c>
      <c r="F44" s="30" t="s">
        <v>7</v>
      </c>
      <c r="G44" s="30" t="s">
        <v>70</v>
      </c>
      <c r="H44" s="18">
        <f t="shared" ref="H44:O44" si="18">SUMIFS(H45:H1058,$B45:$B1058,$B45,$D45:$D1058,$D45,$E45:$E1058,$E45)/2</f>
        <v>3449.8</v>
      </c>
      <c r="I44" s="18">
        <f t="shared" si="18"/>
        <v>0</v>
      </c>
      <c r="J44" s="18">
        <f t="shared" si="18"/>
        <v>3449.8</v>
      </c>
      <c r="K44" s="18">
        <f t="shared" si="18"/>
        <v>0</v>
      </c>
      <c r="L44" s="18">
        <f t="shared" si="18"/>
        <v>3449.8</v>
      </c>
      <c r="M44" s="18">
        <f t="shared" si="18"/>
        <v>0</v>
      </c>
      <c r="N44" s="18">
        <f t="shared" si="18"/>
        <v>3449.8</v>
      </c>
      <c r="O44" s="18">
        <f t="shared" si="18"/>
        <v>0</v>
      </c>
    </row>
    <row r="45" spans="1:15" s="16" customFormat="1" ht="62.4">
      <c r="A45" s="19">
        <v>2</v>
      </c>
      <c r="B45" s="37">
        <v>934</v>
      </c>
      <c r="C45" s="47" t="s">
        <v>176</v>
      </c>
      <c r="D45" s="39" t="s">
        <v>68</v>
      </c>
      <c r="E45" s="39" t="s">
        <v>69</v>
      </c>
      <c r="F45" s="39" t="s">
        <v>15</v>
      </c>
      <c r="G45" s="39" t="s">
        <v>70</v>
      </c>
      <c r="H45" s="40">
        <f t="shared" ref="H45:O45" si="19">SUMIFS(H46:H1058,$B46:$B1058,$B45,$D46:$D1058,$D46,$E46:$E1058,$E46,$F46:$F1058,$F46)</f>
        <v>0</v>
      </c>
      <c r="I45" s="40">
        <f t="shared" si="19"/>
        <v>0</v>
      </c>
      <c r="J45" s="40">
        <f t="shared" si="19"/>
        <v>0</v>
      </c>
      <c r="K45" s="40">
        <f t="shared" si="19"/>
        <v>0</v>
      </c>
      <c r="L45" s="40">
        <f t="shared" si="19"/>
        <v>0</v>
      </c>
      <c r="M45" s="40">
        <f t="shared" si="19"/>
        <v>0</v>
      </c>
      <c r="N45" s="40">
        <f t="shared" si="19"/>
        <v>0</v>
      </c>
      <c r="O45" s="40">
        <f t="shared" si="19"/>
        <v>0</v>
      </c>
    </row>
    <row r="46" spans="1:15" s="16" customFormat="1" ht="51.6" customHeight="1">
      <c r="A46" s="20">
        <v>3</v>
      </c>
      <c r="B46" s="31">
        <v>934</v>
      </c>
      <c r="C46" s="32" t="s">
        <v>12</v>
      </c>
      <c r="D46" s="33" t="s">
        <v>68</v>
      </c>
      <c r="E46" s="33" t="s">
        <v>69</v>
      </c>
      <c r="F46" s="33" t="s">
        <v>15</v>
      </c>
      <c r="G46" s="33" t="s">
        <v>72</v>
      </c>
      <c r="H46" s="24"/>
      <c r="I46" s="24"/>
      <c r="J46" s="24"/>
      <c r="K46" s="24"/>
      <c r="L46" s="24"/>
      <c r="M46" s="24"/>
      <c r="N46" s="24"/>
      <c r="O46" s="24"/>
    </row>
    <row r="47" spans="1:15" s="16" customFormat="1" ht="62.4">
      <c r="A47" s="19">
        <v>2</v>
      </c>
      <c r="B47" s="37">
        <v>934</v>
      </c>
      <c r="C47" s="47" t="s">
        <v>196</v>
      </c>
      <c r="D47" s="39" t="s">
        <v>68</v>
      </c>
      <c r="E47" s="39" t="s">
        <v>69</v>
      </c>
      <c r="F47" s="39" t="s">
        <v>42</v>
      </c>
      <c r="G47" s="39" t="s">
        <v>70</v>
      </c>
      <c r="H47" s="40">
        <f t="shared" ref="H47:O47" si="20">SUMIFS(H48:H1060,$B48:$B1060,$B47,$D48:$D1060,$D48,$E48:$E1060,$E48,$F48:$F1060,$F48)</f>
        <v>4</v>
      </c>
      <c r="I47" s="40">
        <f t="shared" si="20"/>
        <v>0</v>
      </c>
      <c r="J47" s="40">
        <f t="shared" si="20"/>
        <v>4</v>
      </c>
      <c r="K47" s="40">
        <f t="shared" si="20"/>
        <v>0</v>
      </c>
      <c r="L47" s="40">
        <f t="shared" si="20"/>
        <v>4</v>
      </c>
      <c r="M47" s="40">
        <f t="shared" si="20"/>
        <v>0</v>
      </c>
      <c r="N47" s="40">
        <f t="shared" si="20"/>
        <v>4</v>
      </c>
      <c r="O47" s="40">
        <f t="shared" si="20"/>
        <v>0</v>
      </c>
    </row>
    <row r="48" spans="1:15" s="16" customFormat="1" ht="51.6" customHeight="1">
      <c r="A48" s="20">
        <v>3</v>
      </c>
      <c r="B48" s="31">
        <v>934</v>
      </c>
      <c r="C48" s="32" t="s">
        <v>12</v>
      </c>
      <c r="D48" s="33" t="s">
        <v>68</v>
      </c>
      <c r="E48" s="33" t="s">
        <v>69</v>
      </c>
      <c r="F48" s="33" t="s">
        <v>42</v>
      </c>
      <c r="G48" s="33" t="s">
        <v>72</v>
      </c>
      <c r="H48" s="24">
        <v>4</v>
      </c>
      <c r="I48" s="24"/>
      <c r="J48" s="24">
        <v>4</v>
      </c>
      <c r="K48" s="24"/>
      <c r="L48" s="24">
        <v>4</v>
      </c>
      <c r="M48" s="24"/>
      <c r="N48" s="24">
        <v>4</v>
      </c>
      <c r="O48" s="24"/>
    </row>
    <row r="49" spans="1:15" s="16" customFormat="1" ht="62.4">
      <c r="A49" s="19">
        <v>2</v>
      </c>
      <c r="B49" s="37">
        <v>934</v>
      </c>
      <c r="C49" s="38" t="s">
        <v>9</v>
      </c>
      <c r="D49" s="39" t="s">
        <v>68</v>
      </c>
      <c r="E49" s="39" t="s">
        <v>69</v>
      </c>
      <c r="F49" s="39" t="s">
        <v>107</v>
      </c>
      <c r="G49" s="39" t="s">
        <v>70</v>
      </c>
      <c r="H49" s="40">
        <f t="shared" ref="H49:O49" si="21">SUMIFS(H50:H1062,$B50:$B1062,$B49,$D50:$D1062,$D50,$E50:$E1062,$E50,$F50:$F1062,$F50)</f>
        <v>3445.8</v>
      </c>
      <c r="I49" s="40">
        <f t="shared" si="21"/>
        <v>0</v>
      </c>
      <c r="J49" s="40">
        <f t="shared" si="21"/>
        <v>3445.8</v>
      </c>
      <c r="K49" s="40">
        <f t="shared" si="21"/>
        <v>0</v>
      </c>
      <c r="L49" s="40">
        <f t="shared" si="21"/>
        <v>3445.8</v>
      </c>
      <c r="M49" s="40">
        <f t="shared" si="21"/>
        <v>0</v>
      </c>
      <c r="N49" s="40">
        <f t="shared" si="21"/>
        <v>3445.8</v>
      </c>
      <c r="O49" s="40">
        <f t="shared" si="21"/>
        <v>0</v>
      </c>
    </row>
    <row r="50" spans="1:15" s="16" customFormat="1" ht="31.2">
      <c r="A50" s="20">
        <v>3</v>
      </c>
      <c r="B50" s="31">
        <v>934</v>
      </c>
      <c r="C50" s="32" t="s">
        <v>11</v>
      </c>
      <c r="D50" s="33" t="s">
        <v>68</v>
      </c>
      <c r="E50" s="33" t="s">
        <v>69</v>
      </c>
      <c r="F50" s="33" t="s">
        <v>107</v>
      </c>
      <c r="G50" s="33" t="s">
        <v>71</v>
      </c>
      <c r="H50" s="24">
        <v>3371.5</v>
      </c>
      <c r="I50" s="24"/>
      <c r="J50" s="24">
        <v>3371.5</v>
      </c>
      <c r="K50" s="24"/>
      <c r="L50" s="24">
        <v>3371.5</v>
      </c>
      <c r="M50" s="24"/>
      <c r="N50" s="24">
        <v>3371.5</v>
      </c>
      <c r="O50" s="24"/>
    </row>
    <row r="51" spans="1:15" s="16" customFormat="1" ht="46.8">
      <c r="A51" s="20">
        <v>3</v>
      </c>
      <c r="B51" s="31">
        <v>934</v>
      </c>
      <c r="C51" s="32" t="s">
        <v>12</v>
      </c>
      <c r="D51" s="33" t="s">
        <v>68</v>
      </c>
      <c r="E51" s="33" t="s">
        <v>69</v>
      </c>
      <c r="F51" s="33" t="s">
        <v>107</v>
      </c>
      <c r="G51" s="33" t="s">
        <v>72</v>
      </c>
      <c r="H51" s="24">
        <v>74.3</v>
      </c>
      <c r="I51" s="24"/>
      <c r="J51" s="24">
        <v>74.3</v>
      </c>
      <c r="K51" s="24"/>
      <c r="L51" s="24">
        <v>74.3</v>
      </c>
      <c r="M51" s="24"/>
      <c r="N51" s="24">
        <v>74.3</v>
      </c>
      <c r="O51" s="24"/>
    </row>
    <row r="52" spans="1:15" s="16" customFormat="1" ht="78" customHeight="1">
      <c r="A52" s="14">
        <v>0</v>
      </c>
      <c r="B52" s="26">
        <v>943</v>
      </c>
      <c r="C52" s="27" t="s">
        <v>139</v>
      </c>
      <c r="D52" s="34"/>
      <c r="E52" s="34"/>
      <c r="F52" s="34"/>
      <c r="G52" s="34"/>
      <c r="H52" s="15">
        <f t="shared" ref="H52:O52" si="22">SUMIFS(H53:H1105,$B53:$B1105,$B53)/3</f>
        <v>10276.000000000002</v>
      </c>
      <c r="I52" s="15">
        <f t="shared" si="22"/>
        <v>10276.000000000002</v>
      </c>
      <c r="J52" s="15">
        <f t="shared" si="22"/>
        <v>10276.000000000002</v>
      </c>
      <c r="K52" s="15">
        <f t="shared" si="22"/>
        <v>10276.000000000002</v>
      </c>
      <c r="L52" s="15">
        <f t="shared" si="22"/>
        <v>10276.000000000002</v>
      </c>
      <c r="M52" s="15">
        <f t="shared" si="22"/>
        <v>10276.000000000002</v>
      </c>
      <c r="N52" s="15">
        <f t="shared" si="22"/>
        <v>10276.000000000002</v>
      </c>
      <c r="O52" s="15">
        <f t="shared" si="22"/>
        <v>10276.000000000002</v>
      </c>
    </row>
    <row r="53" spans="1:15" s="16" customFormat="1" ht="15.6">
      <c r="A53" s="17">
        <v>1</v>
      </c>
      <c r="B53" s="28">
        <v>943</v>
      </c>
      <c r="C53" s="29" t="s">
        <v>131</v>
      </c>
      <c r="D53" s="30" t="s">
        <v>83</v>
      </c>
      <c r="E53" s="30" t="s">
        <v>85</v>
      </c>
      <c r="F53" s="30" t="s">
        <v>7</v>
      </c>
      <c r="G53" s="30" t="s">
        <v>70</v>
      </c>
      <c r="H53" s="18">
        <f t="shared" ref="H53:O53" si="23">SUMIFS(H54:H1100,$B54:$B1100,$B54,$D54:$D1100,$D54,$E54:$E1100,$E54)/2</f>
        <v>7005.8</v>
      </c>
      <c r="I53" s="18">
        <f t="shared" si="23"/>
        <v>7005.8</v>
      </c>
      <c r="J53" s="18">
        <f t="shared" si="23"/>
        <v>7005.8</v>
      </c>
      <c r="K53" s="18">
        <f t="shared" si="23"/>
        <v>7005.8</v>
      </c>
      <c r="L53" s="18">
        <f t="shared" si="23"/>
        <v>7005.8</v>
      </c>
      <c r="M53" s="18">
        <f t="shared" si="23"/>
        <v>7005.8</v>
      </c>
      <c r="N53" s="18">
        <f t="shared" si="23"/>
        <v>7005.8</v>
      </c>
      <c r="O53" s="18">
        <f t="shared" si="23"/>
        <v>7005.8</v>
      </c>
    </row>
    <row r="54" spans="1:15" s="16" customFormat="1" ht="62.4">
      <c r="A54" s="19">
        <v>2</v>
      </c>
      <c r="B54" s="37">
        <v>943</v>
      </c>
      <c r="C54" s="38" t="s">
        <v>202</v>
      </c>
      <c r="D54" s="39" t="s">
        <v>83</v>
      </c>
      <c r="E54" s="39" t="s">
        <v>85</v>
      </c>
      <c r="F54" s="39" t="s">
        <v>10</v>
      </c>
      <c r="G54" s="39"/>
      <c r="H54" s="40">
        <f t="shared" ref="H54:O54" si="24">SUMIFS(H55:H1100,$B55:$B1100,$B54,$D55:$D1100,$D55,$E55:$E1100,$E55,$F55:$F1100,$F55)</f>
        <v>7005.8</v>
      </c>
      <c r="I54" s="40">
        <f t="shared" si="24"/>
        <v>7005.8</v>
      </c>
      <c r="J54" s="40">
        <f t="shared" si="24"/>
        <v>7005.8</v>
      </c>
      <c r="K54" s="40">
        <f t="shared" si="24"/>
        <v>7005.8</v>
      </c>
      <c r="L54" s="40">
        <f t="shared" si="24"/>
        <v>7005.8</v>
      </c>
      <c r="M54" s="40">
        <f t="shared" si="24"/>
        <v>7005.8</v>
      </c>
      <c r="N54" s="40">
        <f t="shared" si="24"/>
        <v>7005.8</v>
      </c>
      <c r="O54" s="40">
        <f t="shared" si="24"/>
        <v>7005.8</v>
      </c>
    </row>
    <row r="55" spans="1:15" s="16" customFormat="1" ht="33.6" customHeight="1">
      <c r="A55" s="20">
        <v>3</v>
      </c>
      <c r="B55" s="31">
        <v>943</v>
      </c>
      <c r="C55" s="32" t="s">
        <v>21</v>
      </c>
      <c r="D55" s="33" t="s">
        <v>83</v>
      </c>
      <c r="E55" s="33" t="s">
        <v>85</v>
      </c>
      <c r="F55" s="33" t="s">
        <v>10</v>
      </c>
      <c r="G55" s="33" t="s">
        <v>79</v>
      </c>
      <c r="H55" s="24">
        <v>7005.8</v>
      </c>
      <c r="I55" s="24">
        <v>7005.8</v>
      </c>
      <c r="J55" s="24">
        <v>7005.8</v>
      </c>
      <c r="K55" s="24">
        <v>7005.8</v>
      </c>
      <c r="L55" s="24">
        <v>7005.8</v>
      </c>
      <c r="M55" s="24">
        <v>7005.8</v>
      </c>
      <c r="N55" s="24">
        <v>7005.8</v>
      </c>
      <c r="O55" s="24">
        <v>7005.8</v>
      </c>
    </row>
    <row r="56" spans="1:15" s="16" customFormat="1" ht="15.6">
      <c r="A56" s="17">
        <v>1</v>
      </c>
      <c r="B56" s="28">
        <v>943</v>
      </c>
      <c r="C56" s="29" t="s">
        <v>27</v>
      </c>
      <c r="D56" s="30" t="s">
        <v>83</v>
      </c>
      <c r="E56" s="30" t="s">
        <v>69</v>
      </c>
      <c r="F56" s="30"/>
      <c r="G56" s="30"/>
      <c r="H56" s="18">
        <f t="shared" ref="H56:O56" si="25">SUMIFS(H57:H1103,$B57:$B1103,$B57,$D57:$D1103,$D57,$E57:$E1103,$E57)/2</f>
        <v>3270.2</v>
      </c>
      <c r="I56" s="18">
        <f t="shared" si="25"/>
        <v>3270.2</v>
      </c>
      <c r="J56" s="18">
        <f t="shared" si="25"/>
        <v>3270.2</v>
      </c>
      <c r="K56" s="18">
        <f t="shared" si="25"/>
        <v>3270.2</v>
      </c>
      <c r="L56" s="18">
        <f t="shared" si="25"/>
        <v>3270.2</v>
      </c>
      <c r="M56" s="18">
        <f t="shared" si="25"/>
        <v>3270.2</v>
      </c>
      <c r="N56" s="18">
        <f t="shared" si="25"/>
        <v>3270.2</v>
      </c>
      <c r="O56" s="18">
        <f t="shared" si="25"/>
        <v>3270.2</v>
      </c>
    </row>
    <row r="57" spans="1:15" s="16" customFormat="1" ht="62.4">
      <c r="A57" s="19">
        <v>2</v>
      </c>
      <c r="B57" s="37">
        <v>943</v>
      </c>
      <c r="C57" s="38" t="s">
        <v>202</v>
      </c>
      <c r="D57" s="39" t="s">
        <v>83</v>
      </c>
      <c r="E57" s="39" t="s">
        <v>69</v>
      </c>
      <c r="F57" s="39" t="s">
        <v>10</v>
      </c>
      <c r="G57" s="39"/>
      <c r="H57" s="40">
        <f t="shared" ref="H57:O57" si="26">SUMIFS(H58:H1103,$B58:$B1103,$B57,$D58:$D1103,$D58,$E58:$E1103,$E58,$F58:$F1103,$F58)</f>
        <v>3270.2</v>
      </c>
      <c r="I57" s="40">
        <f t="shared" si="26"/>
        <v>3270.2</v>
      </c>
      <c r="J57" s="40">
        <f t="shared" si="26"/>
        <v>3270.2</v>
      </c>
      <c r="K57" s="40">
        <f t="shared" si="26"/>
        <v>3270.2</v>
      </c>
      <c r="L57" s="40">
        <f t="shared" si="26"/>
        <v>3270.2</v>
      </c>
      <c r="M57" s="40">
        <f t="shared" si="26"/>
        <v>3270.2</v>
      </c>
      <c r="N57" s="40">
        <f t="shared" si="26"/>
        <v>3270.2</v>
      </c>
      <c r="O57" s="40">
        <f t="shared" si="26"/>
        <v>3270.2</v>
      </c>
    </row>
    <row r="58" spans="1:15" s="16" customFormat="1" ht="31.2">
      <c r="A58" s="20">
        <v>3</v>
      </c>
      <c r="B58" s="31">
        <v>943</v>
      </c>
      <c r="C58" s="32" t="s">
        <v>23</v>
      </c>
      <c r="D58" s="33" t="s">
        <v>83</v>
      </c>
      <c r="E58" s="33" t="s">
        <v>69</v>
      </c>
      <c r="F58" s="33" t="s">
        <v>10</v>
      </c>
      <c r="G58" s="33" t="s">
        <v>81</v>
      </c>
      <c r="H58" s="24">
        <v>2889</v>
      </c>
      <c r="I58" s="24">
        <v>2889</v>
      </c>
      <c r="J58" s="24">
        <v>2889</v>
      </c>
      <c r="K58" s="24">
        <v>2889</v>
      </c>
      <c r="L58" s="24">
        <v>2889</v>
      </c>
      <c r="M58" s="24">
        <v>2889</v>
      </c>
      <c r="N58" s="24">
        <v>2889</v>
      </c>
      <c r="O58" s="24">
        <v>2889</v>
      </c>
    </row>
    <row r="59" spans="1:15" s="16" customFormat="1" ht="46.8">
      <c r="A59" s="20">
        <v>3</v>
      </c>
      <c r="B59" s="31">
        <v>943</v>
      </c>
      <c r="C59" s="32" t="s">
        <v>12</v>
      </c>
      <c r="D59" s="33" t="s">
        <v>83</v>
      </c>
      <c r="E59" s="33" t="s">
        <v>69</v>
      </c>
      <c r="F59" s="33" t="s">
        <v>10</v>
      </c>
      <c r="G59" s="33" t="s">
        <v>72</v>
      </c>
      <c r="H59" s="24">
        <v>381.2</v>
      </c>
      <c r="I59" s="24">
        <v>381.2</v>
      </c>
      <c r="J59" s="24">
        <v>381.2</v>
      </c>
      <c r="K59" s="24">
        <v>381.2</v>
      </c>
      <c r="L59" s="24">
        <v>381.2</v>
      </c>
      <c r="M59" s="24">
        <v>381.2</v>
      </c>
      <c r="N59" s="24">
        <v>381.2</v>
      </c>
      <c r="O59" s="24">
        <v>381.2</v>
      </c>
    </row>
    <row r="60" spans="1:15" s="16" customFormat="1" ht="15.6">
      <c r="A60" s="20">
        <v>3</v>
      </c>
      <c r="B60" s="31">
        <v>943</v>
      </c>
      <c r="C60" s="32" t="s">
        <v>13</v>
      </c>
      <c r="D60" s="33" t="s">
        <v>83</v>
      </c>
      <c r="E60" s="33" t="s">
        <v>69</v>
      </c>
      <c r="F60" s="33" t="s">
        <v>10</v>
      </c>
      <c r="G60" s="33" t="s">
        <v>73</v>
      </c>
      <c r="H60" s="24"/>
      <c r="I60" s="24"/>
      <c r="J60" s="24"/>
      <c r="K60" s="24"/>
      <c r="L60" s="24"/>
      <c r="M60" s="24"/>
      <c r="N60" s="24"/>
      <c r="O60" s="24"/>
    </row>
    <row r="61" spans="1:15" s="16" customFormat="1" ht="46.8">
      <c r="A61" s="14">
        <v>0</v>
      </c>
      <c r="B61" s="26">
        <v>950</v>
      </c>
      <c r="C61" s="27" t="s">
        <v>138</v>
      </c>
      <c r="D61" s="34"/>
      <c r="E61" s="34"/>
      <c r="F61" s="34"/>
      <c r="G61" s="34"/>
      <c r="H61" s="15">
        <f t="shared" ref="H61:O61" si="27">SUMIFS(H62:H1114,$B62:$B1114,$B62)/3</f>
        <v>43100.299999999996</v>
      </c>
      <c r="I61" s="15">
        <f t="shared" si="27"/>
        <v>0</v>
      </c>
      <c r="J61" s="15">
        <f t="shared" si="27"/>
        <v>89558.2</v>
      </c>
      <c r="K61" s="15">
        <f t="shared" si="27"/>
        <v>46457.9</v>
      </c>
      <c r="L61" s="15">
        <f t="shared" si="27"/>
        <v>43100.299999999996</v>
      </c>
      <c r="M61" s="15">
        <f t="shared" si="27"/>
        <v>0</v>
      </c>
      <c r="N61" s="15">
        <f t="shared" si="27"/>
        <v>66329.3</v>
      </c>
      <c r="O61" s="15">
        <f t="shared" si="27"/>
        <v>23229</v>
      </c>
    </row>
    <row r="62" spans="1:15" s="16" customFormat="1" ht="62.4">
      <c r="A62" s="17">
        <v>1</v>
      </c>
      <c r="B62" s="28">
        <v>950</v>
      </c>
      <c r="C62" s="29" t="s">
        <v>34</v>
      </c>
      <c r="D62" s="30" t="s">
        <v>68</v>
      </c>
      <c r="E62" s="30" t="s">
        <v>85</v>
      </c>
      <c r="F62" s="30" t="s">
        <v>7</v>
      </c>
      <c r="G62" s="30" t="s">
        <v>70</v>
      </c>
      <c r="H62" s="18">
        <f t="shared" ref="H62:O62" si="28">SUMIFS(H63:H1109,$B63:$B1109,$B63,$D63:$D1109,$D63,$E63:$E1109,$E63)/2</f>
        <v>9212.1</v>
      </c>
      <c r="I62" s="18">
        <f t="shared" si="28"/>
        <v>0</v>
      </c>
      <c r="J62" s="18">
        <f t="shared" si="28"/>
        <v>9212.1</v>
      </c>
      <c r="K62" s="18">
        <f t="shared" si="28"/>
        <v>0</v>
      </c>
      <c r="L62" s="18">
        <f t="shared" si="28"/>
        <v>9212.1</v>
      </c>
      <c r="M62" s="18">
        <f t="shared" si="28"/>
        <v>0</v>
      </c>
      <c r="N62" s="18">
        <f t="shared" si="28"/>
        <v>9212.1</v>
      </c>
      <c r="O62" s="18">
        <f t="shared" si="28"/>
        <v>0</v>
      </c>
    </row>
    <row r="63" spans="1:15" s="16" customFormat="1" ht="62.4">
      <c r="A63" s="19">
        <v>2</v>
      </c>
      <c r="B63" s="37">
        <v>950</v>
      </c>
      <c r="C63" s="47" t="s">
        <v>176</v>
      </c>
      <c r="D63" s="39" t="s">
        <v>68</v>
      </c>
      <c r="E63" s="39" t="s">
        <v>85</v>
      </c>
      <c r="F63" s="39" t="s">
        <v>15</v>
      </c>
      <c r="G63" s="39" t="s">
        <v>70</v>
      </c>
      <c r="H63" s="40">
        <f t="shared" ref="H63:O63" si="29">SUMIFS(H64:H1109,$B64:$B1109,$B63,$D64:$D1109,$D64,$E64:$E1109,$E64,$F64:$F1109,$F64)</f>
        <v>18</v>
      </c>
      <c r="I63" s="40">
        <f t="shared" si="29"/>
        <v>0</v>
      </c>
      <c r="J63" s="40">
        <f t="shared" si="29"/>
        <v>18</v>
      </c>
      <c r="K63" s="40">
        <f t="shared" si="29"/>
        <v>0</v>
      </c>
      <c r="L63" s="40">
        <f t="shared" si="29"/>
        <v>18</v>
      </c>
      <c r="M63" s="40">
        <f t="shared" si="29"/>
        <v>0</v>
      </c>
      <c r="N63" s="40">
        <f t="shared" si="29"/>
        <v>18</v>
      </c>
      <c r="O63" s="40">
        <f t="shared" si="29"/>
        <v>0</v>
      </c>
    </row>
    <row r="64" spans="1:15" s="16" customFormat="1" ht="46.8">
      <c r="A64" s="20">
        <v>3</v>
      </c>
      <c r="B64" s="31">
        <v>950</v>
      </c>
      <c r="C64" s="32" t="s">
        <v>12</v>
      </c>
      <c r="D64" s="33" t="s">
        <v>68</v>
      </c>
      <c r="E64" s="33" t="s">
        <v>85</v>
      </c>
      <c r="F64" s="33" t="s">
        <v>15</v>
      </c>
      <c r="G64" s="33" t="s">
        <v>72</v>
      </c>
      <c r="H64" s="24">
        <v>18</v>
      </c>
      <c r="I64" s="24"/>
      <c r="J64" s="24">
        <v>18</v>
      </c>
      <c r="K64" s="24"/>
      <c r="L64" s="24">
        <v>18</v>
      </c>
      <c r="M64" s="24"/>
      <c r="N64" s="24">
        <v>18</v>
      </c>
      <c r="O64" s="24"/>
    </row>
    <row r="65" spans="1:15" s="16" customFormat="1" ht="62.4">
      <c r="A65" s="19">
        <v>2</v>
      </c>
      <c r="B65" s="37">
        <v>950</v>
      </c>
      <c r="C65" s="47" t="s">
        <v>196</v>
      </c>
      <c r="D65" s="39" t="s">
        <v>68</v>
      </c>
      <c r="E65" s="39" t="s">
        <v>85</v>
      </c>
      <c r="F65" s="39" t="s">
        <v>42</v>
      </c>
      <c r="G65" s="39" t="s">
        <v>70</v>
      </c>
      <c r="H65" s="40">
        <f t="shared" ref="H65:O65" si="30">SUMIFS(H66:H1111,$B66:$B1111,$B65,$D66:$D1111,$D66,$E66:$E1111,$E66,$F66:$F1111,$F66)</f>
        <v>20</v>
      </c>
      <c r="I65" s="40">
        <f t="shared" si="30"/>
        <v>0</v>
      </c>
      <c r="J65" s="40">
        <f t="shared" si="30"/>
        <v>20</v>
      </c>
      <c r="K65" s="40">
        <f t="shared" si="30"/>
        <v>0</v>
      </c>
      <c r="L65" s="40">
        <f t="shared" si="30"/>
        <v>20</v>
      </c>
      <c r="M65" s="40">
        <f t="shared" si="30"/>
        <v>0</v>
      </c>
      <c r="N65" s="40">
        <f t="shared" si="30"/>
        <v>20</v>
      </c>
      <c r="O65" s="40">
        <f t="shared" si="30"/>
        <v>0</v>
      </c>
    </row>
    <row r="66" spans="1:15" s="16" customFormat="1" ht="46.8">
      <c r="A66" s="20">
        <v>3</v>
      </c>
      <c r="B66" s="31">
        <v>950</v>
      </c>
      <c r="C66" s="32" t="s">
        <v>12</v>
      </c>
      <c r="D66" s="33" t="s">
        <v>68</v>
      </c>
      <c r="E66" s="33" t="s">
        <v>85</v>
      </c>
      <c r="F66" s="33" t="s">
        <v>42</v>
      </c>
      <c r="G66" s="33" t="s">
        <v>72</v>
      </c>
      <c r="H66" s="24">
        <v>20</v>
      </c>
      <c r="I66" s="24"/>
      <c r="J66" s="24">
        <v>20</v>
      </c>
      <c r="K66" s="24"/>
      <c r="L66" s="24">
        <v>20</v>
      </c>
      <c r="M66" s="24"/>
      <c r="N66" s="24">
        <v>20</v>
      </c>
      <c r="O66" s="24"/>
    </row>
    <row r="67" spans="1:15" s="16" customFormat="1" ht="62.4">
      <c r="A67" s="19">
        <v>2</v>
      </c>
      <c r="B67" s="37">
        <v>950</v>
      </c>
      <c r="C67" s="38" t="s">
        <v>9</v>
      </c>
      <c r="D67" s="39" t="s">
        <v>68</v>
      </c>
      <c r="E67" s="39" t="s">
        <v>85</v>
      </c>
      <c r="F67" s="39" t="s">
        <v>107</v>
      </c>
      <c r="G67" s="39" t="s">
        <v>70</v>
      </c>
      <c r="H67" s="40">
        <f t="shared" ref="H67:O67" si="31">SUMIFS(H68:H1113,$B68:$B1113,$B67,$D68:$D1113,$D68,$E68:$E1113,$E68,$F68:$F1113,$F68)</f>
        <v>9174.1</v>
      </c>
      <c r="I67" s="40">
        <f t="shared" si="31"/>
        <v>0</v>
      </c>
      <c r="J67" s="40">
        <f t="shared" si="31"/>
        <v>9174.1</v>
      </c>
      <c r="K67" s="40">
        <f t="shared" si="31"/>
        <v>0</v>
      </c>
      <c r="L67" s="40">
        <f t="shared" si="31"/>
        <v>9174.1</v>
      </c>
      <c r="M67" s="40">
        <f t="shared" si="31"/>
        <v>0</v>
      </c>
      <c r="N67" s="40">
        <f t="shared" si="31"/>
        <v>9174.1</v>
      </c>
      <c r="O67" s="40">
        <f t="shared" si="31"/>
        <v>0</v>
      </c>
    </row>
    <row r="68" spans="1:15" s="16" customFormat="1" ht="31.2">
      <c r="A68" s="20">
        <v>3</v>
      </c>
      <c r="B68" s="31">
        <v>950</v>
      </c>
      <c r="C68" s="32" t="s">
        <v>11</v>
      </c>
      <c r="D68" s="33" t="s">
        <v>68</v>
      </c>
      <c r="E68" s="33" t="s">
        <v>85</v>
      </c>
      <c r="F68" s="33" t="s">
        <v>107</v>
      </c>
      <c r="G68" s="33" t="s">
        <v>71</v>
      </c>
      <c r="H68" s="24">
        <v>8749.9</v>
      </c>
      <c r="I68" s="24"/>
      <c r="J68" s="24">
        <v>8749.9</v>
      </c>
      <c r="K68" s="24"/>
      <c r="L68" s="24">
        <v>8749.9</v>
      </c>
      <c r="M68" s="24"/>
      <c r="N68" s="24">
        <v>8749.9</v>
      </c>
      <c r="O68" s="24"/>
    </row>
    <row r="69" spans="1:15" s="16" customFormat="1" ht="46.8">
      <c r="A69" s="20">
        <v>3</v>
      </c>
      <c r="B69" s="31">
        <v>950</v>
      </c>
      <c r="C69" s="32" t="s">
        <v>12</v>
      </c>
      <c r="D69" s="33" t="s">
        <v>68</v>
      </c>
      <c r="E69" s="33" t="s">
        <v>85</v>
      </c>
      <c r="F69" s="33" t="s">
        <v>107</v>
      </c>
      <c r="G69" s="33" t="s">
        <v>72</v>
      </c>
      <c r="H69" s="24">
        <v>422.7</v>
      </c>
      <c r="I69" s="24"/>
      <c r="J69" s="24">
        <v>422.7</v>
      </c>
      <c r="K69" s="24"/>
      <c r="L69" s="24">
        <v>422.7</v>
      </c>
      <c r="M69" s="24"/>
      <c r="N69" s="24">
        <v>422.7</v>
      </c>
      <c r="O69" s="24"/>
    </row>
    <row r="70" spans="1:15" s="16" customFormat="1" ht="15.6">
      <c r="A70" s="20">
        <v>3</v>
      </c>
      <c r="B70" s="31">
        <v>950</v>
      </c>
      <c r="C70" s="32" t="s">
        <v>128</v>
      </c>
      <c r="D70" s="33" t="s">
        <v>68</v>
      </c>
      <c r="E70" s="33" t="s">
        <v>85</v>
      </c>
      <c r="F70" s="33" t="s">
        <v>107</v>
      </c>
      <c r="G70" s="33" t="s">
        <v>127</v>
      </c>
      <c r="H70" s="24"/>
      <c r="I70" s="24"/>
      <c r="J70" s="24"/>
      <c r="K70" s="24"/>
      <c r="L70" s="24"/>
      <c r="M70" s="24"/>
      <c r="N70" s="24"/>
      <c r="O70" s="24"/>
    </row>
    <row r="71" spans="1:15" s="16" customFormat="1" ht="21" customHeight="1">
      <c r="A71" s="20">
        <v>3</v>
      </c>
      <c r="B71" s="31">
        <v>950</v>
      </c>
      <c r="C71" s="32" t="s">
        <v>13</v>
      </c>
      <c r="D71" s="33" t="s">
        <v>68</v>
      </c>
      <c r="E71" s="33" t="s">
        <v>85</v>
      </c>
      <c r="F71" s="33" t="s">
        <v>107</v>
      </c>
      <c r="G71" s="33" t="s">
        <v>73</v>
      </c>
      <c r="H71" s="24">
        <v>1.5</v>
      </c>
      <c r="I71" s="25"/>
      <c r="J71" s="24">
        <v>1.5</v>
      </c>
      <c r="K71" s="25"/>
      <c r="L71" s="24">
        <v>1.5</v>
      </c>
      <c r="M71" s="25"/>
      <c r="N71" s="24">
        <v>1.5</v>
      </c>
      <c r="O71" s="25"/>
    </row>
    <row r="72" spans="1:15" s="16" customFormat="1" ht="15" customHeight="1">
      <c r="A72" s="17">
        <v>1</v>
      </c>
      <c r="B72" s="28">
        <v>950</v>
      </c>
      <c r="C72" s="29" t="s">
        <v>14</v>
      </c>
      <c r="D72" s="30" t="s">
        <v>68</v>
      </c>
      <c r="E72" s="30" t="s">
        <v>74</v>
      </c>
      <c r="F72" s="30"/>
      <c r="G72" s="30"/>
      <c r="H72" s="18">
        <f t="shared" ref="H72:O72" si="32">SUMIFS(H73:H1120,$B73:$B1120,$B73,$D73:$D1120,$D73,$E73:$E1120,$E73)/2</f>
        <v>0</v>
      </c>
      <c r="I72" s="18">
        <f t="shared" si="32"/>
        <v>0</v>
      </c>
      <c r="J72" s="18">
        <f t="shared" si="32"/>
        <v>0</v>
      </c>
      <c r="K72" s="18">
        <f t="shared" si="32"/>
        <v>0</v>
      </c>
      <c r="L72" s="18">
        <f t="shared" si="32"/>
        <v>0</v>
      </c>
      <c r="M72" s="18">
        <f t="shared" si="32"/>
        <v>0</v>
      </c>
      <c r="N72" s="18">
        <f t="shared" si="32"/>
        <v>0</v>
      </c>
      <c r="O72" s="18">
        <f t="shared" si="32"/>
        <v>0</v>
      </c>
    </row>
    <row r="73" spans="1:15" s="16" customFormat="1" ht="62.4">
      <c r="A73" s="19">
        <v>2</v>
      </c>
      <c r="B73" s="37">
        <v>950</v>
      </c>
      <c r="C73" s="38" t="s">
        <v>158</v>
      </c>
      <c r="D73" s="39" t="s">
        <v>68</v>
      </c>
      <c r="E73" s="39" t="s">
        <v>74</v>
      </c>
      <c r="F73" s="39" t="s">
        <v>49</v>
      </c>
      <c r="G73" s="39" t="s">
        <v>70</v>
      </c>
      <c r="H73" s="40">
        <f t="shared" ref="H73:O73" si="33">SUMIFS(H74:H1120,$B74:$B1120,$B73,$D74:$D1120,$D74,$E74:$E1120,$E74,$F74:$F1120,$F74)</f>
        <v>0</v>
      </c>
      <c r="I73" s="40">
        <f t="shared" si="33"/>
        <v>0</v>
      </c>
      <c r="J73" s="40">
        <f t="shared" si="33"/>
        <v>0</v>
      </c>
      <c r="K73" s="40">
        <f t="shared" si="33"/>
        <v>0</v>
      </c>
      <c r="L73" s="40">
        <f t="shared" si="33"/>
        <v>0</v>
      </c>
      <c r="M73" s="40">
        <f t="shared" si="33"/>
        <v>0</v>
      </c>
      <c r="N73" s="40">
        <f t="shared" si="33"/>
        <v>0</v>
      </c>
      <c r="O73" s="40">
        <f t="shared" si="33"/>
        <v>0</v>
      </c>
    </row>
    <row r="74" spans="1:15" s="16" customFormat="1" ht="46.8">
      <c r="A74" s="20">
        <v>3</v>
      </c>
      <c r="B74" s="31">
        <v>950</v>
      </c>
      <c r="C74" s="32" t="s">
        <v>12</v>
      </c>
      <c r="D74" s="33" t="s">
        <v>68</v>
      </c>
      <c r="E74" s="33" t="s">
        <v>74</v>
      </c>
      <c r="F74" s="33" t="s">
        <v>49</v>
      </c>
      <c r="G74" s="33" t="s">
        <v>72</v>
      </c>
      <c r="H74" s="24"/>
      <c r="I74" s="24"/>
      <c r="J74" s="24"/>
      <c r="K74" s="24"/>
      <c r="L74" s="24"/>
      <c r="M74" s="24"/>
      <c r="N74" s="24"/>
      <c r="O74" s="24"/>
    </row>
    <row r="75" spans="1:15" s="16" customFormat="1" ht="49.8" customHeight="1">
      <c r="A75" s="17">
        <v>1</v>
      </c>
      <c r="B75" s="28">
        <v>950</v>
      </c>
      <c r="C75" s="29" t="s">
        <v>51</v>
      </c>
      <c r="D75" s="30" t="s">
        <v>77</v>
      </c>
      <c r="E75" s="30" t="s">
        <v>88</v>
      </c>
      <c r="F75" s="30"/>
      <c r="G75" s="30"/>
      <c r="H75" s="18">
        <f t="shared" ref="H75:O75" si="34">SUMIFS(H76:H1123,$B76:$B1123,$B76,$D76:$D1123,$D76,$E76:$E1123,$E76)/2</f>
        <v>1792</v>
      </c>
      <c r="I75" s="18">
        <f t="shared" si="34"/>
        <v>0</v>
      </c>
      <c r="J75" s="18">
        <f t="shared" si="34"/>
        <v>1792</v>
      </c>
      <c r="K75" s="18">
        <f t="shared" si="34"/>
        <v>0</v>
      </c>
      <c r="L75" s="18">
        <f t="shared" si="34"/>
        <v>1792</v>
      </c>
      <c r="M75" s="18">
        <f t="shared" si="34"/>
        <v>0</v>
      </c>
      <c r="N75" s="18">
        <f t="shared" si="34"/>
        <v>1792</v>
      </c>
      <c r="O75" s="18">
        <f t="shared" si="34"/>
        <v>0</v>
      </c>
    </row>
    <row r="76" spans="1:15" s="16" customFormat="1" ht="62.4">
      <c r="A76" s="19">
        <v>2</v>
      </c>
      <c r="B76" s="37">
        <v>950</v>
      </c>
      <c r="C76" s="38" t="s">
        <v>158</v>
      </c>
      <c r="D76" s="39" t="s">
        <v>77</v>
      </c>
      <c r="E76" s="39" t="s">
        <v>88</v>
      </c>
      <c r="F76" s="39" t="s">
        <v>49</v>
      </c>
      <c r="G76" s="39" t="s">
        <v>70</v>
      </c>
      <c r="H76" s="40">
        <f t="shared" ref="H76:O76" si="35">SUMIFS(H77:H1123,$B77:$B1123,$B76,$D77:$D1123,$D77,$E77:$E1123,$E77,$F77:$F1123,$F77)</f>
        <v>1792</v>
      </c>
      <c r="I76" s="40">
        <f t="shared" si="35"/>
        <v>0</v>
      </c>
      <c r="J76" s="40">
        <f t="shared" si="35"/>
        <v>1792</v>
      </c>
      <c r="K76" s="40">
        <f t="shared" si="35"/>
        <v>0</v>
      </c>
      <c r="L76" s="40">
        <f t="shared" si="35"/>
        <v>1792</v>
      </c>
      <c r="M76" s="40">
        <f t="shared" si="35"/>
        <v>0</v>
      </c>
      <c r="N76" s="40">
        <f t="shared" si="35"/>
        <v>1792</v>
      </c>
      <c r="O76" s="40">
        <f t="shared" si="35"/>
        <v>0</v>
      </c>
    </row>
    <row r="77" spans="1:15" s="16" customFormat="1" ht="46.8">
      <c r="A77" s="20">
        <v>3</v>
      </c>
      <c r="B77" s="31">
        <v>950</v>
      </c>
      <c r="C77" s="32" t="s">
        <v>12</v>
      </c>
      <c r="D77" s="33" t="s">
        <v>77</v>
      </c>
      <c r="E77" s="33" t="s">
        <v>88</v>
      </c>
      <c r="F77" s="33" t="s">
        <v>49</v>
      </c>
      <c r="G77" s="33" t="s">
        <v>72</v>
      </c>
      <c r="H77" s="24">
        <v>1792</v>
      </c>
      <c r="I77" s="24"/>
      <c r="J77" s="24">
        <v>1792</v>
      </c>
      <c r="K77" s="24"/>
      <c r="L77" s="24">
        <v>1792</v>
      </c>
      <c r="M77" s="24"/>
      <c r="N77" s="24">
        <v>1792</v>
      </c>
      <c r="O77" s="24"/>
    </row>
    <row r="78" spans="1:15" s="16" customFormat="1" ht="15" customHeight="1">
      <c r="A78" s="17">
        <v>1</v>
      </c>
      <c r="B78" s="28">
        <v>950</v>
      </c>
      <c r="C78" s="54" t="s">
        <v>53</v>
      </c>
      <c r="D78" s="30" t="s">
        <v>85</v>
      </c>
      <c r="E78" s="30" t="s">
        <v>91</v>
      </c>
      <c r="F78" s="30"/>
      <c r="G78" s="30"/>
      <c r="H78" s="18">
        <f t="shared" ref="H78:O78" si="36">SUMIFS(H79:H1123,$B79:$B1123,$B79,$D79:$D1123,$D79,$E79:$E1123,$E79)/2</f>
        <v>0</v>
      </c>
      <c r="I78" s="18">
        <f t="shared" si="36"/>
        <v>0</v>
      </c>
      <c r="J78" s="18">
        <f t="shared" si="36"/>
        <v>0</v>
      </c>
      <c r="K78" s="18">
        <f t="shared" si="36"/>
        <v>0</v>
      </c>
      <c r="L78" s="18">
        <f t="shared" si="36"/>
        <v>0</v>
      </c>
      <c r="M78" s="18">
        <f t="shared" si="36"/>
        <v>0</v>
      </c>
      <c r="N78" s="18">
        <f t="shared" si="36"/>
        <v>0</v>
      </c>
      <c r="O78" s="18">
        <f t="shared" si="36"/>
        <v>0</v>
      </c>
    </row>
    <row r="79" spans="1:15" s="16" customFormat="1" ht="62.4">
      <c r="A79" s="19">
        <v>2</v>
      </c>
      <c r="B79" s="37">
        <v>950</v>
      </c>
      <c r="C79" s="38" t="s">
        <v>158</v>
      </c>
      <c r="D79" s="39" t="s">
        <v>85</v>
      </c>
      <c r="E79" s="39" t="s">
        <v>91</v>
      </c>
      <c r="F79" s="39" t="s">
        <v>49</v>
      </c>
      <c r="G79" s="39" t="s">
        <v>70</v>
      </c>
      <c r="H79" s="40">
        <f t="shared" ref="H79:O79" si="37">SUMIFS(H80:H1123,$B80:$B1123,$B79,$D80:$D1123,$D80,$E80:$E1123,$E80,$F80:$F1123,$F80)</f>
        <v>0</v>
      </c>
      <c r="I79" s="40">
        <f t="shared" si="37"/>
        <v>0</v>
      </c>
      <c r="J79" s="40">
        <f t="shared" si="37"/>
        <v>0</v>
      </c>
      <c r="K79" s="40">
        <f t="shared" si="37"/>
        <v>0</v>
      </c>
      <c r="L79" s="40">
        <f t="shared" si="37"/>
        <v>0</v>
      </c>
      <c r="M79" s="40">
        <f t="shared" si="37"/>
        <v>0</v>
      </c>
      <c r="N79" s="40">
        <f t="shared" si="37"/>
        <v>0</v>
      </c>
      <c r="O79" s="40">
        <f t="shared" si="37"/>
        <v>0</v>
      </c>
    </row>
    <row r="80" spans="1:15" s="16" customFormat="1" ht="46.8">
      <c r="A80" s="20">
        <v>3</v>
      </c>
      <c r="B80" s="31">
        <v>950</v>
      </c>
      <c r="C80" s="32" t="s">
        <v>12</v>
      </c>
      <c r="D80" s="33" t="s">
        <v>85</v>
      </c>
      <c r="E80" s="33" t="s">
        <v>91</v>
      </c>
      <c r="F80" s="33" t="s">
        <v>49</v>
      </c>
      <c r="G80" s="33" t="s">
        <v>72</v>
      </c>
      <c r="H80" s="24"/>
      <c r="I80" s="24"/>
      <c r="J80" s="24"/>
      <c r="K80" s="24"/>
      <c r="L80" s="24"/>
      <c r="M80" s="24"/>
      <c r="N80" s="24"/>
      <c r="O80" s="24"/>
    </row>
    <row r="81" spans="1:15" s="16" customFormat="1" ht="31.2">
      <c r="A81" s="17">
        <v>1</v>
      </c>
      <c r="B81" s="28">
        <v>950</v>
      </c>
      <c r="C81" s="29" t="s">
        <v>37</v>
      </c>
      <c r="D81" s="30" t="s">
        <v>85</v>
      </c>
      <c r="E81" s="30" t="s">
        <v>86</v>
      </c>
      <c r="F81" s="30"/>
      <c r="G81" s="30"/>
      <c r="H81" s="18">
        <f t="shared" ref="H81:O81" si="38">SUMIFS(H82:H1126,$B82:$B1126,$B82,$D82:$D1126,$D82,$E82:$E1126,$E82)/2</f>
        <v>400</v>
      </c>
      <c r="I81" s="18">
        <f t="shared" si="38"/>
        <v>0</v>
      </c>
      <c r="J81" s="18">
        <f t="shared" si="38"/>
        <v>400</v>
      </c>
      <c r="K81" s="18">
        <f t="shared" si="38"/>
        <v>0</v>
      </c>
      <c r="L81" s="18">
        <f t="shared" si="38"/>
        <v>400</v>
      </c>
      <c r="M81" s="18">
        <f t="shared" si="38"/>
        <v>0</v>
      </c>
      <c r="N81" s="18">
        <f t="shared" si="38"/>
        <v>400</v>
      </c>
      <c r="O81" s="18">
        <f t="shared" si="38"/>
        <v>0</v>
      </c>
    </row>
    <row r="82" spans="1:15" s="16" customFormat="1" ht="62.4">
      <c r="A82" s="19">
        <v>2</v>
      </c>
      <c r="B82" s="37">
        <v>950</v>
      </c>
      <c r="C82" s="38" t="s">
        <v>158</v>
      </c>
      <c r="D82" s="39" t="s">
        <v>85</v>
      </c>
      <c r="E82" s="39" t="s">
        <v>86</v>
      </c>
      <c r="F82" s="39" t="s">
        <v>49</v>
      </c>
      <c r="G82" s="39"/>
      <c r="H82" s="40">
        <f t="shared" ref="H82:O82" si="39">SUMIFS(H83:H1126,$B83:$B1126,$B82,$D83:$D1126,$D83,$E83:$E1126,$E83,$F83:$F1126,$F83)</f>
        <v>400</v>
      </c>
      <c r="I82" s="40">
        <f t="shared" si="39"/>
        <v>0</v>
      </c>
      <c r="J82" s="40">
        <f t="shared" si="39"/>
        <v>400</v>
      </c>
      <c r="K82" s="40">
        <f t="shared" si="39"/>
        <v>0</v>
      </c>
      <c r="L82" s="40">
        <f t="shared" si="39"/>
        <v>400</v>
      </c>
      <c r="M82" s="40">
        <f t="shared" si="39"/>
        <v>0</v>
      </c>
      <c r="N82" s="40">
        <f t="shared" si="39"/>
        <v>400</v>
      </c>
      <c r="O82" s="40">
        <f t="shared" si="39"/>
        <v>0</v>
      </c>
    </row>
    <row r="83" spans="1:15" s="16" customFormat="1" ht="46.8">
      <c r="A83" s="20">
        <v>3</v>
      </c>
      <c r="B83" s="31">
        <v>950</v>
      </c>
      <c r="C83" s="32" t="s">
        <v>12</v>
      </c>
      <c r="D83" s="33" t="s">
        <v>85</v>
      </c>
      <c r="E83" s="33" t="s">
        <v>86</v>
      </c>
      <c r="F83" s="33" t="s">
        <v>49</v>
      </c>
      <c r="G83" s="33" t="s">
        <v>72</v>
      </c>
      <c r="H83" s="24">
        <v>400</v>
      </c>
      <c r="I83" s="24"/>
      <c r="J83" s="24">
        <v>400</v>
      </c>
      <c r="K83" s="24"/>
      <c r="L83" s="24">
        <v>400</v>
      </c>
      <c r="M83" s="24"/>
      <c r="N83" s="24">
        <v>400</v>
      </c>
      <c r="O83" s="24"/>
    </row>
    <row r="84" spans="1:15" s="16" customFormat="1" ht="15.6">
      <c r="A84" s="17">
        <v>1</v>
      </c>
      <c r="B84" s="28">
        <v>950</v>
      </c>
      <c r="C84" s="29" t="s">
        <v>58</v>
      </c>
      <c r="D84" s="30" t="s">
        <v>91</v>
      </c>
      <c r="E84" s="30" t="s">
        <v>68</v>
      </c>
      <c r="F84" s="30"/>
      <c r="G84" s="30"/>
      <c r="H84" s="18">
        <f t="shared" ref="H84:O84" si="40">SUMIFS(H85:H1129,$B85:$B1129,$B85,$D85:$D1129,$D85,$E85:$E1129,$E85)/2</f>
        <v>560</v>
      </c>
      <c r="I84" s="18">
        <f t="shared" si="40"/>
        <v>0</v>
      </c>
      <c r="J84" s="18">
        <f t="shared" si="40"/>
        <v>560</v>
      </c>
      <c r="K84" s="18">
        <f t="shared" si="40"/>
        <v>0</v>
      </c>
      <c r="L84" s="18">
        <f t="shared" si="40"/>
        <v>560</v>
      </c>
      <c r="M84" s="18">
        <f t="shared" si="40"/>
        <v>0</v>
      </c>
      <c r="N84" s="18">
        <f t="shared" si="40"/>
        <v>560</v>
      </c>
      <c r="O84" s="18">
        <f t="shared" si="40"/>
        <v>0</v>
      </c>
    </row>
    <row r="85" spans="1:15" s="16" customFormat="1" ht="62.4">
      <c r="A85" s="19">
        <v>2</v>
      </c>
      <c r="B85" s="37">
        <v>950</v>
      </c>
      <c r="C85" s="38" t="s">
        <v>158</v>
      </c>
      <c r="D85" s="39" t="s">
        <v>91</v>
      </c>
      <c r="E85" s="39" t="s">
        <v>68</v>
      </c>
      <c r="F85" s="39" t="s">
        <v>49</v>
      </c>
      <c r="G85" s="39"/>
      <c r="H85" s="40">
        <f t="shared" ref="H85:O85" si="41">SUMIFS(H86:H1129,$B86:$B1129,$B85,$D86:$D1129,$D86,$E86:$E1129,$E86,$F86:$F1129,$F86)</f>
        <v>530</v>
      </c>
      <c r="I85" s="40">
        <f t="shared" si="41"/>
        <v>0</v>
      </c>
      <c r="J85" s="40">
        <f t="shared" si="41"/>
        <v>530</v>
      </c>
      <c r="K85" s="40">
        <f t="shared" si="41"/>
        <v>0</v>
      </c>
      <c r="L85" s="40">
        <f t="shared" si="41"/>
        <v>530</v>
      </c>
      <c r="M85" s="40">
        <f t="shared" si="41"/>
        <v>0</v>
      </c>
      <c r="N85" s="40">
        <f t="shared" si="41"/>
        <v>530</v>
      </c>
      <c r="O85" s="40">
        <f t="shared" si="41"/>
        <v>0</v>
      </c>
    </row>
    <row r="86" spans="1:15" s="16" customFormat="1" ht="46.8">
      <c r="A86" s="20">
        <v>3</v>
      </c>
      <c r="B86" s="31">
        <v>950</v>
      </c>
      <c r="C86" s="32" t="s">
        <v>12</v>
      </c>
      <c r="D86" s="33" t="s">
        <v>91</v>
      </c>
      <c r="E86" s="33" t="s">
        <v>68</v>
      </c>
      <c r="F86" s="33" t="s">
        <v>49</v>
      </c>
      <c r="G86" s="33" t="s">
        <v>72</v>
      </c>
      <c r="H86" s="24">
        <v>530</v>
      </c>
      <c r="I86" s="24"/>
      <c r="J86" s="24">
        <v>530</v>
      </c>
      <c r="K86" s="24"/>
      <c r="L86" s="24">
        <v>530</v>
      </c>
      <c r="M86" s="24"/>
      <c r="N86" s="24">
        <v>530</v>
      </c>
      <c r="O86" s="24"/>
    </row>
    <row r="87" spans="1:15" s="16" customFormat="1" ht="62.4">
      <c r="A87" s="19">
        <v>2</v>
      </c>
      <c r="B87" s="37">
        <v>950</v>
      </c>
      <c r="C87" s="38" t="s">
        <v>211</v>
      </c>
      <c r="D87" s="39" t="s">
        <v>91</v>
      </c>
      <c r="E87" s="39" t="s">
        <v>68</v>
      </c>
      <c r="F87" s="39" t="s">
        <v>153</v>
      </c>
      <c r="G87" s="39"/>
      <c r="H87" s="40">
        <f t="shared" ref="H87:O87" si="42">SUMIFS(H88:H1131,$B88:$B1131,$B87,$D88:$D1131,$D88,$E88:$E1131,$E88,$F88:$F1131,$F88)</f>
        <v>30</v>
      </c>
      <c r="I87" s="40">
        <f t="shared" si="42"/>
        <v>0</v>
      </c>
      <c r="J87" s="40">
        <f t="shared" si="42"/>
        <v>30</v>
      </c>
      <c r="K87" s="40">
        <f t="shared" si="42"/>
        <v>0</v>
      </c>
      <c r="L87" s="40">
        <f t="shared" si="42"/>
        <v>30</v>
      </c>
      <c r="M87" s="40">
        <f t="shared" si="42"/>
        <v>0</v>
      </c>
      <c r="N87" s="40">
        <f t="shared" si="42"/>
        <v>30</v>
      </c>
      <c r="O87" s="40">
        <f t="shared" si="42"/>
        <v>0</v>
      </c>
    </row>
    <row r="88" spans="1:15" s="16" customFormat="1" ht="46.8">
      <c r="A88" s="20">
        <v>3</v>
      </c>
      <c r="B88" s="31">
        <v>950</v>
      </c>
      <c r="C88" s="32" t="s">
        <v>12</v>
      </c>
      <c r="D88" s="33" t="s">
        <v>91</v>
      </c>
      <c r="E88" s="33" t="s">
        <v>68</v>
      </c>
      <c r="F88" s="33" t="s">
        <v>153</v>
      </c>
      <c r="G88" s="33" t="s">
        <v>72</v>
      </c>
      <c r="H88" s="24">
        <v>30</v>
      </c>
      <c r="I88" s="24"/>
      <c r="J88" s="24">
        <v>30</v>
      </c>
      <c r="K88" s="24"/>
      <c r="L88" s="24">
        <v>30</v>
      </c>
      <c r="M88" s="24"/>
      <c r="N88" s="24">
        <v>30</v>
      </c>
      <c r="O88" s="24"/>
    </row>
    <row r="89" spans="1:15" s="16" customFormat="1" ht="15.6">
      <c r="A89" s="17">
        <v>1</v>
      </c>
      <c r="B89" s="28">
        <v>950</v>
      </c>
      <c r="C89" s="29" t="s">
        <v>38</v>
      </c>
      <c r="D89" s="30" t="s">
        <v>80</v>
      </c>
      <c r="E89" s="30" t="s">
        <v>87</v>
      </c>
      <c r="F89" s="30"/>
      <c r="G89" s="30"/>
      <c r="H89" s="18">
        <f t="shared" ref="H89:O89" si="43">SUMIFS(H90:H1139,$B90:$B1139,$B90,$D90:$D1139,$D90,$E90:$E1139,$E90)/2</f>
        <v>31136.2</v>
      </c>
      <c r="I89" s="18">
        <f t="shared" si="43"/>
        <v>0</v>
      </c>
      <c r="J89" s="18">
        <f t="shared" si="43"/>
        <v>31136.2</v>
      </c>
      <c r="K89" s="18">
        <f t="shared" si="43"/>
        <v>0</v>
      </c>
      <c r="L89" s="18">
        <f t="shared" si="43"/>
        <v>31136.2</v>
      </c>
      <c r="M89" s="18">
        <f t="shared" si="43"/>
        <v>0</v>
      </c>
      <c r="N89" s="18">
        <f t="shared" si="43"/>
        <v>31136.2</v>
      </c>
      <c r="O89" s="18">
        <f t="shared" si="43"/>
        <v>0</v>
      </c>
    </row>
    <row r="90" spans="1:15" s="16" customFormat="1" ht="54.6" customHeight="1">
      <c r="A90" s="19">
        <v>2</v>
      </c>
      <c r="B90" s="37">
        <v>950</v>
      </c>
      <c r="C90" s="38" t="s">
        <v>173</v>
      </c>
      <c r="D90" s="39" t="s">
        <v>80</v>
      </c>
      <c r="E90" s="39" t="s">
        <v>87</v>
      </c>
      <c r="F90" s="39" t="s">
        <v>125</v>
      </c>
      <c r="G90" s="39"/>
      <c r="H90" s="40">
        <f t="shared" ref="H90:O90" si="44">SUMIFS(H91:H1139,$B91:$B1139,$B90,$D91:$D1139,$D91,$E91:$E1139,$E91,$F91:$F1139,$F91)</f>
        <v>280</v>
      </c>
      <c r="I90" s="40">
        <f t="shared" si="44"/>
        <v>0</v>
      </c>
      <c r="J90" s="40">
        <f t="shared" si="44"/>
        <v>280</v>
      </c>
      <c r="K90" s="40">
        <f t="shared" si="44"/>
        <v>0</v>
      </c>
      <c r="L90" s="40">
        <f t="shared" si="44"/>
        <v>280</v>
      </c>
      <c r="M90" s="40">
        <f t="shared" si="44"/>
        <v>0</v>
      </c>
      <c r="N90" s="40">
        <f t="shared" si="44"/>
        <v>280</v>
      </c>
      <c r="O90" s="40">
        <f t="shared" si="44"/>
        <v>0</v>
      </c>
    </row>
    <row r="91" spans="1:15" s="16" customFormat="1" ht="46.8">
      <c r="A91" s="20">
        <v>3</v>
      </c>
      <c r="B91" s="31">
        <v>950</v>
      </c>
      <c r="C91" s="32" t="s">
        <v>12</v>
      </c>
      <c r="D91" s="33" t="s">
        <v>80</v>
      </c>
      <c r="E91" s="33" t="s">
        <v>87</v>
      </c>
      <c r="F91" s="33" t="s">
        <v>125</v>
      </c>
      <c r="G91" s="33" t="s">
        <v>72</v>
      </c>
      <c r="H91" s="24">
        <v>280</v>
      </c>
      <c r="I91" s="24"/>
      <c r="J91" s="24">
        <v>280</v>
      </c>
      <c r="K91" s="24"/>
      <c r="L91" s="24">
        <v>280</v>
      </c>
      <c r="M91" s="24"/>
      <c r="N91" s="24">
        <v>280</v>
      </c>
      <c r="O91" s="24"/>
    </row>
    <row r="92" spans="1:15" s="16" customFormat="1" ht="62.4">
      <c r="A92" s="19">
        <v>2</v>
      </c>
      <c r="B92" s="37">
        <v>950</v>
      </c>
      <c r="C92" s="41" t="s">
        <v>195</v>
      </c>
      <c r="D92" s="39" t="s">
        <v>80</v>
      </c>
      <c r="E92" s="39" t="s">
        <v>87</v>
      </c>
      <c r="F92" s="39" t="s">
        <v>39</v>
      </c>
      <c r="G92" s="39"/>
      <c r="H92" s="40">
        <f t="shared" ref="H92:O92" si="45">SUMIFS(H93:H1141,$B93:$B1141,$B92,$D93:$D1141,$D93,$E93:$E1141,$E93,$F93:$F1141,$F93)</f>
        <v>10</v>
      </c>
      <c r="I92" s="40">
        <f t="shared" si="45"/>
        <v>0</v>
      </c>
      <c r="J92" s="40">
        <f t="shared" si="45"/>
        <v>10</v>
      </c>
      <c r="K92" s="40">
        <f t="shared" si="45"/>
        <v>0</v>
      </c>
      <c r="L92" s="40">
        <f t="shared" si="45"/>
        <v>10</v>
      </c>
      <c r="M92" s="40">
        <f t="shared" si="45"/>
        <v>0</v>
      </c>
      <c r="N92" s="40">
        <f t="shared" si="45"/>
        <v>10</v>
      </c>
      <c r="O92" s="40">
        <f t="shared" si="45"/>
        <v>0</v>
      </c>
    </row>
    <row r="93" spans="1:15" s="16" customFormat="1" ht="46.8">
      <c r="A93" s="20">
        <v>3</v>
      </c>
      <c r="B93" s="31">
        <v>950</v>
      </c>
      <c r="C93" s="32" t="s">
        <v>12</v>
      </c>
      <c r="D93" s="33" t="s">
        <v>80</v>
      </c>
      <c r="E93" s="33" t="s">
        <v>87</v>
      </c>
      <c r="F93" s="33" t="s">
        <v>39</v>
      </c>
      <c r="G93" s="33" t="s">
        <v>72</v>
      </c>
      <c r="H93" s="24">
        <v>10</v>
      </c>
      <c r="I93" s="24"/>
      <c r="J93" s="24">
        <v>10</v>
      </c>
      <c r="K93" s="24"/>
      <c r="L93" s="24">
        <v>10</v>
      </c>
      <c r="M93" s="24"/>
      <c r="N93" s="24">
        <v>10</v>
      </c>
      <c r="O93" s="24"/>
    </row>
    <row r="94" spans="1:15" s="16" customFormat="1" ht="62.4">
      <c r="A94" s="19">
        <v>2</v>
      </c>
      <c r="B94" s="37">
        <v>950</v>
      </c>
      <c r="C94" s="38" t="s">
        <v>158</v>
      </c>
      <c r="D94" s="39" t="s">
        <v>80</v>
      </c>
      <c r="E94" s="39" t="s">
        <v>87</v>
      </c>
      <c r="F94" s="39" t="s">
        <v>49</v>
      </c>
      <c r="G94" s="39"/>
      <c r="H94" s="40">
        <f t="shared" ref="H94:O94" si="46">SUMIFS(H95:H1143,$B95:$B1143,$B94,$D95:$D1143,$D95,$E95:$E1143,$E95,$F95:$F1143,$F95)</f>
        <v>30846.2</v>
      </c>
      <c r="I94" s="40">
        <f t="shared" si="46"/>
        <v>0</v>
      </c>
      <c r="J94" s="40">
        <f t="shared" si="46"/>
        <v>30846.2</v>
      </c>
      <c r="K94" s="40">
        <f t="shared" si="46"/>
        <v>0</v>
      </c>
      <c r="L94" s="40">
        <f t="shared" si="46"/>
        <v>30846.2</v>
      </c>
      <c r="M94" s="40">
        <f t="shared" si="46"/>
        <v>0</v>
      </c>
      <c r="N94" s="40">
        <f t="shared" si="46"/>
        <v>30846.2</v>
      </c>
      <c r="O94" s="40">
        <f t="shared" si="46"/>
        <v>0</v>
      </c>
    </row>
    <row r="95" spans="1:15" s="16" customFormat="1" ht="46.8">
      <c r="A95" s="20">
        <v>3</v>
      </c>
      <c r="B95" s="31">
        <v>950</v>
      </c>
      <c r="C95" s="32" t="s">
        <v>12</v>
      </c>
      <c r="D95" s="33" t="s">
        <v>80</v>
      </c>
      <c r="E95" s="33" t="s">
        <v>87</v>
      </c>
      <c r="F95" s="33" t="s">
        <v>49</v>
      </c>
      <c r="G95" s="33" t="s">
        <v>72</v>
      </c>
      <c r="H95" s="24">
        <v>30846.2</v>
      </c>
      <c r="I95" s="24"/>
      <c r="J95" s="24">
        <v>30846.2</v>
      </c>
      <c r="K95" s="24"/>
      <c r="L95" s="24">
        <v>30846.2</v>
      </c>
      <c r="M95" s="24"/>
      <c r="N95" s="24">
        <v>30846.2</v>
      </c>
      <c r="O95" s="24"/>
    </row>
    <row r="96" spans="1:15" s="16" customFormat="1" ht="46.8">
      <c r="A96" s="19">
        <v>2</v>
      </c>
      <c r="B96" s="37">
        <v>950</v>
      </c>
      <c r="C96" s="38" t="s">
        <v>209</v>
      </c>
      <c r="D96" s="39" t="s">
        <v>80</v>
      </c>
      <c r="E96" s="39" t="s">
        <v>87</v>
      </c>
      <c r="F96" s="39" t="s">
        <v>151</v>
      </c>
      <c r="G96" s="39"/>
      <c r="H96" s="40">
        <f t="shared" ref="H96:O96" si="47">SUMIFS(H97:H1145,$B97:$B1145,$B96,$D97:$D1145,$D97,$E97:$E1145,$E97,$F97:$F1145,$F97)</f>
        <v>0</v>
      </c>
      <c r="I96" s="40">
        <f t="shared" si="47"/>
        <v>0</v>
      </c>
      <c r="J96" s="40">
        <f t="shared" si="47"/>
        <v>0</v>
      </c>
      <c r="K96" s="40">
        <f t="shared" si="47"/>
        <v>0</v>
      </c>
      <c r="L96" s="40">
        <f t="shared" si="47"/>
        <v>0</v>
      </c>
      <c r="M96" s="40">
        <f t="shared" si="47"/>
        <v>0</v>
      </c>
      <c r="N96" s="40">
        <f t="shared" si="47"/>
        <v>0</v>
      </c>
      <c r="O96" s="40">
        <f t="shared" si="47"/>
        <v>0</v>
      </c>
    </row>
    <row r="97" spans="1:15" s="16" customFormat="1" ht="46.8">
      <c r="A97" s="20">
        <v>3</v>
      </c>
      <c r="B97" s="31">
        <v>950</v>
      </c>
      <c r="C97" s="32" t="s">
        <v>12</v>
      </c>
      <c r="D97" s="33" t="s">
        <v>80</v>
      </c>
      <c r="E97" s="33" t="s">
        <v>87</v>
      </c>
      <c r="F97" s="33" t="s">
        <v>151</v>
      </c>
      <c r="G97" s="33" t="s">
        <v>72</v>
      </c>
      <c r="H97" s="24"/>
      <c r="I97" s="24"/>
      <c r="J97" s="24"/>
      <c r="K97" s="24"/>
      <c r="L97" s="24"/>
      <c r="M97" s="24"/>
      <c r="N97" s="24"/>
      <c r="O97" s="24"/>
    </row>
    <row r="98" spans="1:15" s="16" customFormat="1" ht="15.6">
      <c r="A98" s="17">
        <v>1</v>
      </c>
      <c r="B98" s="28">
        <v>950</v>
      </c>
      <c r="C98" s="29" t="s">
        <v>131</v>
      </c>
      <c r="D98" s="30" t="s">
        <v>83</v>
      </c>
      <c r="E98" s="30" t="s">
        <v>85</v>
      </c>
      <c r="F98" s="30"/>
      <c r="G98" s="30"/>
      <c r="H98" s="18">
        <f t="shared" ref="H98:O98" si="48">SUMIFS(H99:H1148,$B99:$B1148,$B99,$D99:$D1148,$D99,$E99:$E1148,$E99)/2</f>
        <v>0</v>
      </c>
      <c r="I98" s="18">
        <f t="shared" si="48"/>
        <v>0</v>
      </c>
      <c r="J98" s="18">
        <f t="shared" si="48"/>
        <v>46457.9</v>
      </c>
      <c r="K98" s="18">
        <f t="shared" si="48"/>
        <v>46457.9</v>
      </c>
      <c r="L98" s="18">
        <f t="shared" si="48"/>
        <v>0</v>
      </c>
      <c r="M98" s="18">
        <f t="shared" si="48"/>
        <v>0</v>
      </c>
      <c r="N98" s="18">
        <f t="shared" si="48"/>
        <v>23229</v>
      </c>
      <c r="O98" s="18">
        <f t="shared" si="48"/>
        <v>23229</v>
      </c>
    </row>
    <row r="99" spans="1:15" s="16" customFormat="1" ht="85.2" customHeight="1">
      <c r="A99" s="19">
        <v>2</v>
      </c>
      <c r="B99" s="37">
        <v>950</v>
      </c>
      <c r="C99" s="38" t="s">
        <v>204</v>
      </c>
      <c r="D99" s="39" t="s">
        <v>83</v>
      </c>
      <c r="E99" s="39" t="s">
        <v>85</v>
      </c>
      <c r="F99" s="39" t="s">
        <v>120</v>
      </c>
      <c r="G99" s="39"/>
      <c r="H99" s="40">
        <f t="shared" ref="H99:O99" si="49">SUMIFS(H100:H1148,$B100:$B1148,$B99,$D100:$D1148,$D100,$E100:$E1148,$E100,$F100:$F1148,$F100)</f>
        <v>0</v>
      </c>
      <c r="I99" s="40">
        <f t="shared" si="49"/>
        <v>0</v>
      </c>
      <c r="J99" s="40">
        <f t="shared" si="49"/>
        <v>46457.9</v>
      </c>
      <c r="K99" s="40">
        <f t="shared" si="49"/>
        <v>46457.9</v>
      </c>
      <c r="L99" s="40">
        <f t="shared" si="49"/>
        <v>0</v>
      </c>
      <c r="M99" s="40">
        <f t="shared" si="49"/>
        <v>0</v>
      </c>
      <c r="N99" s="40">
        <f t="shared" si="49"/>
        <v>23229</v>
      </c>
      <c r="O99" s="40">
        <f t="shared" si="49"/>
        <v>23229</v>
      </c>
    </row>
    <row r="100" spans="1:15" s="16" customFormat="1" ht="15.6">
      <c r="A100" s="20">
        <v>3</v>
      </c>
      <c r="B100" s="31">
        <v>950</v>
      </c>
      <c r="C100" s="32" t="s">
        <v>118</v>
      </c>
      <c r="D100" s="33" t="s">
        <v>83</v>
      </c>
      <c r="E100" s="33" t="s">
        <v>85</v>
      </c>
      <c r="F100" s="33" t="s">
        <v>120</v>
      </c>
      <c r="G100" s="33" t="s">
        <v>119</v>
      </c>
      <c r="H100" s="24"/>
      <c r="I100" s="24"/>
      <c r="J100" s="24">
        <v>46457.9</v>
      </c>
      <c r="K100" s="24">
        <v>46457.9</v>
      </c>
      <c r="L100" s="24"/>
      <c r="M100" s="24"/>
      <c r="N100" s="24">
        <v>23229</v>
      </c>
      <c r="O100" s="24">
        <v>23229</v>
      </c>
    </row>
    <row r="101" spans="1:15" s="16" customFormat="1" ht="31.2">
      <c r="A101" s="14">
        <v>0</v>
      </c>
      <c r="B101" s="26">
        <v>955</v>
      </c>
      <c r="C101" s="27" t="s">
        <v>40</v>
      </c>
      <c r="D101" s="34" t="s">
        <v>70</v>
      </c>
      <c r="E101" s="34" t="s">
        <v>70</v>
      </c>
      <c r="F101" s="34" t="s">
        <v>7</v>
      </c>
      <c r="G101" s="34" t="s">
        <v>70</v>
      </c>
      <c r="H101" s="15">
        <f t="shared" ref="H101:O101" si="50">SUMIFS(H102:H1157,$B102:$B1157,$B102)/3</f>
        <v>500386.29999999987</v>
      </c>
      <c r="I101" s="15">
        <f t="shared" si="50"/>
        <v>126436.99999999999</v>
      </c>
      <c r="J101" s="15">
        <f t="shared" si="50"/>
        <v>702761.29999999993</v>
      </c>
      <c r="K101" s="15">
        <f t="shared" si="50"/>
        <v>334543.40000000014</v>
      </c>
      <c r="L101" s="15">
        <f t="shared" si="50"/>
        <v>577463.39999999991</v>
      </c>
      <c r="M101" s="15">
        <f t="shared" si="50"/>
        <v>209799.10000000009</v>
      </c>
      <c r="N101" s="15">
        <f t="shared" si="50"/>
        <v>504399.79999999987</v>
      </c>
      <c r="O101" s="15">
        <f t="shared" si="50"/>
        <v>131976.19999999998</v>
      </c>
    </row>
    <row r="102" spans="1:15" s="16" customFormat="1" ht="46.8">
      <c r="A102" s="17">
        <v>1</v>
      </c>
      <c r="B102" s="28">
        <v>955</v>
      </c>
      <c r="C102" s="29" t="s">
        <v>41</v>
      </c>
      <c r="D102" s="30" t="s">
        <v>68</v>
      </c>
      <c r="E102" s="30" t="s">
        <v>87</v>
      </c>
      <c r="F102" s="30" t="s">
        <v>7</v>
      </c>
      <c r="G102" s="30" t="s">
        <v>70</v>
      </c>
      <c r="H102" s="18">
        <f t="shared" ref="H102:O102" si="51">SUMIFS(H103:H1152,$B103:$B1152,$B103,$D103:$D1152,$D103,$E103:$E1152,$E103)/2</f>
        <v>3817.2</v>
      </c>
      <c r="I102" s="18">
        <f t="shared" si="51"/>
        <v>0</v>
      </c>
      <c r="J102" s="18">
        <f t="shared" si="51"/>
        <v>3817.2</v>
      </c>
      <c r="K102" s="18">
        <f t="shared" si="51"/>
        <v>0</v>
      </c>
      <c r="L102" s="18">
        <f t="shared" si="51"/>
        <v>3817.2</v>
      </c>
      <c r="M102" s="18">
        <f t="shared" si="51"/>
        <v>0</v>
      </c>
      <c r="N102" s="18">
        <f t="shared" si="51"/>
        <v>3817.2</v>
      </c>
      <c r="O102" s="18">
        <f t="shared" si="51"/>
        <v>0</v>
      </c>
    </row>
    <row r="103" spans="1:15" s="16" customFormat="1" ht="62.4">
      <c r="A103" s="19">
        <v>2</v>
      </c>
      <c r="B103" s="37">
        <v>955</v>
      </c>
      <c r="C103" s="38" t="s">
        <v>9</v>
      </c>
      <c r="D103" s="39" t="s">
        <v>68</v>
      </c>
      <c r="E103" s="39" t="s">
        <v>87</v>
      </c>
      <c r="F103" s="39" t="s">
        <v>107</v>
      </c>
      <c r="G103" s="39" t="s">
        <v>70</v>
      </c>
      <c r="H103" s="40">
        <f t="shared" ref="H103:O103" si="52">SUMIFS(H104:H1152,$B104:$B1152,$B103,$D104:$D1152,$D104,$E104:$E1152,$E104,$F104:$F1152,$F104)</f>
        <v>3817.2</v>
      </c>
      <c r="I103" s="40">
        <f t="shared" si="52"/>
        <v>0</v>
      </c>
      <c r="J103" s="40">
        <f t="shared" si="52"/>
        <v>3817.2</v>
      </c>
      <c r="K103" s="40">
        <f t="shared" si="52"/>
        <v>0</v>
      </c>
      <c r="L103" s="40">
        <f t="shared" si="52"/>
        <v>3817.2</v>
      </c>
      <c r="M103" s="40">
        <f t="shared" si="52"/>
        <v>0</v>
      </c>
      <c r="N103" s="40">
        <f t="shared" si="52"/>
        <v>3817.2</v>
      </c>
      <c r="O103" s="40">
        <f t="shared" si="52"/>
        <v>0</v>
      </c>
    </row>
    <row r="104" spans="1:15" s="16" customFormat="1" ht="31.2">
      <c r="A104" s="20">
        <v>3</v>
      </c>
      <c r="B104" s="31">
        <v>955</v>
      </c>
      <c r="C104" s="32" t="s">
        <v>11</v>
      </c>
      <c r="D104" s="33" t="s">
        <v>68</v>
      </c>
      <c r="E104" s="33" t="s">
        <v>87</v>
      </c>
      <c r="F104" s="33" t="s">
        <v>107</v>
      </c>
      <c r="G104" s="33" t="s">
        <v>71</v>
      </c>
      <c r="H104" s="24">
        <v>3817.2</v>
      </c>
      <c r="I104" s="24"/>
      <c r="J104" s="24">
        <v>3817.2</v>
      </c>
      <c r="K104" s="24"/>
      <c r="L104" s="24">
        <v>3817.2</v>
      </c>
      <c r="M104" s="24"/>
      <c r="N104" s="24">
        <v>3817.2</v>
      </c>
      <c r="O104" s="24"/>
    </row>
    <row r="105" spans="1:15" s="16" customFormat="1" ht="46.8">
      <c r="A105" s="20">
        <v>3</v>
      </c>
      <c r="B105" s="31">
        <v>955</v>
      </c>
      <c r="C105" s="45" t="s">
        <v>12</v>
      </c>
      <c r="D105" s="33" t="s">
        <v>68</v>
      </c>
      <c r="E105" s="33" t="s">
        <v>87</v>
      </c>
      <c r="F105" s="33" t="s">
        <v>107</v>
      </c>
      <c r="G105" s="33" t="s">
        <v>72</v>
      </c>
      <c r="H105" s="24"/>
      <c r="I105" s="24"/>
      <c r="J105" s="24"/>
      <c r="K105" s="24"/>
      <c r="L105" s="24"/>
      <c r="M105" s="24"/>
      <c r="N105" s="24"/>
      <c r="O105" s="24"/>
    </row>
    <row r="106" spans="1:15" s="16" customFormat="1" ht="62.4">
      <c r="A106" s="17">
        <v>1</v>
      </c>
      <c r="B106" s="28">
        <v>955</v>
      </c>
      <c r="C106" s="29" t="s">
        <v>34</v>
      </c>
      <c r="D106" s="30" t="s">
        <v>68</v>
      </c>
      <c r="E106" s="30" t="s">
        <v>85</v>
      </c>
      <c r="F106" s="30" t="s">
        <v>7</v>
      </c>
      <c r="G106" s="30" t="s">
        <v>70</v>
      </c>
      <c r="H106" s="18">
        <f t="shared" ref="H106:O106" si="53">SUMIFS(H107:H1156,$B107:$B1156,$B107,$D107:$D1156,$D107,$E107:$E1156,$E107)/2</f>
        <v>37724.199999999997</v>
      </c>
      <c r="I106" s="18">
        <f t="shared" si="53"/>
        <v>2627.8</v>
      </c>
      <c r="J106" s="18">
        <f t="shared" si="53"/>
        <v>37724.199999999997</v>
      </c>
      <c r="K106" s="18">
        <f t="shared" si="53"/>
        <v>2627.8</v>
      </c>
      <c r="L106" s="18">
        <f t="shared" si="53"/>
        <v>37724.199999999997</v>
      </c>
      <c r="M106" s="18">
        <f t="shared" si="53"/>
        <v>2627.8</v>
      </c>
      <c r="N106" s="18">
        <f t="shared" si="53"/>
        <v>37724.199999999997</v>
      </c>
      <c r="O106" s="18">
        <f t="shared" si="53"/>
        <v>2627.8</v>
      </c>
    </row>
    <row r="107" spans="1:15" s="16" customFormat="1" ht="62.4">
      <c r="A107" s="19">
        <v>2</v>
      </c>
      <c r="B107" s="37">
        <v>955</v>
      </c>
      <c r="C107" s="47" t="s">
        <v>176</v>
      </c>
      <c r="D107" s="39" t="s">
        <v>68</v>
      </c>
      <c r="E107" s="39" t="s">
        <v>85</v>
      </c>
      <c r="F107" s="39" t="s">
        <v>15</v>
      </c>
      <c r="G107" s="39" t="s">
        <v>70</v>
      </c>
      <c r="H107" s="40">
        <f t="shared" ref="H107:O107" si="54">SUMIFS(H108:H1156,$B108:$B1156,$B107,$D108:$D1156,$D108,$E108:$E1156,$E108,$F108:$F1156,$F108)</f>
        <v>378.1</v>
      </c>
      <c r="I107" s="40">
        <f t="shared" si="54"/>
        <v>0</v>
      </c>
      <c r="J107" s="40">
        <f t="shared" si="54"/>
        <v>378.1</v>
      </c>
      <c r="K107" s="40">
        <f t="shared" si="54"/>
        <v>0</v>
      </c>
      <c r="L107" s="40">
        <f t="shared" si="54"/>
        <v>378.1</v>
      </c>
      <c r="M107" s="40">
        <f t="shared" si="54"/>
        <v>0</v>
      </c>
      <c r="N107" s="40">
        <f t="shared" si="54"/>
        <v>378.1</v>
      </c>
      <c r="O107" s="40">
        <f t="shared" si="54"/>
        <v>0</v>
      </c>
    </row>
    <row r="108" spans="1:15" s="16" customFormat="1" ht="46.8">
      <c r="A108" s="20">
        <v>3</v>
      </c>
      <c r="B108" s="31">
        <v>955</v>
      </c>
      <c r="C108" s="45" t="s">
        <v>12</v>
      </c>
      <c r="D108" s="33" t="s">
        <v>68</v>
      </c>
      <c r="E108" s="33" t="s">
        <v>85</v>
      </c>
      <c r="F108" s="33" t="s">
        <v>15</v>
      </c>
      <c r="G108" s="33" t="s">
        <v>72</v>
      </c>
      <c r="H108" s="24">
        <v>378.1</v>
      </c>
      <c r="I108" s="24"/>
      <c r="J108" s="24">
        <v>378.1</v>
      </c>
      <c r="K108" s="24"/>
      <c r="L108" s="24">
        <v>378.1</v>
      </c>
      <c r="M108" s="24"/>
      <c r="N108" s="24">
        <v>378.1</v>
      </c>
      <c r="O108" s="24"/>
    </row>
    <row r="109" spans="1:15" s="16" customFormat="1" ht="62.4">
      <c r="A109" s="19">
        <v>2</v>
      </c>
      <c r="B109" s="43">
        <v>955</v>
      </c>
      <c r="C109" s="47" t="s">
        <v>196</v>
      </c>
      <c r="D109" s="44" t="s">
        <v>68</v>
      </c>
      <c r="E109" s="39" t="s">
        <v>85</v>
      </c>
      <c r="F109" s="39" t="s">
        <v>42</v>
      </c>
      <c r="G109" s="39" t="s">
        <v>70</v>
      </c>
      <c r="H109" s="40">
        <f t="shared" ref="H109:O109" si="55">SUMIFS(H110:H1158,$B110:$B1158,$B109,$D110:$D1158,$D110,$E110:$E1158,$E110,$F110:$F1158,$F110)</f>
        <v>80</v>
      </c>
      <c r="I109" s="40">
        <f t="shared" si="55"/>
        <v>0</v>
      </c>
      <c r="J109" s="40">
        <f t="shared" si="55"/>
        <v>80</v>
      </c>
      <c r="K109" s="40">
        <f t="shared" si="55"/>
        <v>0</v>
      </c>
      <c r="L109" s="40">
        <f t="shared" si="55"/>
        <v>80</v>
      </c>
      <c r="M109" s="40">
        <f t="shared" si="55"/>
        <v>0</v>
      </c>
      <c r="N109" s="40">
        <f t="shared" si="55"/>
        <v>80</v>
      </c>
      <c r="O109" s="40">
        <f t="shared" si="55"/>
        <v>0</v>
      </c>
    </row>
    <row r="110" spans="1:15" s="16" customFormat="1" ht="46.8">
      <c r="A110" s="20">
        <v>3</v>
      </c>
      <c r="B110" s="31">
        <v>955</v>
      </c>
      <c r="C110" s="46" t="s">
        <v>12</v>
      </c>
      <c r="D110" s="33" t="s">
        <v>68</v>
      </c>
      <c r="E110" s="33" t="s">
        <v>85</v>
      </c>
      <c r="F110" s="33" t="s">
        <v>42</v>
      </c>
      <c r="G110" s="33" t="s">
        <v>72</v>
      </c>
      <c r="H110" s="24">
        <v>80</v>
      </c>
      <c r="I110" s="24"/>
      <c r="J110" s="24">
        <v>80</v>
      </c>
      <c r="K110" s="24"/>
      <c r="L110" s="24">
        <v>80</v>
      </c>
      <c r="M110" s="24"/>
      <c r="N110" s="24">
        <v>80</v>
      </c>
      <c r="O110" s="24"/>
    </row>
    <row r="111" spans="1:15" s="16" customFormat="1" ht="62.4">
      <c r="A111" s="19">
        <v>2</v>
      </c>
      <c r="B111" s="37">
        <v>955</v>
      </c>
      <c r="C111" s="38" t="s">
        <v>9</v>
      </c>
      <c r="D111" s="39" t="s">
        <v>68</v>
      </c>
      <c r="E111" s="39" t="s">
        <v>85</v>
      </c>
      <c r="F111" s="39" t="s">
        <v>107</v>
      </c>
      <c r="G111" s="39" t="s">
        <v>70</v>
      </c>
      <c r="H111" s="40">
        <f t="shared" ref="H111:O111" si="56">SUMIFS(H112:H1160,$B112:$B1160,$B111,$D112:$D1160,$D112,$E112:$E1160,$E112,$F112:$F1160,$F112)</f>
        <v>37266.1</v>
      </c>
      <c r="I111" s="40">
        <f t="shared" si="56"/>
        <v>2627.8</v>
      </c>
      <c r="J111" s="40">
        <f t="shared" si="56"/>
        <v>37266.1</v>
      </c>
      <c r="K111" s="40">
        <f t="shared" si="56"/>
        <v>2627.8</v>
      </c>
      <c r="L111" s="40">
        <f t="shared" si="56"/>
        <v>37266.1</v>
      </c>
      <c r="M111" s="40">
        <f t="shared" si="56"/>
        <v>2627.8</v>
      </c>
      <c r="N111" s="40">
        <f t="shared" si="56"/>
        <v>37266.1</v>
      </c>
      <c r="O111" s="40">
        <f t="shared" si="56"/>
        <v>2627.8</v>
      </c>
    </row>
    <row r="112" spans="1:15" s="16" customFormat="1" ht="31.2">
      <c r="A112" s="20">
        <v>3</v>
      </c>
      <c r="B112" s="31">
        <v>955</v>
      </c>
      <c r="C112" s="32" t="s">
        <v>11</v>
      </c>
      <c r="D112" s="33" t="s">
        <v>68</v>
      </c>
      <c r="E112" s="33" t="s">
        <v>85</v>
      </c>
      <c r="F112" s="33" t="s">
        <v>107</v>
      </c>
      <c r="G112" s="33" t="s">
        <v>71</v>
      </c>
      <c r="H112" s="24">
        <v>34904.5</v>
      </c>
      <c r="I112" s="24">
        <v>2319.3000000000002</v>
      </c>
      <c r="J112" s="24">
        <v>34904.5</v>
      </c>
      <c r="K112" s="24">
        <v>2319.3000000000002</v>
      </c>
      <c r="L112" s="24">
        <v>34904.5</v>
      </c>
      <c r="M112" s="24">
        <v>2319.3000000000002</v>
      </c>
      <c r="N112" s="24">
        <v>34904.5</v>
      </c>
      <c r="O112" s="24">
        <v>2319.3000000000002</v>
      </c>
    </row>
    <row r="113" spans="1:15" s="16" customFormat="1" ht="46.8">
      <c r="A113" s="20">
        <v>3</v>
      </c>
      <c r="B113" s="31">
        <v>955</v>
      </c>
      <c r="C113" s="32" t="s">
        <v>12</v>
      </c>
      <c r="D113" s="33" t="s">
        <v>68</v>
      </c>
      <c r="E113" s="33" t="s">
        <v>85</v>
      </c>
      <c r="F113" s="33" t="s">
        <v>107</v>
      </c>
      <c r="G113" s="33" t="s">
        <v>72</v>
      </c>
      <c r="H113" s="24">
        <v>2258.6</v>
      </c>
      <c r="I113" s="24">
        <v>308.5</v>
      </c>
      <c r="J113" s="24">
        <v>2258.6</v>
      </c>
      <c r="K113" s="24">
        <v>308.5</v>
      </c>
      <c r="L113" s="24">
        <v>2258.6</v>
      </c>
      <c r="M113" s="24">
        <v>308.5</v>
      </c>
      <c r="N113" s="24">
        <v>2258.6</v>
      </c>
      <c r="O113" s="24">
        <v>308.5</v>
      </c>
    </row>
    <row r="114" spans="1:15" s="16" customFormat="1" ht="37.799999999999997" customHeight="1">
      <c r="A114" s="20">
        <v>3</v>
      </c>
      <c r="B114" s="31">
        <v>955</v>
      </c>
      <c r="C114" s="32" t="s">
        <v>21</v>
      </c>
      <c r="D114" s="33" t="s">
        <v>68</v>
      </c>
      <c r="E114" s="33" t="s">
        <v>85</v>
      </c>
      <c r="F114" s="33" t="s">
        <v>107</v>
      </c>
      <c r="G114" s="33" t="s">
        <v>79</v>
      </c>
      <c r="H114" s="24"/>
      <c r="I114" s="24"/>
      <c r="J114" s="24"/>
      <c r="K114" s="24"/>
      <c r="L114" s="24"/>
      <c r="M114" s="24"/>
      <c r="N114" s="24"/>
      <c r="O114" s="24"/>
    </row>
    <row r="115" spans="1:15" s="16" customFormat="1" ht="15.6">
      <c r="A115" s="20">
        <v>3</v>
      </c>
      <c r="B115" s="31">
        <v>955</v>
      </c>
      <c r="C115" s="32" t="s">
        <v>13</v>
      </c>
      <c r="D115" s="33" t="s">
        <v>68</v>
      </c>
      <c r="E115" s="33" t="s">
        <v>85</v>
      </c>
      <c r="F115" s="33" t="s">
        <v>107</v>
      </c>
      <c r="G115" s="33" t="s">
        <v>73</v>
      </c>
      <c r="H115" s="24">
        <v>103</v>
      </c>
      <c r="I115" s="24"/>
      <c r="J115" s="24">
        <v>103</v>
      </c>
      <c r="K115" s="24"/>
      <c r="L115" s="24">
        <v>103</v>
      </c>
      <c r="M115" s="24"/>
      <c r="N115" s="24">
        <v>103</v>
      </c>
      <c r="O115" s="24"/>
    </row>
    <row r="116" spans="1:15" s="16" customFormat="1" ht="15.6">
      <c r="A116" s="17">
        <v>1</v>
      </c>
      <c r="B116" s="28">
        <v>955</v>
      </c>
      <c r="C116" s="29" t="s">
        <v>135</v>
      </c>
      <c r="D116" s="30" t="s">
        <v>68</v>
      </c>
      <c r="E116" s="30" t="s">
        <v>91</v>
      </c>
      <c r="F116" s="30" t="s">
        <v>7</v>
      </c>
      <c r="G116" s="30" t="s">
        <v>70</v>
      </c>
      <c r="H116" s="18">
        <f t="shared" ref="H116:O116" si="57">SUMIFS(H117:H1166,$B117:$B1166,$B117,$D117:$D1166,$D117,$E117:$E1166,$E117)/2</f>
        <v>0</v>
      </c>
      <c r="I116" s="18">
        <f t="shared" si="57"/>
        <v>0</v>
      </c>
      <c r="J116" s="18">
        <f t="shared" si="57"/>
        <v>0</v>
      </c>
      <c r="K116" s="18">
        <f t="shared" si="57"/>
        <v>0</v>
      </c>
      <c r="L116" s="18">
        <f t="shared" si="57"/>
        <v>0</v>
      </c>
      <c r="M116" s="18">
        <f t="shared" si="57"/>
        <v>0</v>
      </c>
      <c r="N116" s="18">
        <f t="shared" si="57"/>
        <v>0</v>
      </c>
      <c r="O116" s="18">
        <f t="shared" si="57"/>
        <v>0</v>
      </c>
    </row>
    <row r="117" spans="1:15" s="16" customFormat="1" ht="31.2">
      <c r="A117" s="19">
        <v>2</v>
      </c>
      <c r="B117" s="37">
        <v>955</v>
      </c>
      <c r="C117" s="47" t="s">
        <v>136</v>
      </c>
      <c r="D117" s="39" t="s">
        <v>68</v>
      </c>
      <c r="E117" s="39" t="s">
        <v>91</v>
      </c>
      <c r="F117" s="39" t="s">
        <v>137</v>
      </c>
      <c r="G117" s="39" t="s">
        <v>70</v>
      </c>
      <c r="H117" s="40">
        <f t="shared" ref="H117:O117" si="58">SUMIFS(H118:H1166,$B118:$B1166,$B117,$D118:$D1166,$D118,$E118:$E1166,$E118,$F118:$F1166,$F118)</f>
        <v>0</v>
      </c>
      <c r="I117" s="40">
        <f t="shared" si="58"/>
        <v>0</v>
      </c>
      <c r="J117" s="40">
        <f t="shared" si="58"/>
        <v>0</v>
      </c>
      <c r="K117" s="40">
        <f t="shared" si="58"/>
        <v>0</v>
      </c>
      <c r="L117" s="40">
        <f t="shared" si="58"/>
        <v>0</v>
      </c>
      <c r="M117" s="40">
        <f t="shared" si="58"/>
        <v>0</v>
      </c>
      <c r="N117" s="40">
        <f t="shared" si="58"/>
        <v>0</v>
      </c>
      <c r="O117" s="40">
        <f t="shared" si="58"/>
        <v>0</v>
      </c>
    </row>
    <row r="118" spans="1:15" s="16" customFormat="1" ht="46.8">
      <c r="A118" s="20">
        <v>3</v>
      </c>
      <c r="B118" s="31">
        <v>955</v>
      </c>
      <c r="C118" s="32" t="s">
        <v>12</v>
      </c>
      <c r="D118" s="33" t="s">
        <v>68</v>
      </c>
      <c r="E118" s="33" t="s">
        <v>91</v>
      </c>
      <c r="F118" s="33" t="s">
        <v>137</v>
      </c>
      <c r="G118" s="33" t="s">
        <v>72</v>
      </c>
      <c r="H118" s="24"/>
      <c r="I118" s="24"/>
      <c r="J118" s="24"/>
      <c r="K118" s="24"/>
      <c r="L118" s="24"/>
      <c r="M118" s="24"/>
      <c r="N118" s="24"/>
      <c r="O118" s="24"/>
    </row>
    <row r="119" spans="1:15" s="16" customFormat="1" ht="31.2">
      <c r="A119" s="17">
        <v>1</v>
      </c>
      <c r="B119" s="28">
        <v>955</v>
      </c>
      <c r="C119" s="29" t="s">
        <v>179</v>
      </c>
      <c r="D119" s="30" t="s">
        <v>68</v>
      </c>
      <c r="E119" s="30" t="s">
        <v>80</v>
      </c>
      <c r="F119" s="30" t="s">
        <v>7</v>
      </c>
      <c r="G119" s="30" t="s">
        <v>70</v>
      </c>
      <c r="H119" s="18">
        <f t="shared" ref="H119:O119" si="59">SUMIFS(H120:H1169,$B120:$B1169,$B120,$D120:$D1169,$D120,$E120:$E1169,$E120)/2</f>
        <v>0</v>
      </c>
      <c r="I119" s="18">
        <f t="shared" si="59"/>
        <v>0</v>
      </c>
      <c r="J119" s="18">
        <f t="shared" si="59"/>
        <v>0</v>
      </c>
      <c r="K119" s="18">
        <f t="shared" si="59"/>
        <v>0</v>
      </c>
      <c r="L119" s="18">
        <f t="shared" si="59"/>
        <v>0</v>
      </c>
      <c r="M119" s="18">
        <f t="shared" si="59"/>
        <v>0</v>
      </c>
      <c r="N119" s="18">
        <f t="shared" si="59"/>
        <v>0</v>
      </c>
      <c r="O119" s="18">
        <f t="shared" si="59"/>
        <v>0</v>
      </c>
    </row>
    <row r="120" spans="1:15" s="16" customFormat="1" ht="46.8">
      <c r="A120" s="19">
        <v>2</v>
      </c>
      <c r="B120" s="37">
        <v>955</v>
      </c>
      <c r="C120" s="47" t="s">
        <v>181</v>
      </c>
      <c r="D120" s="39" t="s">
        <v>68</v>
      </c>
      <c r="E120" s="39" t="s">
        <v>80</v>
      </c>
      <c r="F120" s="39" t="s">
        <v>180</v>
      </c>
      <c r="G120" s="39" t="s">
        <v>70</v>
      </c>
      <c r="H120" s="40">
        <f t="shared" ref="H120:O120" si="60">SUMIFS(H121:H1169,$B121:$B1169,$B120,$D121:$D1169,$D121,$E121:$E1169,$E121,$F121:$F1169,$F121)</f>
        <v>0</v>
      </c>
      <c r="I120" s="40">
        <f t="shared" si="60"/>
        <v>0</v>
      </c>
      <c r="J120" s="40">
        <f t="shared" si="60"/>
        <v>0</v>
      </c>
      <c r="K120" s="40">
        <f t="shared" si="60"/>
        <v>0</v>
      </c>
      <c r="L120" s="40">
        <f t="shared" si="60"/>
        <v>0</v>
      </c>
      <c r="M120" s="40">
        <f t="shared" si="60"/>
        <v>0</v>
      </c>
      <c r="N120" s="40">
        <f t="shared" si="60"/>
        <v>0</v>
      </c>
      <c r="O120" s="40">
        <f t="shared" si="60"/>
        <v>0</v>
      </c>
    </row>
    <row r="121" spans="1:15" s="16" customFormat="1" ht="15.6">
      <c r="A121" s="20">
        <v>3</v>
      </c>
      <c r="B121" s="31">
        <v>955</v>
      </c>
      <c r="C121" s="45" t="s">
        <v>183</v>
      </c>
      <c r="D121" s="33" t="s">
        <v>68</v>
      </c>
      <c r="E121" s="33" t="s">
        <v>80</v>
      </c>
      <c r="F121" s="33" t="s">
        <v>180</v>
      </c>
      <c r="G121" s="33" t="s">
        <v>182</v>
      </c>
      <c r="H121" s="24"/>
      <c r="I121" s="24"/>
      <c r="J121" s="24"/>
      <c r="K121" s="24"/>
      <c r="L121" s="24"/>
      <c r="M121" s="24"/>
      <c r="N121" s="24"/>
      <c r="O121" s="24"/>
    </row>
    <row r="122" spans="1:15" s="16" customFormat="1" ht="15.6">
      <c r="A122" s="17">
        <v>1</v>
      </c>
      <c r="B122" s="28">
        <v>955</v>
      </c>
      <c r="C122" s="29" t="s">
        <v>43</v>
      </c>
      <c r="D122" s="30" t="s">
        <v>68</v>
      </c>
      <c r="E122" s="30" t="s">
        <v>84</v>
      </c>
      <c r="F122" s="30" t="s">
        <v>7</v>
      </c>
      <c r="G122" s="30" t="s">
        <v>70</v>
      </c>
      <c r="H122" s="18">
        <f t="shared" ref="H122:O122" si="61">SUMIFS(H123:H1169,$B123:$B1169,$B123,$D123:$D1169,$D123,$E123:$E1169,$E123)/2</f>
        <v>1000</v>
      </c>
      <c r="I122" s="18">
        <f t="shared" si="61"/>
        <v>0</v>
      </c>
      <c r="J122" s="18">
        <f t="shared" si="61"/>
        <v>1000</v>
      </c>
      <c r="K122" s="18">
        <f t="shared" si="61"/>
        <v>0</v>
      </c>
      <c r="L122" s="18">
        <f t="shared" si="61"/>
        <v>1000</v>
      </c>
      <c r="M122" s="18">
        <f t="shared" si="61"/>
        <v>0</v>
      </c>
      <c r="N122" s="18">
        <f t="shared" si="61"/>
        <v>1000</v>
      </c>
      <c r="O122" s="18">
        <f t="shared" si="61"/>
        <v>0</v>
      </c>
    </row>
    <row r="123" spans="1:15" s="16" customFormat="1" ht="39" customHeight="1">
      <c r="A123" s="19">
        <v>2</v>
      </c>
      <c r="B123" s="37">
        <v>955</v>
      </c>
      <c r="C123" s="38" t="s">
        <v>35</v>
      </c>
      <c r="D123" s="39" t="s">
        <v>68</v>
      </c>
      <c r="E123" s="39" t="s">
        <v>84</v>
      </c>
      <c r="F123" s="39" t="s">
        <v>109</v>
      </c>
      <c r="G123" s="39" t="s">
        <v>70</v>
      </c>
      <c r="H123" s="40">
        <f t="shared" ref="H123:O123" si="62">SUMIFS(H124:H1169,$B124:$B1169,$B123,$D124:$D1169,$D124,$E124:$E1169,$E124,$F124:$F1169,$F124)</f>
        <v>1000</v>
      </c>
      <c r="I123" s="40">
        <f t="shared" si="62"/>
        <v>0</v>
      </c>
      <c r="J123" s="40">
        <f t="shared" si="62"/>
        <v>1000</v>
      </c>
      <c r="K123" s="40">
        <f t="shared" si="62"/>
        <v>0</v>
      </c>
      <c r="L123" s="40">
        <f t="shared" si="62"/>
        <v>1000</v>
      </c>
      <c r="M123" s="40">
        <f t="shared" si="62"/>
        <v>0</v>
      </c>
      <c r="N123" s="40">
        <f t="shared" si="62"/>
        <v>1000</v>
      </c>
      <c r="O123" s="40">
        <f t="shared" si="62"/>
        <v>0</v>
      </c>
    </row>
    <row r="124" spans="1:15" s="16" customFormat="1" ht="15.6">
      <c r="A124" s="20">
        <v>3</v>
      </c>
      <c r="B124" s="31">
        <v>955</v>
      </c>
      <c r="C124" s="32" t="s">
        <v>44</v>
      </c>
      <c r="D124" s="33" t="s">
        <v>68</v>
      </c>
      <c r="E124" s="33" t="s">
        <v>84</v>
      </c>
      <c r="F124" s="33" t="s">
        <v>109</v>
      </c>
      <c r="G124" s="33" t="s">
        <v>89</v>
      </c>
      <c r="H124" s="24">
        <v>1000</v>
      </c>
      <c r="I124" s="24"/>
      <c r="J124" s="24">
        <v>1000</v>
      </c>
      <c r="K124" s="24"/>
      <c r="L124" s="24">
        <v>1000</v>
      </c>
      <c r="M124" s="24"/>
      <c r="N124" s="24">
        <v>1000</v>
      </c>
      <c r="O124" s="24"/>
    </row>
    <row r="125" spans="1:15" s="16" customFormat="1" ht="15.6">
      <c r="A125" s="17">
        <v>1</v>
      </c>
      <c r="B125" s="28">
        <v>955</v>
      </c>
      <c r="C125" s="29" t="s">
        <v>14</v>
      </c>
      <c r="D125" s="30" t="s">
        <v>68</v>
      </c>
      <c r="E125" s="30" t="s">
        <v>74</v>
      </c>
      <c r="F125" s="30"/>
      <c r="G125" s="30"/>
      <c r="H125" s="18">
        <f t="shared" ref="H125:O125" si="63">SUMIFS(H126:H1172,$B126:$B1172,$B126,$D126:$D1172,$D126,$E126:$E1172,$E126)/2</f>
        <v>26389.4</v>
      </c>
      <c r="I125" s="18">
        <f t="shared" si="63"/>
        <v>711.3</v>
      </c>
      <c r="J125" s="18">
        <f t="shared" si="63"/>
        <v>26389.4</v>
      </c>
      <c r="K125" s="18">
        <f t="shared" si="63"/>
        <v>711.3</v>
      </c>
      <c r="L125" s="18">
        <f t="shared" si="63"/>
        <v>26389.4</v>
      </c>
      <c r="M125" s="18">
        <f t="shared" si="63"/>
        <v>711.3</v>
      </c>
      <c r="N125" s="18">
        <f t="shared" si="63"/>
        <v>26389.4</v>
      </c>
      <c r="O125" s="18">
        <f t="shared" si="63"/>
        <v>711.3</v>
      </c>
    </row>
    <row r="126" spans="1:15" s="16" customFormat="1" ht="46.8">
      <c r="A126" s="19">
        <v>2</v>
      </c>
      <c r="B126" s="37">
        <v>955</v>
      </c>
      <c r="C126" s="38" t="s">
        <v>166</v>
      </c>
      <c r="D126" s="39" t="s">
        <v>68</v>
      </c>
      <c r="E126" s="39" t="s">
        <v>74</v>
      </c>
      <c r="F126" s="39" t="s">
        <v>165</v>
      </c>
      <c r="G126" s="39"/>
      <c r="H126" s="40">
        <f t="shared" ref="H126:O126" si="64">SUMIFS(H127:H1172,$B127:$B1172,$B126,$D127:$D1172,$D127,$E127:$E1172,$E127,$F127:$F1172,$F127)</f>
        <v>0</v>
      </c>
      <c r="I126" s="40">
        <f t="shared" si="64"/>
        <v>0</v>
      </c>
      <c r="J126" s="40">
        <f t="shared" si="64"/>
        <v>0</v>
      </c>
      <c r="K126" s="40">
        <f t="shared" si="64"/>
        <v>0</v>
      </c>
      <c r="L126" s="40">
        <f t="shared" si="64"/>
        <v>0</v>
      </c>
      <c r="M126" s="40">
        <f t="shared" si="64"/>
        <v>0</v>
      </c>
      <c r="N126" s="40">
        <f t="shared" si="64"/>
        <v>0</v>
      </c>
      <c r="O126" s="40">
        <f t="shared" si="64"/>
        <v>0</v>
      </c>
    </row>
    <row r="127" spans="1:15" s="16" customFormat="1" ht="15.6">
      <c r="A127" s="20">
        <v>3</v>
      </c>
      <c r="B127" s="31">
        <v>955</v>
      </c>
      <c r="C127" s="32" t="s">
        <v>46</v>
      </c>
      <c r="D127" s="33" t="s">
        <v>68</v>
      </c>
      <c r="E127" s="33" t="s">
        <v>74</v>
      </c>
      <c r="F127" s="33" t="s">
        <v>165</v>
      </c>
      <c r="G127" s="33" t="s">
        <v>90</v>
      </c>
      <c r="H127" s="24"/>
      <c r="I127" s="24"/>
      <c r="J127" s="24"/>
      <c r="K127" s="24"/>
      <c r="L127" s="24"/>
      <c r="M127" s="24"/>
      <c r="N127" s="24"/>
      <c r="O127" s="24"/>
    </row>
    <row r="128" spans="1:15" s="16" customFormat="1" ht="62.4">
      <c r="A128" s="19">
        <v>2</v>
      </c>
      <c r="B128" s="37">
        <v>955</v>
      </c>
      <c r="C128" s="42" t="s">
        <v>199</v>
      </c>
      <c r="D128" s="39" t="s">
        <v>68</v>
      </c>
      <c r="E128" s="39" t="s">
        <v>74</v>
      </c>
      <c r="F128" s="39" t="s">
        <v>47</v>
      </c>
      <c r="G128" s="39"/>
      <c r="H128" s="40">
        <f t="shared" ref="H128:O128" si="65">SUMIFS(H129:H1174,$B129:$B1174,$B128,$D129:$D1174,$D129,$E129:$E1174,$E129,$F129:$F1174,$F129)</f>
        <v>14372.4</v>
      </c>
      <c r="I128" s="40">
        <f t="shared" si="65"/>
        <v>0</v>
      </c>
      <c r="J128" s="40">
        <f t="shared" si="65"/>
        <v>14372.4</v>
      </c>
      <c r="K128" s="40">
        <f t="shared" si="65"/>
        <v>0</v>
      </c>
      <c r="L128" s="40">
        <f t="shared" si="65"/>
        <v>14372.4</v>
      </c>
      <c r="M128" s="40">
        <f t="shared" si="65"/>
        <v>0</v>
      </c>
      <c r="N128" s="40">
        <f t="shared" si="65"/>
        <v>14372.4</v>
      </c>
      <c r="O128" s="40">
        <f t="shared" si="65"/>
        <v>0</v>
      </c>
    </row>
    <row r="129" spans="1:15" s="16" customFormat="1" ht="15.6">
      <c r="A129" s="20">
        <v>3</v>
      </c>
      <c r="B129" s="31">
        <v>955</v>
      </c>
      <c r="C129" s="32" t="s">
        <v>46</v>
      </c>
      <c r="D129" s="33" t="s">
        <v>68</v>
      </c>
      <c r="E129" s="33" t="s">
        <v>74</v>
      </c>
      <c r="F129" s="33" t="s">
        <v>47</v>
      </c>
      <c r="G129" s="33" t="s">
        <v>90</v>
      </c>
      <c r="H129" s="24">
        <v>14372.4</v>
      </c>
      <c r="I129" s="24"/>
      <c r="J129" s="24">
        <v>14372.4</v>
      </c>
      <c r="K129" s="24"/>
      <c r="L129" s="24">
        <v>14372.4</v>
      </c>
      <c r="M129" s="24"/>
      <c r="N129" s="24">
        <v>14372.4</v>
      </c>
      <c r="O129" s="24"/>
    </row>
    <row r="130" spans="1:15" s="16" customFormat="1" ht="62.4">
      <c r="A130" s="19">
        <v>2</v>
      </c>
      <c r="B130" s="37">
        <v>955</v>
      </c>
      <c r="C130" s="38" t="s">
        <v>158</v>
      </c>
      <c r="D130" s="39" t="s">
        <v>68</v>
      </c>
      <c r="E130" s="39" t="s">
        <v>74</v>
      </c>
      <c r="F130" s="39" t="s">
        <v>49</v>
      </c>
      <c r="G130" s="39" t="s">
        <v>70</v>
      </c>
      <c r="H130" s="40">
        <f t="shared" ref="H130:O130" si="66">SUMIFS(H131:H1180,$B131:$B1180,$B130,$D131:$D1180,$D131,$E131:$E1180,$E131,$F131:$F1180,$F131)</f>
        <v>0</v>
      </c>
      <c r="I130" s="40">
        <f t="shared" si="66"/>
        <v>0</v>
      </c>
      <c r="J130" s="40">
        <f t="shared" si="66"/>
        <v>0</v>
      </c>
      <c r="K130" s="40">
        <f t="shared" si="66"/>
        <v>0</v>
      </c>
      <c r="L130" s="40">
        <f t="shared" si="66"/>
        <v>0</v>
      </c>
      <c r="M130" s="40">
        <f t="shared" si="66"/>
        <v>0</v>
      </c>
      <c r="N130" s="40">
        <f t="shared" si="66"/>
        <v>0</v>
      </c>
      <c r="O130" s="40">
        <f t="shared" si="66"/>
        <v>0</v>
      </c>
    </row>
    <row r="131" spans="1:15" s="16" customFormat="1" ht="15.6">
      <c r="A131" s="20">
        <v>3</v>
      </c>
      <c r="B131" s="31">
        <v>955</v>
      </c>
      <c r="C131" s="32" t="s">
        <v>46</v>
      </c>
      <c r="D131" s="33" t="s">
        <v>68</v>
      </c>
      <c r="E131" s="33" t="s">
        <v>74</v>
      </c>
      <c r="F131" s="33" t="s">
        <v>49</v>
      </c>
      <c r="G131" s="33" t="s">
        <v>90</v>
      </c>
      <c r="H131" s="24"/>
      <c r="I131" s="24"/>
      <c r="J131" s="24"/>
      <c r="K131" s="24"/>
      <c r="L131" s="24"/>
      <c r="M131" s="24"/>
      <c r="N131" s="24"/>
      <c r="O131" s="24"/>
    </row>
    <row r="132" spans="1:15" s="16" customFormat="1" ht="46.8">
      <c r="A132" s="19">
        <v>2</v>
      </c>
      <c r="B132" s="37">
        <v>955</v>
      </c>
      <c r="C132" s="38" t="s">
        <v>143</v>
      </c>
      <c r="D132" s="39" t="s">
        <v>68</v>
      </c>
      <c r="E132" s="39" t="s">
        <v>74</v>
      </c>
      <c r="F132" s="39" t="s">
        <v>142</v>
      </c>
      <c r="G132" s="39"/>
      <c r="H132" s="40">
        <f t="shared" ref="H132:O132" si="67">SUMIFS(H133:H1182,$B133:$B1182,$B132,$D133:$D1182,$D133,$E133:$E1182,$E133,$F133:$F1182,$F133)</f>
        <v>12017</v>
      </c>
      <c r="I132" s="40">
        <f t="shared" si="67"/>
        <v>711.3</v>
      </c>
      <c r="J132" s="40">
        <f t="shared" si="67"/>
        <v>12017</v>
      </c>
      <c r="K132" s="40">
        <f t="shared" si="67"/>
        <v>711.3</v>
      </c>
      <c r="L132" s="40">
        <f t="shared" si="67"/>
        <v>12017</v>
      </c>
      <c r="M132" s="40">
        <f t="shared" si="67"/>
        <v>711.3</v>
      </c>
      <c r="N132" s="40">
        <f t="shared" si="67"/>
        <v>12017</v>
      </c>
      <c r="O132" s="40">
        <f t="shared" si="67"/>
        <v>711.3</v>
      </c>
    </row>
    <row r="133" spans="1:15" s="16" customFormat="1" ht="31.2">
      <c r="A133" s="20">
        <v>3</v>
      </c>
      <c r="B133" s="31">
        <v>955</v>
      </c>
      <c r="C133" s="32" t="s">
        <v>23</v>
      </c>
      <c r="D133" s="33" t="s">
        <v>68</v>
      </c>
      <c r="E133" s="33" t="s">
        <v>74</v>
      </c>
      <c r="F133" s="33" t="s">
        <v>142</v>
      </c>
      <c r="G133" s="33" t="s">
        <v>81</v>
      </c>
      <c r="H133" s="24">
        <v>11398.4</v>
      </c>
      <c r="I133" s="24">
        <v>711.3</v>
      </c>
      <c r="J133" s="24">
        <v>11398.4</v>
      </c>
      <c r="K133" s="24">
        <v>711.3</v>
      </c>
      <c r="L133" s="24">
        <v>11398.4</v>
      </c>
      <c r="M133" s="24">
        <v>711.3</v>
      </c>
      <c r="N133" s="24">
        <v>11398.4</v>
      </c>
      <c r="O133" s="24">
        <v>711.3</v>
      </c>
    </row>
    <row r="134" spans="1:15" s="16" customFormat="1" ht="46.8">
      <c r="A134" s="20">
        <v>3</v>
      </c>
      <c r="B134" s="31">
        <v>955</v>
      </c>
      <c r="C134" s="32" t="s">
        <v>12</v>
      </c>
      <c r="D134" s="33" t="s">
        <v>68</v>
      </c>
      <c r="E134" s="33" t="s">
        <v>74</v>
      </c>
      <c r="F134" s="33" t="s">
        <v>142</v>
      </c>
      <c r="G134" s="33" t="s">
        <v>72</v>
      </c>
      <c r="H134" s="24">
        <v>618.6</v>
      </c>
      <c r="I134" s="24"/>
      <c r="J134" s="24">
        <v>618.6</v>
      </c>
      <c r="K134" s="24"/>
      <c r="L134" s="24">
        <v>618.6</v>
      </c>
      <c r="M134" s="24"/>
      <c r="N134" s="24">
        <v>618.6</v>
      </c>
      <c r="O134" s="24"/>
    </row>
    <row r="135" spans="1:15" s="16" customFormat="1" ht="39" customHeight="1">
      <c r="A135" s="19">
        <v>2</v>
      </c>
      <c r="B135" s="37">
        <v>955</v>
      </c>
      <c r="C135" s="38" t="s">
        <v>35</v>
      </c>
      <c r="D135" s="39" t="s">
        <v>68</v>
      </c>
      <c r="E135" s="39" t="s">
        <v>74</v>
      </c>
      <c r="F135" s="39" t="s">
        <v>109</v>
      </c>
      <c r="G135" s="39"/>
      <c r="H135" s="40">
        <f t="shared" ref="H135:O135" si="68">SUMIFS(H136:H1185,$B136:$B1185,$B135,$D136:$D1185,$D136,$E136:$E1185,$E136,$F136:$F1185,$F136)</f>
        <v>0</v>
      </c>
      <c r="I135" s="40">
        <f t="shared" si="68"/>
        <v>0</v>
      </c>
      <c r="J135" s="40">
        <f t="shared" si="68"/>
        <v>0</v>
      </c>
      <c r="K135" s="40">
        <f t="shared" si="68"/>
        <v>0</v>
      </c>
      <c r="L135" s="40">
        <f t="shared" si="68"/>
        <v>0</v>
      </c>
      <c r="M135" s="40">
        <f t="shared" si="68"/>
        <v>0</v>
      </c>
      <c r="N135" s="40">
        <f t="shared" si="68"/>
        <v>0</v>
      </c>
      <c r="O135" s="40">
        <f t="shared" si="68"/>
        <v>0</v>
      </c>
    </row>
    <row r="136" spans="1:15" s="16" customFormat="1" ht="15.6">
      <c r="A136" s="20">
        <v>3</v>
      </c>
      <c r="B136" s="31">
        <v>955</v>
      </c>
      <c r="C136" s="32" t="s">
        <v>128</v>
      </c>
      <c r="D136" s="33" t="s">
        <v>68</v>
      </c>
      <c r="E136" s="33" t="s">
        <v>74</v>
      </c>
      <c r="F136" s="33" t="s">
        <v>109</v>
      </c>
      <c r="G136" s="33" t="s">
        <v>127</v>
      </c>
      <c r="H136" s="24"/>
      <c r="I136" s="24"/>
      <c r="J136" s="24"/>
      <c r="K136" s="24"/>
      <c r="L136" s="24"/>
      <c r="M136" s="24"/>
      <c r="N136" s="24"/>
      <c r="O136" s="24"/>
    </row>
    <row r="137" spans="1:15" s="16" customFormat="1" ht="15.6">
      <c r="A137" s="17">
        <v>1</v>
      </c>
      <c r="B137" s="28">
        <v>955</v>
      </c>
      <c r="C137" s="29" t="s">
        <v>50</v>
      </c>
      <c r="D137" s="30" t="s">
        <v>87</v>
      </c>
      <c r="E137" s="30" t="s">
        <v>85</v>
      </c>
      <c r="F137" s="30" t="s">
        <v>7</v>
      </c>
      <c r="G137" s="30" t="s">
        <v>70</v>
      </c>
      <c r="H137" s="18">
        <f t="shared" ref="H137:O137" si="69">SUMIFS(H138:H1188,$B138:$B1188,$B138,$D138:$D1188,$D138,$E138:$E1188,$E138)/2</f>
        <v>360</v>
      </c>
      <c r="I137" s="18">
        <f t="shared" si="69"/>
        <v>0</v>
      </c>
      <c r="J137" s="18">
        <f t="shared" si="69"/>
        <v>360</v>
      </c>
      <c r="K137" s="18">
        <f t="shared" si="69"/>
        <v>0</v>
      </c>
      <c r="L137" s="18">
        <f t="shared" si="69"/>
        <v>360</v>
      </c>
      <c r="M137" s="18">
        <f t="shared" si="69"/>
        <v>0</v>
      </c>
      <c r="N137" s="18">
        <f t="shared" si="69"/>
        <v>360</v>
      </c>
      <c r="O137" s="18">
        <f t="shared" si="69"/>
        <v>0</v>
      </c>
    </row>
    <row r="138" spans="1:15" s="16" customFormat="1" ht="54" customHeight="1">
      <c r="A138" s="19">
        <v>2</v>
      </c>
      <c r="B138" s="37">
        <v>955</v>
      </c>
      <c r="C138" s="38" t="s">
        <v>198</v>
      </c>
      <c r="D138" s="39" t="s">
        <v>87</v>
      </c>
      <c r="E138" s="39" t="s">
        <v>85</v>
      </c>
      <c r="F138" s="39" t="s">
        <v>105</v>
      </c>
      <c r="G138" s="39" t="s">
        <v>70</v>
      </c>
      <c r="H138" s="40">
        <f t="shared" ref="H138:O138" si="70">SUMIFS(H139:H1188,$B139:$B1188,$B138,$D139:$D1188,$D139,$E139:$E1188,$E139,$F139:$F1188,$F139)</f>
        <v>360</v>
      </c>
      <c r="I138" s="40">
        <f t="shared" si="70"/>
        <v>0</v>
      </c>
      <c r="J138" s="40">
        <f t="shared" si="70"/>
        <v>360</v>
      </c>
      <c r="K138" s="40">
        <f t="shared" si="70"/>
        <v>0</v>
      </c>
      <c r="L138" s="40">
        <f t="shared" si="70"/>
        <v>360</v>
      </c>
      <c r="M138" s="40">
        <f t="shared" si="70"/>
        <v>0</v>
      </c>
      <c r="N138" s="40">
        <f t="shared" si="70"/>
        <v>360</v>
      </c>
      <c r="O138" s="40">
        <f t="shared" si="70"/>
        <v>0</v>
      </c>
    </row>
    <row r="139" spans="1:15" s="16" customFormat="1" ht="46.8">
      <c r="A139" s="20">
        <v>3</v>
      </c>
      <c r="B139" s="31">
        <v>955</v>
      </c>
      <c r="C139" s="32" t="s">
        <v>12</v>
      </c>
      <c r="D139" s="33" t="s">
        <v>87</v>
      </c>
      <c r="E139" s="33" t="s">
        <v>85</v>
      </c>
      <c r="F139" s="33" t="s">
        <v>105</v>
      </c>
      <c r="G139" s="33" t="s">
        <v>72</v>
      </c>
      <c r="H139" s="24">
        <v>360</v>
      </c>
      <c r="I139" s="24"/>
      <c r="J139" s="24">
        <v>360</v>
      </c>
      <c r="K139" s="24"/>
      <c r="L139" s="24">
        <v>360</v>
      </c>
      <c r="M139" s="24"/>
      <c r="N139" s="24">
        <v>360</v>
      </c>
      <c r="O139" s="24"/>
    </row>
    <row r="140" spans="1:15" s="16" customFormat="1" ht="15.6">
      <c r="A140" s="20">
        <v>3</v>
      </c>
      <c r="B140" s="31">
        <v>955</v>
      </c>
      <c r="C140" s="32" t="s">
        <v>46</v>
      </c>
      <c r="D140" s="33" t="s">
        <v>87</v>
      </c>
      <c r="E140" s="33" t="s">
        <v>85</v>
      </c>
      <c r="F140" s="33" t="s">
        <v>105</v>
      </c>
      <c r="G140" s="33" t="s">
        <v>90</v>
      </c>
      <c r="H140" s="24"/>
      <c r="I140" s="24"/>
      <c r="J140" s="24"/>
      <c r="K140" s="24"/>
      <c r="L140" s="24"/>
      <c r="M140" s="24"/>
      <c r="N140" s="24"/>
      <c r="O140" s="24"/>
    </row>
    <row r="141" spans="1:15" s="16" customFormat="1" ht="46.8">
      <c r="A141" s="17">
        <v>1</v>
      </c>
      <c r="B141" s="28">
        <v>955</v>
      </c>
      <c r="C141" s="29" t="s">
        <v>51</v>
      </c>
      <c r="D141" s="30" t="s">
        <v>77</v>
      </c>
      <c r="E141" s="30" t="s">
        <v>88</v>
      </c>
      <c r="F141" s="30" t="s">
        <v>7</v>
      </c>
      <c r="G141" s="30" t="s">
        <v>70</v>
      </c>
      <c r="H141" s="18">
        <f t="shared" ref="H141:O141" si="71">SUMIFS(H142:H1192,$B142:$B1192,$B142,$D142:$D1192,$D142,$E142:$E1192,$E142)/2</f>
        <v>2698.6</v>
      </c>
      <c r="I141" s="18">
        <f t="shared" si="71"/>
        <v>0</v>
      </c>
      <c r="J141" s="18">
        <f t="shared" si="71"/>
        <v>2698.6</v>
      </c>
      <c r="K141" s="18">
        <f t="shared" si="71"/>
        <v>0</v>
      </c>
      <c r="L141" s="18">
        <f t="shared" si="71"/>
        <v>2698.6</v>
      </c>
      <c r="M141" s="18">
        <f t="shared" si="71"/>
        <v>0</v>
      </c>
      <c r="N141" s="18">
        <f t="shared" si="71"/>
        <v>2698.6</v>
      </c>
      <c r="O141" s="18">
        <f t="shared" si="71"/>
        <v>0</v>
      </c>
    </row>
    <row r="142" spans="1:15" s="16" customFormat="1" ht="46.8">
      <c r="A142" s="19">
        <v>2</v>
      </c>
      <c r="B142" s="37">
        <v>955</v>
      </c>
      <c r="C142" s="38" t="s">
        <v>166</v>
      </c>
      <c r="D142" s="39" t="s">
        <v>77</v>
      </c>
      <c r="E142" s="39" t="s">
        <v>88</v>
      </c>
      <c r="F142" s="39" t="s">
        <v>165</v>
      </c>
      <c r="G142" s="39"/>
      <c r="H142" s="40">
        <f t="shared" ref="H142:O142" si="72">SUMIFS(H143:H1192,$B143:$B1192,$B142,$D143:$D1192,$D143,$E143:$E1192,$E143,$F143:$F1192,$F143)</f>
        <v>2622.6</v>
      </c>
      <c r="I142" s="40">
        <f t="shared" si="72"/>
        <v>0</v>
      </c>
      <c r="J142" s="40">
        <f t="shared" si="72"/>
        <v>2622.6</v>
      </c>
      <c r="K142" s="40">
        <f t="shared" si="72"/>
        <v>0</v>
      </c>
      <c r="L142" s="40">
        <f t="shared" si="72"/>
        <v>2622.6</v>
      </c>
      <c r="M142" s="40">
        <f t="shared" si="72"/>
        <v>0</v>
      </c>
      <c r="N142" s="40">
        <f t="shared" si="72"/>
        <v>2622.6</v>
      </c>
      <c r="O142" s="40">
        <f t="shared" si="72"/>
        <v>0</v>
      </c>
    </row>
    <row r="143" spans="1:15" s="16" customFormat="1" ht="15.6">
      <c r="A143" s="20">
        <v>3</v>
      </c>
      <c r="B143" s="31">
        <v>955</v>
      </c>
      <c r="C143" s="32" t="s">
        <v>46</v>
      </c>
      <c r="D143" s="33" t="s">
        <v>77</v>
      </c>
      <c r="E143" s="33" t="s">
        <v>88</v>
      </c>
      <c r="F143" s="33" t="s">
        <v>165</v>
      </c>
      <c r="G143" s="33" t="s">
        <v>90</v>
      </c>
      <c r="H143" s="24">
        <v>2622.6</v>
      </c>
      <c r="I143" s="24"/>
      <c r="J143" s="24">
        <v>2622.6</v>
      </c>
      <c r="K143" s="24"/>
      <c r="L143" s="24">
        <v>2622.6</v>
      </c>
      <c r="M143" s="24"/>
      <c r="N143" s="24">
        <v>2622.6</v>
      </c>
      <c r="O143" s="24"/>
    </row>
    <row r="144" spans="1:15" s="16" customFormat="1" ht="78">
      <c r="A144" s="19">
        <v>2</v>
      </c>
      <c r="B144" s="37">
        <v>955</v>
      </c>
      <c r="C144" s="38" t="s">
        <v>200</v>
      </c>
      <c r="D144" s="39" t="s">
        <v>77</v>
      </c>
      <c r="E144" s="39" t="s">
        <v>88</v>
      </c>
      <c r="F144" s="39" t="s">
        <v>106</v>
      </c>
      <c r="G144" s="39" t="s">
        <v>70</v>
      </c>
      <c r="H144" s="40">
        <f t="shared" ref="H144:O144" si="73">SUMIFS(H145:H1194,$B145:$B1194,$B144,$D145:$D1194,$D145,$E145:$E1194,$E145,$F145:$F1194,$F145)</f>
        <v>76</v>
      </c>
      <c r="I144" s="40">
        <f t="shared" si="73"/>
        <v>0</v>
      </c>
      <c r="J144" s="40">
        <f t="shared" si="73"/>
        <v>76</v>
      </c>
      <c r="K144" s="40">
        <f t="shared" si="73"/>
        <v>0</v>
      </c>
      <c r="L144" s="40">
        <f t="shared" si="73"/>
        <v>76</v>
      </c>
      <c r="M144" s="40">
        <f t="shared" si="73"/>
        <v>0</v>
      </c>
      <c r="N144" s="40">
        <f t="shared" si="73"/>
        <v>76</v>
      </c>
      <c r="O144" s="40">
        <f t="shared" si="73"/>
        <v>0</v>
      </c>
    </row>
    <row r="145" spans="1:15" s="16" customFormat="1" ht="46.8">
      <c r="A145" s="20">
        <v>3</v>
      </c>
      <c r="B145" s="31">
        <v>955</v>
      </c>
      <c r="C145" s="32" t="s">
        <v>12</v>
      </c>
      <c r="D145" s="33" t="s">
        <v>77</v>
      </c>
      <c r="E145" s="33" t="s">
        <v>88</v>
      </c>
      <c r="F145" s="33" t="s">
        <v>106</v>
      </c>
      <c r="G145" s="33" t="s">
        <v>72</v>
      </c>
      <c r="H145" s="24">
        <v>76</v>
      </c>
      <c r="I145" s="24"/>
      <c r="J145" s="24">
        <v>76</v>
      </c>
      <c r="K145" s="24"/>
      <c r="L145" s="24">
        <v>76</v>
      </c>
      <c r="M145" s="24"/>
      <c r="N145" s="24">
        <v>76</v>
      </c>
      <c r="O145" s="24"/>
    </row>
    <row r="146" spans="1:15" s="16" customFormat="1" ht="37.200000000000003" customHeight="1">
      <c r="A146" s="19">
        <v>2</v>
      </c>
      <c r="B146" s="37">
        <v>955</v>
      </c>
      <c r="C146" s="38" t="s">
        <v>35</v>
      </c>
      <c r="D146" s="39" t="s">
        <v>77</v>
      </c>
      <c r="E146" s="39" t="s">
        <v>88</v>
      </c>
      <c r="F146" s="39" t="s">
        <v>109</v>
      </c>
      <c r="G146" s="39"/>
      <c r="H146" s="40">
        <f t="shared" ref="H146:O146" si="74">SUMIFS(H147:H1197,$B147:$B1197,$B146,$D147:$D1197,$D147,$E147:$E1197,$E147,$F147:$F1197,$F147)</f>
        <v>0</v>
      </c>
      <c r="I146" s="40">
        <f t="shared" si="74"/>
        <v>0</v>
      </c>
      <c r="J146" s="40">
        <f t="shared" si="74"/>
        <v>0</v>
      </c>
      <c r="K146" s="40">
        <f t="shared" si="74"/>
        <v>0</v>
      </c>
      <c r="L146" s="40">
        <f t="shared" si="74"/>
        <v>0</v>
      </c>
      <c r="M146" s="40">
        <f t="shared" si="74"/>
        <v>0</v>
      </c>
      <c r="N146" s="40">
        <f t="shared" si="74"/>
        <v>0</v>
      </c>
      <c r="O146" s="40">
        <f t="shared" si="74"/>
        <v>0</v>
      </c>
    </row>
    <row r="147" spans="1:15" s="16" customFormat="1" ht="15.6">
      <c r="A147" s="20">
        <v>3</v>
      </c>
      <c r="B147" s="31">
        <v>955</v>
      </c>
      <c r="C147" s="32" t="s">
        <v>154</v>
      </c>
      <c r="D147" s="33" t="s">
        <v>77</v>
      </c>
      <c r="E147" s="33" t="s">
        <v>88</v>
      </c>
      <c r="F147" s="33" t="s">
        <v>109</v>
      </c>
      <c r="G147" s="33" t="s">
        <v>126</v>
      </c>
      <c r="H147" s="24"/>
      <c r="I147" s="24"/>
      <c r="J147" s="24"/>
      <c r="K147" s="24"/>
      <c r="L147" s="24"/>
      <c r="M147" s="24"/>
      <c r="N147" s="24"/>
      <c r="O147" s="24"/>
    </row>
    <row r="148" spans="1:15" s="16" customFormat="1" ht="46.8">
      <c r="A148" s="17">
        <v>1</v>
      </c>
      <c r="B148" s="28">
        <v>955</v>
      </c>
      <c r="C148" s="29" t="s">
        <v>36</v>
      </c>
      <c r="D148" s="30" t="s">
        <v>77</v>
      </c>
      <c r="E148" s="30" t="s">
        <v>75</v>
      </c>
      <c r="F148" s="30"/>
      <c r="G148" s="30"/>
      <c r="H148" s="18">
        <f t="shared" ref="H148:O148" si="75">SUMIFS(H149:H1197,$B149:$B1197,$B149,$D149:$D1197,$D149,$E149:$E1197,$E149)/2</f>
        <v>698.7</v>
      </c>
      <c r="I148" s="18">
        <f t="shared" si="75"/>
        <v>0</v>
      </c>
      <c r="J148" s="18">
        <f t="shared" si="75"/>
        <v>698.7</v>
      </c>
      <c r="K148" s="18">
        <f t="shared" si="75"/>
        <v>0</v>
      </c>
      <c r="L148" s="18">
        <f t="shared" si="75"/>
        <v>698.7</v>
      </c>
      <c r="M148" s="18">
        <f t="shared" si="75"/>
        <v>0</v>
      </c>
      <c r="N148" s="18">
        <f t="shared" si="75"/>
        <v>698.7</v>
      </c>
      <c r="O148" s="18">
        <f t="shared" si="75"/>
        <v>0</v>
      </c>
    </row>
    <row r="149" spans="1:15" s="16" customFormat="1" ht="62.4">
      <c r="A149" s="19">
        <v>2</v>
      </c>
      <c r="B149" s="37">
        <v>955</v>
      </c>
      <c r="C149" s="38" t="s">
        <v>157</v>
      </c>
      <c r="D149" s="39" t="s">
        <v>77</v>
      </c>
      <c r="E149" s="39" t="s">
        <v>75</v>
      </c>
      <c r="F149" s="39" t="s">
        <v>52</v>
      </c>
      <c r="G149" s="39"/>
      <c r="H149" s="40">
        <f t="shared" ref="H149:O149" si="76">SUMIFS(H150:H1197,$B150:$B1197,$B149,$D150:$D1197,$D150,$E150:$E1197,$E150,$F150:$F1197,$F150)</f>
        <v>698.7</v>
      </c>
      <c r="I149" s="40">
        <f t="shared" si="76"/>
        <v>0</v>
      </c>
      <c r="J149" s="40">
        <f t="shared" si="76"/>
        <v>698.7</v>
      </c>
      <c r="K149" s="40">
        <f t="shared" si="76"/>
        <v>0</v>
      </c>
      <c r="L149" s="40">
        <f t="shared" si="76"/>
        <v>698.7</v>
      </c>
      <c r="M149" s="40">
        <f t="shared" si="76"/>
        <v>0</v>
      </c>
      <c r="N149" s="40">
        <f t="shared" si="76"/>
        <v>698.7</v>
      </c>
      <c r="O149" s="40">
        <f t="shared" si="76"/>
        <v>0</v>
      </c>
    </row>
    <row r="150" spans="1:15" s="16" customFormat="1" ht="15.6">
      <c r="A150" s="20">
        <v>3</v>
      </c>
      <c r="B150" s="31">
        <v>955</v>
      </c>
      <c r="C150" s="32" t="s">
        <v>46</v>
      </c>
      <c r="D150" s="33" t="s">
        <v>77</v>
      </c>
      <c r="E150" s="33" t="s">
        <v>75</v>
      </c>
      <c r="F150" s="33" t="s">
        <v>52</v>
      </c>
      <c r="G150" s="33" t="s">
        <v>90</v>
      </c>
      <c r="H150" s="24">
        <v>698.7</v>
      </c>
      <c r="I150" s="24"/>
      <c r="J150" s="24">
        <v>698.7</v>
      </c>
      <c r="K150" s="24"/>
      <c r="L150" s="24">
        <v>698.7</v>
      </c>
      <c r="M150" s="24"/>
      <c r="N150" s="24">
        <v>698.7</v>
      </c>
      <c r="O150" s="24"/>
    </row>
    <row r="151" spans="1:15" s="16" customFormat="1" ht="62.4">
      <c r="A151" s="19">
        <v>2</v>
      </c>
      <c r="B151" s="37">
        <v>955</v>
      </c>
      <c r="C151" s="38" t="s">
        <v>210</v>
      </c>
      <c r="D151" s="39" t="s">
        <v>77</v>
      </c>
      <c r="E151" s="39" t="s">
        <v>75</v>
      </c>
      <c r="F151" s="39" t="s">
        <v>152</v>
      </c>
      <c r="G151" s="39"/>
      <c r="H151" s="40">
        <f t="shared" ref="H151:O151" si="77">SUMIFS(H152:H1199,$B152:$B1199,$B151,$D152:$D1199,$D152,$E152:$E1199,$E152,$F152:$F1199,$F152)</f>
        <v>0</v>
      </c>
      <c r="I151" s="40">
        <f t="shared" si="77"/>
        <v>0</v>
      </c>
      <c r="J151" s="40">
        <f t="shared" si="77"/>
        <v>0</v>
      </c>
      <c r="K151" s="40">
        <f t="shared" si="77"/>
        <v>0</v>
      </c>
      <c r="L151" s="40">
        <f t="shared" si="77"/>
        <v>0</v>
      </c>
      <c r="M151" s="40">
        <f t="shared" si="77"/>
        <v>0</v>
      </c>
      <c r="N151" s="40">
        <f t="shared" si="77"/>
        <v>0</v>
      </c>
      <c r="O151" s="40">
        <f t="shared" si="77"/>
        <v>0</v>
      </c>
    </row>
    <row r="152" spans="1:15" s="16" customFormat="1" ht="62.4">
      <c r="A152" s="20">
        <v>3</v>
      </c>
      <c r="B152" s="31">
        <v>955</v>
      </c>
      <c r="C152" s="32" t="s">
        <v>145</v>
      </c>
      <c r="D152" s="33" t="s">
        <v>77</v>
      </c>
      <c r="E152" s="33" t="s">
        <v>75</v>
      </c>
      <c r="F152" s="33" t="s">
        <v>152</v>
      </c>
      <c r="G152" s="33" t="s">
        <v>93</v>
      </c>
      <c r="H152" s="24"/>
      <c r="I152" s="24"/>
      <c r="J152" s="24"/>
      <c r="K152" s="24"/>
      <c r="L152" s="24"/>
      <c r="M152" s="24"/>
      <c r="N152" s="24"/>
      <c r="O152" s="24"/>
    </row>
    <row r="153" spans="1:15" s="16" customFormat="1" ht="15.6">
      <c r="A153" s="17">
        <v>1</v>
      </c>
      <c r="B153" s="28">
        <v>955</v>
      </c>
      <c r="C153" s="29" t="s">
        <v>53</v>
      </c>
      <c r="D153" s="30" t="s">
        <v>85</v>
      </c>
      <c r="E153" s="30" t="s">
        <v>91</v>
      </c>
      <c r="F153" s="30"/>
      <c r="G153" s="30"/>
      <c r="H153" s="18">
        <f t="shared" ref="H153:O153" si="78">SUMIFS(H154:H1202,$B154:$B1202,$B154,$D154:$D1202,$D154,$E154:$E1202,$E154)/2</f>
        <v>42085.5</v>
      </c>
      <c r="I153" s="18">
        <f t="shared" si="78"/>
        <v>41348.5</v>
      </c>
      <c r="J153" s="18">
        <f t="shared" si="78"/>
        <v>40696.899999999994</v>
      </c>
      <c r="K153" s="18">
        <f t="shared" si="78"/>
        <v>39959.899999999994</v>
      </c>
      <c r="L153" s="18">
        <f t="shared" si="78"/>
        <v>42085.5</v>
      </c>
      <c r="M153" s="18">
        <f t="shared" si="78"/>
        <v>41348.5</v>
      </c>
      <c r="N153" s="18">
        <f t="shared" si="78"/>
        <v>40696.899999999994</v>
      </c>
      <c r="O153" s="18">
        <f t="shared" si="78"/>
        <v>39959.899999999994</v>
      </c>
    </row>
    <row r="154" spans="1:15" s="16" customFormat="1" ht="62.4">
      <c r="A154" s="19">
        <v>2</v>
      </c>
      <c r="B154" s="37">
        <v>955</v>
      </c>
      <c r="C154" s="47" t="s">
        <v>176</v>
      </c>
      <c r="D154" s="39" t="s">
        <v>85</v>
      </c>
      <c r="E154" s="39" t="s">
        <v>91</v>
      </c>
      <c r="F154" s="39" t="s">
        <v>15</v>
      </c>
      <c r="G154" s="39" t="s">
        <v>70</v>
      </c>
      <c r="H154" s="40">
        <f t="shared" ref="H154:O154" si="79">SUMIFS(H155:H1202,$B155:$B1202,$B154,$D155:$D1202,$D155,$E155:$E1202,$E155,$F155:$F1202,$F155)</f>
        <v>0</v>
      </c>
      <c r="I154" s="40">
        <f t="shared" si="79"/>
        <v>0</v>
      </c>
      <c r="J154" s="40">
        <f t="shared" si="79"/>
        <v>0</v>
      </c>
      <c r="K154" s="40">
        <f t="shared" si="79"/>
        <v>0</v>
      </c>
      <c r="L154" s="40">
        <f t="shared" si="79"/>
        <v>0</v>
      </c>
      <c r="M154" s="40">
        <f t="shared" si="79"/>
        <v>0</v>
      </c>
      <c r="N154" s="40">
        <f t="shared" si="79"/>
        <v>0</v>
      </c>
      <c r="O154" s="40">
        <f t="shared" si="79"/>
        <v>0</v>
      </c>
    </row>
    <row r="155" spans="1:15" s="16" customFormat="1" ht="46.8">
      <c r="A155" s="20">
        <v>3</v>
      </c>
      <c r="B155" s="31">
        <v>955</v>
      </c>
      <c r="C155" s="45" t="s">
        <v>12</v>
      </c>
      <c r="D155" s="33" t="s">
        <v>85</v>
      </c>
      <c r="E155" s="33" t="s">
        <v>91</v>
      </c>
      <c r="F155" s="33" t="s">
        <v>15</v>
      </c>
      <c r="G155" s="33" t="s">
        <v>72</v>
      </c>
      <c r="H155" s="24"/>
      <c r="I155" s="24"/>
      <c r="J155" s="24"/>
      <c r="K155" s="24"/>
      <c r="L155" s="24"/>
      <c r="M155" s="24"/>
      <c r="N155" s="24"/>
      <c r="O155" s="24"/>
    </row>
    <row r="156" spans="1:15" s="16" customFormat="1" ht="78">
      <c r="A156" s="19">
        <v>2</v>
      </c>
      <c r="B156" s="37">
        <v>955</v>
      </c>
      <c r="C156" s="52" t="s">
        <v>171</v>
      </c>
      <c r="D156" s="39" t="s">
        <v>85</v>
      </c>
      <c r="E156" s="39" t="s">
        <v>91</v>
      </c>
      <c r="F156" s="39" t="s">
        <v>54</v>
      </c>
      <c r="G156" s="39"/>
      <c r="H156" s="40">
        <f t="shared" ref="H156:O156" si="80">SUMIFS(H157:H1204,$B157:$B1204,$B156,$D157:$D1204,$D157,$E157:$E1204,$E157,$F157:$F1204,$F157)</f>
        <v>42085.5</v>
      </c>
      <c r="I156" s="40">
        <f t="shared" si="80"/>
        <v>41348.5</v>
      </c>
      <c r="J156" s="40">
        <f t="shared" si="80"/>
        <v>40696.899999999994</v>
      </c>
      <c r="K156" s="40">
        <f t="shared" si="80"/>
        <v>39959.9</v>
      </c>
      <c r="L156" s="40">
        <f t="shared" si="80"/>
        <v>42085.5</v>
      </c>
      <c r="M156" s="40">
        <f t="shared" si="80"/>
        <v>41348.5</v>
      </c>
      <c r="N156" s="40">
        <f t="shared" si="80"/>
        <v>40696.899999999994</v>
      </c>
      <c r="O156" s="40">
        <f t="shared" si="80"/>
        <v>39959.9</v>
      </c>
    </row>
    <row r="157" spans="1:15" s="16" customFormat="1" ht="31.2">
      <c r="A157" s="20">
        <v>3</v>
      </c>
      <c r="B157" s="31">
        <v>955</v>
      </c>
      <c r="C157" s="32" t="s">
        <v>23</v>
      </c>
      <c r="D157" s="33" t="s">
        <v>85</v>
      </c>
      <c r="E157" s="33" t="s">
        <v>91</v>
      </c>
      <c r="F157" s="33" t="s">
        <v>54</v>
      </c>
      <c r="G157" s="33" t="s">
        <v>81</v>
      </c>
      <c r="H157" s="24">
        <v>7537.1</v>
      </c>
      <c r="I157" s="24">
        <v>6827.1</v>
      </c>
      <c r="J157" s="24">
        <v>8103.7</v>
      </c>
      <c r="K157" s="24">
        <v>7393.7</v>
      </c>
      <c r="L157" s="24">
        <v>7537.1</v>
      </c>
      <c r="M157" s="24">
        <v>6827.1</v>
      </c>
      <c r="N157" s="24">
        <v>8103.7</v>
      </c>
      <c r="O157" s="24">
        <v>7393.7</v>
      </c>
    </row>
    <row r="158" spans="1:15" s="16" customFormat="1" ht="46.8">
      <c r="A158" s="20">
        <v>3</v>
      </c>
      <c r="B158" s="31">
        <v>955</v>
      </c>
      <c r="C158" s="32" t="s">
        <v>12</v>
      </c>
      <c r="D158" s="33" t="s">
        <v>85</v>
      </c>
      <c r="E158" s="33" t="s">
        <v>91</v>
      </c>
      <c r="F158" s="33" t="s">
        <v>54</v>
      </c>
      <c r="G158" s="33" t="s">
        <v>72</v>
      </c>
      <c r="H158" s="24">
        <v>432.1</v>
      </c>
      <c r="I158" s="24">
        <v>405.1</v>
      </c>
      <c r="J158" s="24">
        <v>432.1</v>
      </c>
      <c r="K158" s="24">
        <v>405.1</v>
      </c>
      <c r="L158" s="24">
        <v>432.1</v>
      </c>
      <c r="M158" s="24">
        <v>405.1</v>
      </c>
      <c r="N158" s="24">
        <v>432.1</v>
      </c>
      <c r="O158" s="24">
        <v>405.1</v>
      </c>
    </row>
    <row r="159" spans="1:15" s="16" customFormat="1" ht="15.6">
      <c r="A159" s="20">
        <v>3</v>
      </c>
      <c r="B159" s="31">
        <v>955</v>
      </c>
      <c r="C159" s="32" t="s">
        <v>46</v>
      </c>
      <c r="D159" s="33" t="s">
        <v>85</v>
      </c>
      <c r="E159" s="33" t="s">
        <v>91</v>
      </c>
      <c r="F159" s="33" t="s">
        <v>54</v>
      </c>
      <c r="G159" s="33" t="s">
        <v>90</v>
      </c>
      <c r="H159" s="24"/>
      <c r="I159" s="24"/>
      <c r="J159" s="24"/>
      <c r="K159" s="24"/>
      <c r="L159" s="24"/>
      <c r="M159" s="24"/>
      <c r="N159" s="24"/>
      <c r="O159" s="24"/>
    </row>
    <row r="160" spans="1:15" s="16" customFormat="1" ht="62.4">
      <c r="A160" s="20">
        <v>3</v>
      </c>
      <c r="B160" s="31">
        <v>955</v>
      </c>
      <c r="C160" s="32" t="s">
        <v>133</v>
      </c>
      <c r="D160" s="33" t="s">
        <v>85</v>
      </c>
      <c r="E160" s="33" t="s">
        <v>91</v>
      </c>
      <c r="F160" s="33" t="s">
        <v>54</v>
      </c>
      <c r="G160" s="33" t="s">
        <v>92</v>
      </c>
      <c r="H160" s="24">
        <v>34116.300000000003</v>
      </c>
      <c r="I160" s="24">
        <v>34116.300000000003</v>
      </c>
      <c r="J160" s="24">
        <v>32161.1</v>
      </c>
      <c r="K160" s="24">
        <v>32161.1</v>
      </c>
      <c r="L160" s="24">
        <v>34116.300000000003</v>
      </c>
      <c r="M160" s="24">
        <v>34116.300000000003</v>
      </c>
      <c r="N160" s="24">
        <v>32161.1</v>
      </c>
      <c r="O160" s="24">
        <v>32161.1</v>
      </c>
    </row>
    <row r="161" spans="1:15" s="16" customFormat="1" ht="21" customHeight="1">
      <c r="A161" s="20">
        <v>3</v>
      </c>
      <c r="B161" s="31">
        <v>955</v>
      </c>
      <c r="C161" s="32" t="s">
        <v>13</v>
      </c>
      <c r="D161" s="33" t="s">
        <v>85</v>
      </c>
      <c r="E161" s="33" t="s">
        <v>91</v>
      </c>
      <c r="F161" s="33" t="s">
        <v>54</v>
      </c>
      <c r="G161" s="33" t="s">
        <v>73</v>
      </c>
      <c r="H161" s="24"/>
      <c r="I161" s="24"/>
      <c r="J161" s="24"/>
      <c r="K161" s="24"/>
      <c r="L161" s="24"/>
      <c r="M161" s="24"/>
      <c r="N161" s="24"/>
      <c r="O161" s="24"/>
    </row>
    <row r="162" spans="1:15" s="16" customFormat="1" ht="15.6">
      <c r="A162" s="17">
        <v>1</v>
      </c>
      <c r="B162" s="28">
        <v>955</v>
      </c>
      <c r="C162" s="29" t="s">
        <v>55</v>
      </c>
      <c r="D162" s="30" t="s">
        <v>85</v>
      </c>
      <c r="E162" s="30" t="s">
        <v>82</v>
      </c>
      <c r="F162" s="30" t="s">
        <v>7</v>
      </c>
      <c r="G162" s="30" t="s">
        <v>70</v>
      </c>
      <c r="H162" s="18">
        <f t="shared" ref="H162:O162" si="81">SUMIFS(H163:H1211,$B163:$B1211,$B163,$D163:$D1211,$D163,$E163:$E1211,$E163)/2</f>
        <v>0</v>
      </c>
      <c r="I162" s="18">
        <f t="shared" si="81"/>
        <v>0</v>
      </c>
      <c r="J162" s="18">
        <f t="shared" si="81"/>
        <v>0</v>
      </c>
      <c r="K162" s="18">
        <f t="shared" si="81"/>
        <v>0</v>
      </c>
      <c r="L162" s="18">
        <f t="shared" si="81"/>
        <v>0</v>
      </c>
      <c r="M162" s="18">
        <f t="shared" si="81"/>
        <v>0</v>
      </c>
      <c r="N162" s="18">
        <f t="shared" si="81"/>
        <v>0</v>
      </c>
      <c r="O162" s="18">
        <f t="shared" si="81"/>
        <v>0</v>
      </c>
    </row>
    <row r="163" spans="1:15" s="16" customFormat="1" ht="55.8" customHeight="1">
      <c r="A163" s="19">
        <v>2</v>
      </c>
      <c r="B163" s="37">
        <v>955</v>
      </c>
      <c r="C163" s="38" t="s">
        <v>205</v>
      </c>
      <c r="D163" s="39" t="s">
        <v>85</v>
      </c>
      <c r="E163" s="39" t="s">
        <v>82</v>
      </c>
      <c r="F163" s="39" t="s">
        <v>122</v>
      </c>
      <c r="G163" s="39"/>
      <c r="H163" s="40">
        <f t="shared" ref="H163:O163" si="82">SUMIFS(H164:H1211,$B164:$B1211,$B163,$D164:$D1211,$D164,$E164:$E1211,$E164,$F164:$F1211,$F164)</f>
        <v>0</v>
      </c>
      <c r="I163" s="40">
        <f t="shared" si="82"/>
        <v>0</v>
      </c>
      <c r="J163" s="40">
        <f t="shared" si="82"/>
        <v>0</v>
      </c>
      <c r="K163" s="40">
        <f t="shared" si="82"/>
        <v>0</v>
      </c>
      <c r="L163" s="40">
        <f t="shared" si="82"/>
        <v>0</v>
      </c>
      <c r="M163" s="40">
        <f t="shared" si="82"/>
        <v>0</v>
      </c>
      <c r="N163" s="40">
        <f t="shared" si="82"/>
        <v>0</v>
      </c>
      <c r="O163" s="40">
        <f t="shared" si="82"/>
        <v>0</v>
      </c>
    </row>
    <row r="164" spans="1:15" s="16" customFormat="1" ht="46.8">
      <c r="A164" s="20">
        <v>3</v>
      </c>
      <c r="B164" s="31">
        <v>955</v>
      </c>
      <c r="C164" s="32" t="s">
        <v>12</v>
      </c>
      <c r="D164" s="33" t="s">
        <v>85</v>
      </c>
      <c r="E164" s="33" t="s">
        <v>82</v>
      </c>
      <c r="F164" s="33" t="s">
        <v>122</v>
      </c>
      <c r="G164" s="33" t="s">
        <v>72</v>
      </c>
      <c r="H164" s="24"/>
      <c r="I164" s="24"/>
      <c r="J164" s="24"/>
      <c r="K164" s="24"/>
      <c r="L164" s="24"/>
      <c r="M164" s="24"/>
      <c r="N164" s="24"/>
      <c r="O164" s="24"/>
    </row>
    <row r="165" spans="1:15" s="16" customFormat="1" ht="15.6">
      <c r="A165" s="17">
        <v>1</v>
      </c>
      <c r="B165" s="28">
        <v>955</v>
      </c>
      <c r="C165" s="29" t="s">
        <v>129</v>
      </c>
      <c r="D165" s="30" t="s">
        <v>85</v>
      </c>
      <c r="E165" s="30" t="s">
        <v>88</v>
      </c>
      <c r="F165" s="30"/>
      <c r="G165" s="30"/>
      <c r="H165" s="18">
        <f t="shared" ref="H165:O165" si="83">SUMIFS(H166:H1214,$B166:$B1214,$B166,$D166:$D1214,$D166,$E166:$E1214,$E166)/2</f>
        <v>0</v>
      </c>
      <c r="I165" s="18">
        <f t="shared" si="83"/>
        <v>0</v>
      </c>
      <c r="J165" s="18">
        <f t="shared" si="83"/>
        <v>0</v>
      </c>
      <c r="K165" s="18">
        <f t="shared" si="83"/>
        <v>0</v>
      </c>
      <c r="L165" s="18">
        <f t="shared" si="83"/>
        <v>0</v>
      </c>
      <c r="M165" s="18">
        <f t="shared" si="83"/>
        <v>0</v>
      </c>
      <c r="N165" s="18">
        <f t="shared" si="83"/>
        <v>0</v>
      </c>
      <c r="O165" s="18">
        <f t="shared" si="83"/>
        <v>0</v>
      </c>
    </row>
    <row r="166" spans="1:15" s="16" customFormat="1" ht="62.4">
      <c r="A166" s="19">
        <v>2</v>
      </c>
      <c r="B166" s="37">
        <v>955</v>
      </c>
      <c r="C166" s="38" t="s">
        <v>168</v>
      </c>
      <c r="D166" s="39" t="s">
        <v>85</v>
      </c>
      <c r="E166" s="39" t="s">
        <v>88</v>
      </c>
      <c r="F166" s="39" t="s">
        <v>56</v>
      </c>
      <c r="G166" s="39"/>
      <c r="H166" s="40">
        <f t="shared" ref="H166:O166" si="84">SUMIFS(H167:H1214,$B167:$B1214,$B166,$D167:$D1214,$D167,$E167:$E1214,$E167,$F167:$F1214,$F167)</f>
        <v>0</v>
      </c>
      <c r="I166" s="40">
        <f t="shared" si="84"/>
        <v>0</v>
      </c>
      <c r="J166" s="40">
        <f t="shared" si="84"/>
        <v>0</v>
      </c>
      <c r="K166" s="40">
        <f t="shared" si="84"/>
        <v>0</v>
      </c>
      <c r="L166" s="40">
        <f t="shared" si="84"/>
        <v>0</v>
      </c>
      <c r="M166" s="40">
        <f t="shared" si="84"/>
        <v>0</v>
      </c>
      <c r="N166" s="40">
        <f t="shared" si="84"/>
        <v>0</v>
      </c>
      <c r="O166" s="40">
        <f t="shared" si="84"/>
        <v>0</v>
      </c>
    </row>
    <row r="167" spans="1:15" s="16" customFormat="1" ht="15.6">
      <c r="A167" s="20">
        <v>3</v>
      </c>
      <c r="B167" s="31">
        <v>955</v>
      </c>
      <c r="C167" s="32" t="s">
        <v>46</v>
      </c>
      <c r="D167" s="33" t="s">
        <v>85</v>
      </c>
      <c r="E167" s="33" t="s">
        <v>88</v>
      </c>
      <c r="F167" s="33" t="s">
        <v>56</v>
      </c>
      <c r="G167" s="33" t="s">
        <v>90</v>
      </c>
      <c r="H167" s="24"/>
      <c r="I167" s="24"/>
      <c r="J167" s="24"/>
      <c r="K167" s="24"/>
      <c r="L167" s="24"/>
      <c r="M167" s="24"/>
      <c r="N167" s="24"/>
      <c r="O167" s="24"/>
    </row>
    <row r="168" spans="1:15" s="16" customFormat="1" ht="15.6">
      <c r="A168" s="17">
        <v>1</v>
      </c>
      <c r="B168" s="28">
        <v>955</v>
      </c>
      <c r="C168" s="29" t="s">
        <v>124</v>
      </c>
      <c r="D168" s="30" t="s">
        <v>85</v>
      </c>
      <c r="E168" s="30" t="s">
        <v>83</v>
      </c>
      <c r="F168" s="30" t="s">
        <v>7</v>
      </c>
      <c r="G168" s="30" t="s">
        <v>70</v>
      </c>
      <c r="H168" s="18">
        <f t="shared" ref="H168:O168" si="85">SUMIFS(H169:H1223,$B169:$B1223,$B169,$D169:$D1223,$D169,$E169:$E1223,$E169)/2</f>
        <v>0</v>
      </c>
      <c r="I168" s="18">
        <f t="shared" si="85"/>
        <v>0</v>
      </c>
      <c r="J168" s="18">
        <f t="shared" si="85"/>
        <v>0</v>
      </c>
      <c r="K168" s="18">
        <f t="shared" si="85"/>
        <v>0</v>
      </c>
      <c r="L168" s="18">
        <f t="shared" si="85"/>
        <v>0</v>
      </c>
      <c r="M168" s="18">
        <f t="shared" si="85"/>
        <v>0</v>
      </c>
      <c r="N168" s="18">
        <f t="shared" si="85"/>
        <v>0</v>
      </c>
      <c r="O168" s="18">
        <f t="shared" si="85"/>
        <v>0</v>
      </c>
    </row>
    <row r="169" spans="1:15" s="16" customFormat="1" ht="62.4">
      <c r="A169" s="19">
        <v>2</v>
      </c>
      <c r="B169" s="37">
        <v>955</v>
      </c>
      <c r="C169" s="38" t="s">
        <v>158</v>
      </c>
      <c r="D169" s="39" t="s">
        <v>85</v>
      </c>
      <c r="E169" s="39" t="s">
        <v>83</v>
      </c>
      <c r="F169" s="39" t="s">
        <v>49</v>
      </c>
      <c r="G169" s="39"/>
      <c r="H169" s="40">
        <f t="shared" ref="H169:O169" si="86">SUMIFS(H170:H1223,$B170:$B1223,$B169,$D170:$D1223,$D170,$E170:$E1223,$E170,$F170:$F1223,$F170)</f>
        <v>0</v>
      </c>
      <c r="I169" s="40">
        <f t="shared" si="86"/>
        <v>0</v>
      </c>
      <c r="J169" s="40">
        <f t="shared" si="86"/>
        <v>0</v>
      </c>
      <c r="K169" s="40">
        <f t="shared" si="86"/>
        <v>0</v>
      </c>
      <c r="L169" s="40">
        <f t="shared" si="86"/>
        <v>0</v>
      </c>
      <c r="M169" s="40">
        <f t="shared" si="86"/>
        <v>0</v>
      </c>
      <c r="N169" s="40">
        <f t="shared" si="86"/>
        <v>0</v>
      </c>
      <c r="O169" s="40">
        <f t="shared" si="86"/>
        <v>0</v>
      </c>
    </row>
    <row r="170" spans="1:15" s="16" customFormat="1" ht="15.6">
      <c r="A170" s="20">
        <v>3</v>
      </c>
      <c r="B170" s="31">
        <v>955</v>
      </c>
      <c r="C170" s="32" t="s">
        <v>46</v>
      </c>
      <c r="D170" s="33" t="s">
        <v>85</v>
      </c>
      <c r="E170" s="33" t="s">
        <v>83</v>
      </c>
      <c r="F170" s="33" t="s">
        <v>49</v>
      </c>
      <c r="G170" s="33" t="s">
        <v>90</v>
      </c>
      <c r="H170" s="24"/>
      <c r="I170" s="24"/>
      <c r="J170" s="24"/>
      <c r="K170" s="24"/>
      <c r="L170" s="24"/>
      <c r="M170" s="24"/>
      <c r="N170" s="24"/>
      <c r="O170" s="24"/>
    </row>
    <row r="171" spans="1:15" s="16" customFormat="1" ht="31.2">
      <c r="A171" s="17">
        <v>1</v>
      </c>
      <c r="B171" s="28">
        <v>955</v>
      </c>
      <c r="C171" s="29" t="s">
        <v>37</v>
      </c>
      <c r="D171" s="30" t="s">
        <v>85</v>
      </c>
      <c r="E171" s="30" t="s">
        <v>86</v>
      </c>
      <c r="F171" s="30"/>
      <c r="G171" s="30"/>
      <c r="H171" s="18">
        <f t="shared" ref="H171:O171" si="87">SUMIFS(H172:H1226,$B172:$B1226,$B172,$D172:$D1226,$D172,$E172:$E1226,$E172)/2</f>
        <v>28613.3</v>
      </c>
      <c r="I171" s="18">
        <f t="shared" si="87"/>
        <v>0</v>
      </c>
      <c r="J171" s="18">
        <f t="shared" si="87"/>
        <v>28613.3</v>
      </c>
      <c r="K171" s="18">
        <f t="shared" si="87"/>
        <v>0</v>
      </c>
      <c r="L171" s="18">
        <f t="shared" si="87"/>
        <v>28613.3</v>
      </c>
      <c r="M171" s="18">
        <f t="shared" si="87"/>
        <v>0</v>
      </c>
      <c r="N171" s="18">
        <f t="shared" si="87"/>
        <v>28613.3</v>
      </c>
      <c r="O171" s="18">
        <f t="shared" si="87"/>
        <v>0</v>
      </c>
    </row>
    <row r="172" spans="1:15" s="16" customFormat="1" ht="54" customHeight="1">
      <c r="A172" s="19">
        <v>2</v>
      </c>
      <c r="B172" s="37">
        <v>955</v>
      </c>
      <c r="C172" s="38" t="s">
        <v>191</v>
      </c>
      <c r="D172" s="39" t="s">
        <v>85</v>
      </c>
      <c r="E172" s="39" t="s">
        <v>86</v>
      </c>
      <c r="F172" s="39" t="s">
        <v>57</v>
      </c>
      <c r="G172" s="39"/>
      <c r="H172" s="40">
        <f t="shared" ref="H172:O172" si="88">SUMIFS(H173:H1226,$B173:$B1226,$B172,$D173:$D1226,$D173,$E173:$E1226,$E173,$F173:$F1226,$F173)</f>
        <v>8866.2000000000007</v>
      </c>
      <c r="I172" s="40">
        <f t="shared" si="88"/>
        <v>0</v>
      </c>
      <c r="J172" s="40">
        <f t="shared" si="88"/>
        <v>8866.2000000000007</v>
      </c>
      <c r="K172" s="40">
        <f t="shared" si="88"/>
        <v>0</v>
      </c>
      <c r="L172" s="40">
        <f t="shared" si="88"/>
        <v>8866.2000000000007</v>
      </c>
      <c r="M172" s="40">
        <f t="shared" si="88"/>
        <v>0</v>
      </c>
      <c r="N172" s="40">
        <f t="shared" si="88"/>
        <v>8866.2000000000007</v>
      </c>
      <c r="O172" s="40">
        <f t="shared" si="88"/>
        <v>0</v>
      </c>
    </row>
    <row r="173" spans="1:15" s="16" customFormat="1" ht="73.8" customHeight="1">
      <c r="A173" s="20">
        <v>3</v>
      </c>
      <c r="B173" s="31">
        <v>955</v>
      </c>
      <c r="C173" s="32" t="s">
        <v>145</v>
      </c>
      <c r="D173" s="33" t="s">
        <v>85</v>
      </c>
      <c r="E173" s="33" t="s">
        <v>86</v>
      </c>
      <c r="F173" s="33" t="s">
        <v>57</v>
      </c>
      <c r="G173" s="33" t="s">
        <v>93</v>
      </c>
      <c r="H173" s="24">
        <v>8866.2000000000007</v>
      </c>
      <c r="I173" s="24"/>
      <c r="J173" s="24">
        <v>8866.2000000000007</v>
      </c>
      <c r="K173" s="24"/>
      <c r="L173" s="24">
        <v>8866.2000000000007</v>
      </c>
      <c r="M173" s="24"/>
      <c r="N173" s="24">
        <v>8866.2000000000007</v>
      </c>
      <c r="O173" s="24"/>
    </row>
    <row r="174" spans="1:15" s="16" customFormat="1" ht="82.2" customHeight="1">
      <c r="A174" s="19">
        <v>2</v>
      </c>
      <c r="B174" s="37">
        <v>955</v>
      </c>
      <c r="C174" s="42" t="s">
        <v>212</v>
      </c>
      <c r="D174" s="39" t="s">
        <v>85</v>
      </c>
      <c r="E174" s="39" t="s">
        <v>86</v>
      </c>
      <c r="F174" s="39" t="s">
        <v>48</v>
      </c>
      <c r="G174" s="39" t="s">
        <v>70</v>
      </c>
      <c r="H174" s="40">
        <f t="shared" ref="H174:O174" si="89">SUMIFS(H175:H1226,$B175:$B1226,$B174,$D175:$D1226,$D175,$E175:$E1226,$E175,$F175:$F1226,$F175)</f>
        <v>19747.099999999999</v>
      </c>
      <c r="I174" s="40">
        <f t="shared" si="89"/>
        <v>0</v>
      </c>
      <c r="J174" s="40">
        <f t="shared" si="89"/>
        <v>19747.099999999999</v>
      </c>
      <c r="K174" s="40">
        <f t="shared" si="89"/>
        <v>0</v>
      </c>
      <c r="L174" s="40">
        <f t="shared" si="89"/>
        <v>19747.099999999999</v>
      </c>
      <c r="M174" s="40">
        <f t="shared" si="89"/>
        <v>0</v>
      </c>
      <c r="N174" s="40">
        <f t="shared" si="89"/>
        <v>19747.099999999999</v>
      </c>
      <c r="O174" s="40">
        <f t="shared" si="89"/>
        <v>0</v>
      </c>
    </row>
    <row r="175" spans="1:15" s="16" customFormat="1" ht="15.6">
      <c r="A175" s="20">
        <v>3</v>
      </c>
      <c r="B175" s="31">
        <v>955</v>
      </c>
      <c r="C175" s="32" t="s">
        <v>46</v>
      </c>
      <c r="D175" s="33" t="s">
        <v>85</v>
      </c>
      <c r="E175" s="33" t="s">
        <v>86</v>
      </c>
      <c r="F175" s="33" t="s">
        <v>48</v>
      </c>
      <c r="G175" s="33" t="s">
        <v>90</v>
      </c>
      <c r="H175" s="24">
        <v>19747.099999999999</v>
      </c>
      <c r="I175" s="24"/>
      <c r="J175" s="24">
        <v>19747.099999999999</v>
      </c>
      <c r="K175" s="24"/>
      <c r="L175" s="24">
        <v>19747.099999999999</v>
      </c>
      <c r="M175" s="24"/>
      <c r="N175" s="24">
        <v>19747.099999999999</v>
      </c>
      <c r="O175" s="24"/>
    </row>
    <row r="176" spans="1:15" s="16" customFormat="1" ht="50.4" customHeight="1">
      <c r="A176" s="19">
        <v>2</v>
      </c>
      <c r="B176" s="37">
        <v>955</v>
      </c>
      <c r="C176" s="38" t="s">
        <v>35</v>
      </c>
      <c r="D176" s="39" t="s">
        <v>85</v>
      </c>
      <c r="E176" s="39" t="s">
        <v>86</v>
      </c>
      <c r="F176" s="39" t="s">
        <v>109</v>
      </c>
      <c r="G176" s="39"/>
      <c r="H176" s="40">
        <f t="shared" ref="H176:O176" si="90">SUMIFS(H177:H1228,$B177:$B1228,$B176,$D177:$D1228,$D177,$E177:$E1228,$E177,$F177:$F1228,$F177)</f>
        <v>0</v>
      </c>
      <c r="I176" s="40">
        <f t="shared" si="90"/>
        <v>0</v>
      </c>
      <c r="J176" s="40">
        <f t="shared" si="90"/>
        <v>0</v>
      </c>
      <c r="K176" s="40">
        <f t="shared" si="90"/>
        <v>0</v>
      </c>
      <c r="L176" s="40">
        <f t="shared" si="90"/>
        <v>0</v>
      </c>
      <c r="M176" s="40">
        <f t="shared" si="90"/>
        <v>0</v>
      </c>
      <c r="N176" s="40">
        <f t="shared" si="90"/>
        <v>0</v>
      </c>
      <c r="O176" s="40">
        <f t="shared" si="90"/>
        <v>0</v>
      </c>
    </row>
    <row r="177" spans="1:15" s="16" customFormat="1" ht="46.8">
      <c r="A177" s="20">
        <v>3</v>
      </c>
      <c r="B177" s="31">
        <v>955</v>
      </c>
      <c r="C177" s="32" t="s">
        <v>12</v>
      </c>
      <c r="D177" s="33" t="s">
        <v>85</v>
      </c>
      <c r="E177" s="33" t="s">
        <v>86</v>
      </c>
      <c r="F177" s="33" t="s">
        <v>109</v>
      </c>
      <c r="G177" s="33" t="s">
        <v>72</v>
      </c>
      <c r="H177" s="24"/>
      <c r="I177" s="24"/>
      <c r="J177" s="24"/>
      <c r="K177" s="24"/>
      <c r="L177" s="24"/>
      <c r="M177" s="24"/>
      <c r="N177" s="24"/>
      <c r="O177" s="24"/>
    </row>
    <row r="178" spans="1:15" s="16" customFormat="1" ht="15.6">
      <c r="A178" s="17">
        <v>1</v>
      </c>
      <c r="B178" s="28">
        <v>955</v>
      </c>
      <c r="C178" s="29" t="s">
        <v>58</v>
      </c>
      <c r="D178" s="30" t="s">
        <v>91</v>
      </c>
      <c r="E178" s="30" t="s">
        <v>68</v>
      </c>
      <c r="F178" s="30"/>
      <c r="G178" s="30"/>
      <c r="H178" s="18">
        <f>SUMIFS(H179:H1231,$B179:$B1231,#REF!,$D179:$D1231,#REF!,$E179:$E1231,#REF!)/2</f>
        <v>0</v>
      </c>
      <c r="I178" s="18">
        <f>SUMIFS(I179:I1231,$B179:$B1231,#REF!,$D179:$D1231,#REF!,$E179:$E1231,#REF!)/2</f>
        <v>0</v>
      </c>
      <c r="J178" s="18">
        <f>SUMIFS(J179:J1231,$B179:$B1231,#REF!,$D179:$D1231,#REF!,$E179:$E1231,#REF!)/2</f>
        <v>0</v>
      </c>
      <c r="K178" s="18">
        <f>SUMIFS(K179:K1231,$B179:$B1231,#REF!,$D179:$D1231,#REF!,$E179:$E1231,#REF!)/2</f>
        <v>0</v>
      </c>
      <c r="L178" s="18">
        <f>SUMIFS(L179:L1231,$B179:$B1231,#REF!,$D179:$D1231,#REF!,$E179:$E1231,#REF!)/2</f>
        <v>0</v>
      </c>
      <c r="M178" s="18">
        <f>SUMIFS(M179:M1231,$B179:$B1231,#REF!,$D179:$D1231,#REF!,$E179:$E1231,#REF!)/2</f>
        <v>0</v>
      </c>
      <c r="N178" s="18">
        <f>SUMIFS(N179:N1231,$B179:$B1231,#REF!,$D179:$D1231,#REF!,$E179:$E1231,#REF!)/2</f>
        <v>0</v>
      </c>
      <c r="O178" s="18">
        <f>SUMIFS(O179:O1231,$B179:$B1231,#REF!,$D179:$D1231,#REF!,$E179:$E1231,#REF!)/2</f>
        <v>0</v>
      </c>
    </row>
    <row r="179" spans="1:15" s="16" customFormat="1" ht="66.599999999999994" customHeight="1">
      <c r="A179" s="19">
        <v>2</v>
      </c>
      <c r="B179" s="37">
        <v>955</v>
      </c>
      <c r="C179" s="38" t="s">
        <v>158</v>
      </c>
      <c r="D179" s="39" t="s">
        <v>91</v>
      </c>
      <c r="E179" s="39" t="s">
        <v>68</v>
      </c>
      <c r="F179" s="39" t="s">
        <v>49</v>
      </c>
      <c r="G179" s="39" t="s">
        <v>70</v>
      </c>
      <c r="H179" s="40">
        <f t="shared" ref="H179:O179" si="91">SUMIFS(H180:H1233,$B180:$B1233,$B179,$D180:$D1233,$D180,$E180:$E1233,$E180,$F180:$F1233,$F180)</f>
        <v>0</v>
      </c>
      <c r="I179" s="40">
        <f t="shared" si="91"/>
        <v>0</v>
      </c>
      <c r="J179" s="40">
        <f t="shared" si="91"/>
        <v>0</v>
      </c>
      <c r="K179" s="40">
        <f t="shared" si="91"/>
        <v>0</v>
      </c>
      <c r="L179" s="40">
        <f t="shared" si="91"/>
        <v>0</v>
      </c>
      <c r="M179" s="40">
        <f t="shared" si="91"/>
        <v>0</v>
      </c>
      <c r="N179" s="40">
        <f t="shared" si="91"/>
        <v>0</v>
      </c>
      <c r="O179" s="40">
        <f t="shared" si="91"/>
        <v>0</v>
      </c>
    </row>
    <row r="180" spans="1:15" s="16" customFormat="1" ht="15.6">
      <c r="A180" s="20">
        <v>3</v>
      </c>
      <c r="B180" s="31">
        <v>955</v>
      </c>
      <c r="C180" s="32" t="s">
        <v>46</v>
      </c>
      <c r="D180" s="33" t="s">
        <v>91</v>
      </c>
      <c r="E180" s="33" t="s">
        <v>68</v>
      </c>
      <c r="F180" s="33" t="s">
        <v>49</v>
      </c>
      <c r="G180" s="33" t="s">
        <v>90</v>
      </c>
      <c r="H180" s="24"/>
      <c r="I180" s="24"/>
      <c r="J180" s="24"/>
      <c r="K180" s="24"/>
      <c r="L180" s="24"/>
      <c r="M180" s="24"/>
      <c r="N180" s="24"/>
      <c r="O180" s="24"/>
    </row>
    <row r="181" spans="1:15" s="16" customFormat="1" ht="15.6">
      <c r="A181" s="17">
        <v>1</v>
      </c>
      <c r="B181" s="28">
        <v>955</v>
      </c>
      <c r="C181" s="29" t="s">
        <v>113</v>
      </c>
      <c r="D181" s="30" t="s">
        <v>91</v>
      </c>
      <c r="E181" s="30" t="s">
        <v>87</v>
      </c>
      <c r="F181" s="30" t="s">
        <v>7</v>
      </c>
      <c r="G181" s="30" t="s">
        <v>70</v>
      </c>
      <c r="H181" s="18">
        <f t="shared" ref="H181:O181" si="92">SUMIFS(H182:H1236,$B182:$B1236,$B182,$D182:$D1236,$D182,$E182:$E1236,$E182)/2</f>
        <v>0</v>
      </c>
      <c r="I181" s="18">
        <f t="shared" si="92"/>
        <v>0</v>
      </c>
      <c r="J181" s="18">
        <f t="shared" si="92"/>
        <v>82740.100000000006</v>
      </c>
      <c r="K181" s="18">
        <f t="shared" si="92"/>
        <v>81002.600000000006</v>
      </c>
      <c r="L181" s="18">
        <f t="shared" si="92"/>
        <v>0</v>
      </c>
      <c r="M181" s="18">
        <f t="shared" si="92"/>
        <v>0</v>
      </c>
      <c r="N181" s="18">
        <f t="shared" si="92"/>
        <v>0</v>
      </c>
      <c r="O181" s="18">
        <f t="shared" si="92"/>
        <v>0</v>
      </c>
    </row>
    <row r="182" spans="1:15" s="16" customFormat="1" ht="53.4" customHeight="1">
      <c r="A182" s="19">
        <v>2</v>
      </c>
      <c r="B182" s="37">
        <v>955</v>
      </c>
      <c r="C182" s="38" t="s">
        <v>216</v>
      </c>
      <c r="D182" s="39" t="s">
        <v>91</v>
      </c>
      <c r="E182" s="39" t="s">
        <v>87</v>
      </c>
      <c r="F182" s="39" t="s">
        <v>215</v>
      </c>
      <c r="G182" s="39" t="s">
        <v>70</v>
      </c>
      <c r="H182" s="40">
        <f t="shared" ref="H182:O182" si="93">SUMIFS(H183:H1236,$B183:$B1236,$B182,$D183:$D1236,$D183,$E183:$E1236,$E183,$F183:$F1236,$F183)</f>
        <v>0</v>
      </c>
      <c r="I182" s="40">
        <f t="shared" si="93"/>
        <v>0</v>
      </c>
      <c r="J182" s="40">
        <f t="shared" si="93"/>
        <v>82740.100000000006</v>
      </c>
      <c r="K182" s="40">
        <f t="shared" si="93"/>
        <v>81002.600000000006</v>
      </c>
      <c r="L182" s="40">
        <f t="shared" si="93"/>
        <v>0</v>
      </c>
      <c r="M182" s="40">
        <f t="shared" si="93"/>
        <v>0</v>
      </c>
      <c r="N182" s="40">
        <f t="shared" si="93"/>
        <v>0</v>
      </c>
      <c r="O182" s="40">
        <f t="shared" si="93"/>
        <v>0</v>
      </c>
    </row>
    <row r="183" spans="1:15" s="16" customFormat="1" ht="114" customHeight="1">
      <c r="A183" s="20">
        <v>3</v>
      </c>
      <c r="B183" s="31">
        <v>955</v>
      </c>
      <c r="C183" s="32" t="s">
        <v>114</v>
      </c>
      <c r="D183" s="33" t="s">
        <v>91</v>
      </c>
      <c r="E183" s="33" t="s">
        <v>87</v>
      </c>
      <c r="F183" s="33" t="s">
        <v>215</v>
      </c>
      <c r="G183" s="33" t="s">
        <v>112</v>
      </c>
      <c r="H183" s="24"/>
      <c r="I183" s="24"/>
      <c r="J183" s="24">
        <v>82740.100000000006</v>
      </c>
      <c r="K183" s="24">
        <v>81002.600000000006</v>
      </c>
      <c r="L183" s="24"/>
      <c r="M183" s="24"/>
      <c r="N183" s="24"/>
      <c r="O183" s="24"/>
    </row>
    <row r="184" spans="1:15" s="16" customFormat="1" ht="24.6" customHeight="1">
      <c r="A184" s="20">
        <v>3</v>
      </c>
      <c r="B184" s="31">
        <v>955</v>
      </c>
      <c r="C184" s="32" t="s">
        <v>46</v>
      </c>
      <c r="D184" s="33" t="s">
        <v>91</v>
      </c>
      <c r="E184" s="33" t="s">
        <v>87</v>
      </c>
      <c r="F184" s="33" t="s">
        <v>215</v>
      </c>
      <c r="G184" s="33" t="s">
        <v>90</v>
      </c>
      <c r="H184" s="24"/>
      <c r="I184" s="24"/>
      <c r="J184" s="24"/>
      <c r="K184" s="24"/>
      <c r="L184" s="24"/>
      <c r="M184" s="24"/>
      <c r="N184" s="24"/>
      <c r="O184" s="24"/>
    </row>
    <row r="185" spans="1:15" s="16" customFormat="1" ht="78">
      <c r="A185" s="19">
        <v>2</v>
      </c>
      <c r="B185" s="37">
        <v>955</v>
      </c>
      <c r="C185" s="38" t="s">
        <v>200</v>
      </c>
      <c r="D185" s="39" t="s">
        <v>91</v>
      </c>
      <c r="E185" s="39" t="s">
        <v>87</v>
      </c>
      <c r="F185" s="39" t="s">
        <v>106</v>
      </c>
      <c r="G185" s="39" t="s">
        <v>70</v>
      </c>
      <c r="H185" s="40">
        <f t="shared" ref="H185:O185" si="94">SUMIFS(H186:H1239,$B186:$B1239,$B185,$D186:$D1239,$D186,$E186:$E1239,$E186,$F186:$F1239,$F186)</f>
        <v>0</v>
      </c>
      <c r="I185" s="40">
        <f t="shared" si="94"/>
        <v>0</v>
      </c>
      <c r="J185" s="40">
        <f t="shared" si="94"/>
        <v>0</v>
      </c>
      <c r="K185" s="40">
        <f t="shared" si="94"/>
        <v>0</v>
      </c>
      <c r="L185" s="40">
        <f t="shared" si="94"/>
        <v>0</v>
      </c>
      <c r="M185" s="40">
        <f t="shared" si="94"/>
        <v>0</v>
      </c>
      <c r="N185" s="40">
        <f t="shared" si="94"/>
        <v>0</v>
      </c>
      <c r="O185" s="40">
        <f t="shared" si="94"/>
        <v>0</v>
      </c>
    </row>
    <row r="186" spans="1:15" s="16" customFormat="1" ht="15.6">
      <c r="A186" s="20">
        <v>3</v>
      </c>
      <c r="B186" s="31">
        <v>955</v>
      </c>
      <c r="C186" s="32" t="s">
        <v>46</v>
      </c>
      <c r="D186" s="33" t="s">
        <v>91</v>
      </c>
      <c r="E186" s="33" t="s">
        <v>87</v>
      </c>
      <c r="F186" s="33" t="s">
        <v>106</v>
      </c>
      <c r="G186" s="33" t="s">
        <v>90</v>
      </c>
      <c r="H186" s="24"/>
      <c r="I186" s="24"/>
      <c r="J186" s="24"/>
      <c r="K186" s="24"/>
      <c r="L186" s="24"/>
      <c r="M186" s="24"/>
      <c r="N186" s="24"/>
      <c r="O186" s="24"/>
    </row>
    <row r="187" spans="1:15" s="16" customFormat="1" ht="62.4">
      <c r="A187" s="19">
        <v>2</v>
      </c>
      <c r="B187" s="37">
        <v>955</v>
      </c>
      <c r="C187" s="38" t="s">
        <v>158</v>
      </c>
      <c r="D187" s="39" t="s">
        <v>91</v>
      </c>
      <c r="E187" s="39" t="s">
        <v>87</v>
      </c>
      <c r="F187" s="39" t="s">
        <v>49</v>
      </c>
      <c r="G187" s="39" t="s">
        <v>70</v>
      </c>
      <c r="H187" s="40">
        <f t="shared" ref="H187:O187" si="95">SUMIFS(H188:H1241,$B188:$B1241,$B187,$D188:$D1241,$D188,$E188:$E1241,$E188,$F188:$F1241,$F188)</f>
        <v>0</v>
      </c>
      <c r="I187" s="40">
        <f t="shared" si="95"/>
        <v>0</v>
      </c>
      <c r="J187" s="40">
        <f t="shared" si="95"/>
        <v>0</v>
      </c>
      <c r="K187" s="40">
        <f t="shared" si="95"/>
        <v>0</v>
      </c>
      <c r="L187" s="40">
        <f t="shared" si="95"/>
        <v>0</v>
      </c>
      <c r="M187" s="40">
        <f t="shared" si="95"/>
        <v>0</v>
      </c>
      <c r="N187" s="40">
        <f t="shared" si="95"/>
        <v>0</v>
      </c>
      <c r="O187" s="40">
        <f t="shared" si="95"/>
        <v>0</v>
      </c>
    </row>
    <row r="188" spans="1:15" s="16" customFormat="1" ht="18" customHeight="1">
      <c r="A188" s="20">
        <v>3</v>
      </c>
      <c r="B188" s="31">
        <v>955</v>
      </c>
      <c r="C188" s="32" t="s">
        <v>46</v>
      </c>
      <c r="D188" s="33" t="s">
        <v>91</v>
      </c>
      <c r="E188" s="33" t="s">
        <v>87</v>
      </c>
      <c r="F188" s="33" t="s">
        <v>49</v>
      </c>
      <c r="G188" s="33" t="s">
        <v>90</v>
      </c>
      <c r="H188" s="24"/>
      <c r="I188" s="24"/>
      <c r="J188" s="24"/>
      <c r="K188" s="24"/>
      <c r="L188" s="24"/>
      <c r="M188" s="24"/>
      <c r="N188" s="24"/>
      <c r="O188" s="24"/>
    </row>
    <row r="189" spans="1:15" s="16" customFormat="1" ht="15.6">
      <c r="A189" s="17">
        <v>1</v>
      </c>
      <c r="B189" s="28">
        <v>955</v>
      </c>
      <c r="C189" s="29" t="s">
        <v>117</v>
      </c>
      <c r="D189" s="30" t="s">
        <v>91</v>
      </c>
      <c r="E189" s="30" t="s">
        <v>77</v>
      </c>
      <c r="F189" s="30" t="s">
        <v>7</v>
      </c>
      <c r="G189" s="30" t="s">
        <v>70</v>
      </c>
      <c r="H189" s="18">
        <f t="shared" ref="H189:O189" si="96">SUMIFS(H190:H1244,$B190:$B1244,$B190,$D190:$D1244,$D190,$E190:$E1244,$E190)/2</f>
        <v>0</v>
      </c>
      <c r="I189" s="18">
        <f t="shared" si="96"/>
        <v>0</v>
      </c>
      <c r="J189" s="18">
        <f t="shared" si="96"/>
        <v>0</v>
      </c>
      <c r="K189" s="18">
        <f t="shared" si="96"/>
        <v>0</v>
      </c>
      <c r="L189" s="18">
        <f t="shared" si="96"/>
        <v>0</v>
      </c>
      <c r="M189" s="18">
        <f t="shared" si="96"/>
        <v>0</v>
      </c>
      <c r="N189" s="18">
        <f t="shared" si="96"/>
        <v>0</v>
      </c>
      <c r="O189" s="18">
        <f t="shared" si="96"/>
        <v>0</v>
      </c>
    </row>
    <row r="190" spans="1:15" s="16" customFormat="1" ht="52.8" customHeight="1">
      <c r="A190" s="19">
        <v>2</v>
      </c>
      <c r="B190" s="37">
        <v>955</v>
      </c>
      <c r="C190" s="38" t="s">
        <v>197</v>
      </c>
      <c r="D190" s="39" t="s">
        <v>91</v>
      </c>
      <c r="E190" s="39" t="s">
        <v>77</v>
      </c>
      <c r="F190" s="39" t="s">
        <v>59</v>
      </c>
      <c r="G190" s="39" t="s">
        <v>70</v>
      </c>
      <c r="H190" s="40">
        <f t="shared" ref="H190:O190" si="97">SUMIFS(H191:H1244,$B191:$B1244,$B190,$D191:$D1244,$D191,$E191:$E1244,$E191,$F191:$F1244,$F191)</f>
        <v>0</v>
      </c>
      <c r="I190" s="40">
        <f t="shared" si="97"/>
        <v>0</v>
      </c>
      <c r="J190" s="40">
        <f t="shared" si="97"/>
        <v>0</v>
      </c>
      <c r="K190" s="40">
        <f t="shared" si="97"/>
        <v>0</v>
      </c>
      <c r="L190" s="40">
        <f t="shared" si="97"/>
        <v>0</v>
      </c>
      <c r="M190" s="40">
        <f t="shared" si="97"/>
        <v>0</v>
      </c>
      <c r="N190" s="40">
        <f t="shared" si="97"/>
        <v>0</v>
      </c>
      <c r="O190" s="40">
        <f t="shared" si="97"/>
        <v>0</v>
      </c>
    </row>
    <row r="191" spans="1:15" s="16" customFormat="1" ht="15.6">
      <c r="A191" s="20">
        <v>3</v>
      </c>
      <c r="B191" s="31">
        <v>955</v>
      </c>
      <c r="C191" s="32" t="s">
        <v>46</v>
      </c>
      <c r="D191" s="33" t="s">
        <v>91</v>
      </c>
      <c r="E191" s="33" t="s">
        <v>77</v>
      </c>
      <c r="F191" s="33" t="s">
        <v>59</v>
      </c>
      <c r="G191" s="33" t="s">
        <v>90</v>
      </c>
      <c r="H191" s="24"/>
      <c r="I191" s="24"/>
      <c r="J191" s="24"/>
      <c r="K191" s="24"/>
      <c r="L191" s="24"/>
      <c r="M191" s="24"/>
      <c r="N191" s="24"/>
      <c r="O191" s="24"/>
    </row>
    <row r="192" spans="1:15" s="16" customFormat="1" ht="58.2" customHeight="1">
      <c r="A192" s="19">
        <v>2</v>
      </c>
      <c r="B192" s="37">
        <v>955</v>
      </c>
      <c r="C192" s="38" t="s">
        <v>201</v>
      </c>
      <c r="D192" s="39" t="s">
        <v>91</v>
      </c>
      <c r="E192" s="39" t="s">
        <v>77</v>
      </c>
      <c r="F192" s="39" t="s">
        <v>116</v>
      </c>
      <c r="G192" s="39" t="s">
        <v>70</v>
      </c>
      <c r="H192" s="40">
        <f t="shared" ref="H192:O192" si="98">SUMIFS(H193:H1246,$B193:$B1246,$B192,$D193:$D1246,$D193,$E193:$E1246,$E193,$F193:$F1246,$F193)</f>
        <v>0</v>
      </c>
      <c r="I192" s="40">
        <f t="shared" si="98"/>
        <v>0</v>
      </c>
      <c r="J192" s="40">
        <f t="shared" si="98"/>
        <v>0</v>
      </c>
      <c r="K192" s="40">
        <f t="shared" si="98"/>
        <v>0</v>
      </c>
      <c r="L192" s="40">
        <f t="shared" si="98"/>
        <v>0</v>
      </c>
      <c r="M192" s="40">
        <f t="shared" si="98"/>
        <v>0</v>
      </c>
      <c r="N192" s="40">
        <f t="shared" si="98"/>
        <v>0</v>
      </c>
      <c r="O192" s="40">
        <f t="shared" si="98"/>
        <v>0</v>
      </c>
    </row>
    <row r="193" spans="1:15" s="16" customFormat="1" ht="15.6">
      <c r="A193" s="20">
        <v>3</v>
      </c>
      <c r="B193" s="31">
        <v>955</v>
      </c>
      <c r="C193" s="32" t="s">
        <v>46</v>
      </c>
      <c r="D193" s="33" t="s">
        <v>91</v>
      </c>
      <c r="E193" s="33" t="s">
        <v>77</v>
      </c>
      <c r="F193" s="33" t="s">
        <v>116</v>
      </c>
      <c r="G193" s="33" t="s">
        <v>90</v>
      </c>
      <c r="H193" s="24"/>
      <c r="I193" s="24"/>
      <c r="J193" s="24"/>
      <c r="K193" s="24"/>
      <c r="L193" s="24"/>
      <c r="M193" s="24"/>
      <c r="N193" s="24"/>
      <c r="O193" s="24"/>
    </row>
    <row r="194" spans="1:15" s="16" customFormat="1" ht="52.8" customHeight="1">
      <c r="A194" s="19">
        <v>2</v>
      </c>
      <c r="B194" s="37">
        <v>955</v>
      </c>
      <c r="C194" s="38" t="s">
        <v>207</v>
      </c>
      <c r="D194" s="39" t="s">
        <v>91</v>
      </c>
      <c r="E194" s="39" t="s">
        <v>77</v>
      </c>
      <c r="F194" s="39" t="s">
        <v>172</v>
      </c>
      <c r="G194" s="39" t="s">
        <v>70</v>
      </c>
      <c r="H194" s="40">
        <f t="shared" ref="H194:O194" si="99">SUMIFS(H195:H1249,$B195:$B1249,$B194,$D195:$D1249,$D195,$E195:$E1249,$E195,$F195:$F1249,$F195)</f>
        <v>0</v>
      </c>
      <c r="I194" s="40">
        <f t="shared" si="99"/>
        <v>0</v>
      </c>
      <c r="J194" s="40">
        <f t="shared" si="99"/>
        <v>0</v>
      </c>
      <c r="K194" s="40">
        <f t="shared" si="99"/>
        <v>0</v>
      </c>
      <c r="L194" s="40">
        <f t="shared" si="99"/>
        <v>0</v>
      </c>
      <c r="M194" s="40">
        <f t="shared" si="99"/>
        <v>0</v>
      </c>
      <c r="N194" s="40">
        <f t="shared" si="99"/>
        <v>0</v>
      </c>
      <c r="O194" s="40">
        <f t="shared" si="99"/>
        <v>0</v>
      </c>
    </row>
    <row r="195" spans="1:15" s="16" customFormat="1" ht="15.6">
      <c r="A195" s="20">
        <v>3</v>
      </c>
      <c r="B195" s="31">
        <v>955</v>
      </c>
      <c r="C195" s="32" t="s">
        <v>46</v>
      </c>
      <c r="D195" s="33" t="s">
        <v>91</v>
      </c>
      <c r="E195" s="33" t="s">
        <v>77</v>
      </c>
      <c r="F195" s="33" t="s">
        <v>172</v>
      </c>
      <c r="G195" s="33" t="s">
        <v>90</v>
      </c>
      <c r="H195" s="24"/>
      <c r="I195" s="24"/>
      <c r="J195" s="24"/>
      <c r="K195" s="24"/>
      <c r="L195" s="24"/>
      <c r="M195" s="24"/>
      <c r="N195" s="24"/>
      <c r="O195" s="24"/>
    </row>
    <row r="196" spans="1:15" s="16" customFormat="1" ht="55.2" customHeight="1">
      <c r="A196" s="19">
        <v>2</v>
      </c>
      <c r="B196" s="37">
        <v>955</v>
      </c>
      <c r="C196" s="38" t="s">
        <v>209</v>
      </c>
      <c r="D196" s="39" t="s">
        <v>91</v>
      </c>
      <c r="E196" s="39" t="s">
        <v>77</v>
      </c>
      <c r="F196" s="39" t="s">
        <v>151</v>
      </c>
      <c r="G196" s="39" t="s">
        <v>70</v>
      </c>
      <c r="H196" s="40">
        <f t="shared" ref="H196:O196" si="100">SUMIFS(H197:H1248,$B197:$B1248,$B196,$D197:$D1248,$D197,$E197:$E1248,$E197,$F197:$F1248,$F197)</f>
        <v>0</v>
      </c>
      <c r="I196" s="40">
        <f t="shared" si="100"/>
        <v>0</v>
      </c>
      <c r="J196" s="40">
        <f t="shared" si="100"/>
        <v>0</v>
      </c>
      <c r="K196" s="40">
        <f t="shared" si="100"/>
        <v>0</v>
      </c>
      <c r="L196" s="40">
        <f t="shared" si="100"/>
        <v>0</v>
      </c>
      <c r="M196" s="40">
        <f t="shared" si="100"/>
        <v>0</v>
      </c>
      <c r="N196" s="40">
        <f t="shared" si="100"/>
        <v>0</v>
      </c>
      <c r="O196" s="40">
        <f t="shared" si="100"/>
        <v>0</v>
      </c>
    </row>
    <row r="197" spans="1:15" s="16" customFormat="1" ht="15.6">
      <c r="A197" s="20">
        <v>3</v>
      </c>
      <c r="B197" s="31">
        <v>955</v>
      </c>
      <c r="C197" s="32" t="s">
        <v>46</v>
      </c>
      <c r="D197" s="33" t="s">
        <v>91</v>
      </c>
      <c r="E197" s="33" t="s">
        <v>77</v>
      </c>
      <c r="F197" s="33" t="s">
        <v>151</v>
      </c>
      <c r="G197" s="33" t="s">
        <v>90</v>
      </c>
      <c r="H197" s="24"/>
      <c r="I197" s="24"/>
      <c r="J197" s="24"/>
      <c r="K197" s="24"/>
      <c r="L197" s="24"/>
      <c r="M197" s="24"/>
      <c r="N197" s="24"/>
      <c r="O197" s="24"/>
    </row>
    <row r="198" spans="1:15" s="16" customFormat="1" ht="31.2">
      <c r="A198" s="17">
        <v>1</v>
      </c>
      <c r="B198" s="28">
        <v>955</v>
      </c>
      <c r="C198" s="29" t="s">
        <v>169</v>
      </c>
      <c r="D198" s="30" t="s">
        <v>91</v>
      </c>
      <c r="E198" s="30" t="s">
        <v>91</v>
      </c>
      <c r="F198" s="30" t="s">
        <v>70</v>
      </c>
      <c r="G198" s="30" t="s">
        <v>70</v>
      </c>
      <c r="H198" s="18">
        <f t="shared" ref="H198:O198" si="101">SUMIFS(H199:H1248,$B199:$B1248,$B199,$D199:$D1248,$D199,$E199:$E1248,$E199)/2</f>
        <v>108122.9</v>
      </c>
      <c r="I198" s="18">
        <f t="shared" si="101"/>
        <v>0</v>
      </c>
      <c r="J198" s="18">
        <f t="shared" si="101"/>
        <v>108122.9</v>
      </c>
      <c r="K198" s="18">
        <f t="shared" si="101"/>
        <v>0</v>
      </c>
      <c r="L198" s="18">
        <f t="shared" si="101"/>
        <v>108122.9</v>
      </c>
      <c r="M198" s="18">
        <f t="shared" si="101"/>
        <v>0</v>
      </c>
      <c r="N198" s="18">
        <f t="shared" si="101"/>
        <v>108122.9</v>
      </c>
      <c r="O198" s="18">
        <f t="shared" si="101"/>
        <v>0</v>
      </c>
    </row>
    <row r="199" spans="1:15" s="16" customFormat="1" ht="46.8">
      <c r="A199" s="19">
        <v>2</v>
      </c>
      <c r="B199" s="37">
        <v>955</v>
      </c>
      <c r="C199" s="38" t="s">
        <v>166</v>
      </c>
      <c r="D199" s="39" t="s">
        <v>91</v>
      </c>
      <c r="E199" s="39" t="s">
        <v>91</v>
      </c>
      <c r="F199" s="39" t="s">
        <v>165</v>
      </c>
      <c r="G199" s="39"/>
      <c r="H199" s="40">
        <f t="shared" ref="H199:O199" si="102">SUMIFS(H200:H1248,$B200:$B1248,$B199,$D200:$D1248,$D200,$E200:$E1248,$E200,$F200:$F1248,$F200)</f>
        <v>108122.9</v>
      </c>
      <c r="I199" s="40">
        <f t="shared" si="102"/>
        <v>0</v>
      </c>
      <c r="J199" s="40">
        <f t="shared" si="102"/>
        <v>108122.9</v>
      </c>
      <c r="K199" s="40">
        <f t="shared" si="102"/>
        <v>0</v>
      </c>
      <c r="L199" s="40">
        <f t="shared" si="102"/>
        <v>108122.9</v>
      </c>
      <c r="M199" s="40">
        <f t="shared" si="102"/>
        <v>0</v>
      </c>
      <c r="N199" s="40">
        <f t="shared" si="102"/>
        <v>108122.9</v>
      </c>
      <c r="O199" s="40">
        <f t="shared" si="102"/>
        <v>0</v>
      </c>
    </row>
    <row r="200" spans="1:15" s="16" customFormat="1" ht="15.6">
      <c r="A200" s="20">
        <v>3</v>
      </c>
      <c r="B200" s="31">
        <v>955</v>
      </c>
      <c r="C200" s="32" t="s">
        <v>46</v>
      </c>
      <c r="D200" s="33" t="s">
        <v>91</v>
      </c>
      <c r="E200" s="33" t="s">
        <v>91</v>
      </c>
      <c r="F200" s="33" t="s">
        <v>165</v>
      </c>
      <c r="G200" s="33" t="s">
        <v>90</v>
      </c>
      <c r="H200" s="24">
        <v>108122.9</v>
      </c>
      <c r="I200" s="24"/>
      <c r="J200" s="24">
        <v>108122.9</v>
      </c>
      <c r="K200" s="24"/>
      <c r="L200" s="24">
        <v>108122.9</v>
      </c>
      <c r="M200" s="24"/>
      <c r="N200" s="24">
        <v>108122.9</v>
      </c>
      <c r="O200" s="24"/>
    </row>
    <row r="201" spans="1:15" s="16" customFormat="1" ht="31.2">
      <c r="A201" s="17">
        <v>1</v>
      </c>
      <c r="B201" s="28">
        <v>955</v>
      </c>
      <c r="C201" s="29" t="s">
        <v>60</v>
      </c>
      <c r="D201" s="30" t="s">
        <v>69</v>
      </c>
      <c r="E201" s="30" t="s">
        <v>91</v>
      </c>
      <c r="F201" s="30" t="s">
        <v>70</v>
      </c>
      <c r="G201" s="30" t="s">
        <v>70</v>
      </c>
      <c r="H201" s="18">
        <f t="shared" ref="H201:O201" si="103">SUMIFS(H202:H1251,$B202:$B1251,$B202,$D202:$D1251,$D202,$E202:$E1251,$E202)/2</f>
        <v>67697.899999999994</v>
      </c>
      <c r="I201" s="18">
        <f t="shared" si="103"/>
        <v>6021.3</v>
      </c>
      <c r="J201" s="18">
        <f t="shared" si="103"/>
        <v>67698.3</v>
      </c>
      <c r="K201" s="18">
        <f t="shared" si="103"/>
        <v>6021.7</v>
      </c>
      <c r="L201" s="18">
        <f t="shared" si="103"/>
        <v>64197.599999999999</v>
      </c>
      <c r="M201" s="18">
        <f t="shared" si="103"/>
        <v>307.60000000000002</v>
      </c>
      <c r="N201" s="18">
        <f t="shared" si="103"/>
        <v>64197.599999999999</v>
      </c>
      <c r="O201" s="18">
        <f t="shared" si="103"/>
        <v>307.60000000000002</v>
      </c>
    </row>
    <row r="202" spans="1:15" s="16" customFormat="1" ht="46.8">
      <c r="A202" s="19">
        <v>2</v>
      </c>
      <c r="B202" s="37">
        <v>955</v>
      </c>
      <c r="C202" s="38" t="s">
        <v>194</v>
      </c>
      <c r="D202" s="39" t="s">
        <v>69</v>
      </c>
      <c r="E202" s="39" t="s">
        <v>91</v>
      </c>
      <c r="F202" s="39" t="s">
        <v>155</v>
      </c>
      <c r="G202" s="39"/>
      <c r="H202" s="40">
        <f t="shared" ref="H202:O202" si="104">SUMIFS(H203:H1251,$B203:$B1251,$B202,$D203:$D1251,$D203,$E203:$E1251,$E203,$F203:$F1251,$F203)</f>
        <v>67697.899999999994</v>
      </c>
      <c r="I202" s="40">
        <f t="shared" si="104"/>
        <v>6021.3</v>
      </c>
      <c r="J202" s="40">
        <f t="shared" si="104"/>
        <v>67698.3</v>
      </c>
      <c r="K202" s="40">
        <f t="shared" si="104"/>
        <v>6021.7</v>
      </c>
      <c r="L202" s="40">
        <f t="shared" si="104"/>
        <v>64197.599999999999</v>
      </c>
      <c r="M202" s="40">
        <f t="shared" si="104"/>
        <v>307.60000000000002</v>
      </c>
      <c r="N202" s="40">
        <f t="shared" si="104"/>
        <v>64197.599999999999</v>
      </c>
      <c r="O202" s="40">
        <f t="shared" si="104"/>
        <v>307.60000000000002</v>
      </c>
    </row>
    <row r="203" spans="1:15" s="16" customFormat="1" ht="15.6">
      <c r="A203" s="20">
        <v>3</v>
      </c>
      <c r="B203" s="31">
        <v>955</v>
      </c>
      <c r="C203" s="32" t="s">
        <v>46</v>
      </c>
      <c r="D203" s="33" t="s">
        <v>69</v>
      </c>
      <c r="E203" s="33" t="s">
        <v>91</v>
      </c>
      <c r="F203" s="33" t="s">
        <v>155</v>
      </c>
      <c r="G203" s="33" t="s">
        <v>90</v>
      </c>
      <c r="H203" s="24">
        <v>67697.899999999994</v>
      </c>
      <c r="I203" s="24">
        <v>6021.3</v>
      </c>
      <c r="J203" s="24">
        <v>67698.3</v>
      </c>
      <c r="K203" s="24">
        <v>6021.7</v>
      </c>
      <c r="L203" s="24">
        <v>64197.599999999999</v>
      </c>
      <c r="M203" s="24">
        <v>307.60000000000002</v>
      </c>
      <c r="N203" s="24">
        <v>64197.599999999999</v>
      </c>
      <c r="O203" s="24">
        <v>307.60000000000002</v>
      </c>
    </row>
    <row r="204" spans="1:15" s="16" customFormat="1" ht="15.6">
      <c r="A204" s="17">
        <v>1</v>
      </c>
      <c r="B204" s="28">
        <v>955</v>
      </c>
      <c r="C204" s="29" t="s">
        <v>38</v>
      </c>
      <c r="D204" s="30" t="s">
        <v>80</v>
      </c>
      <c r="E204" s="30" t="s">
        <v>87</v>
      </c>
      <c r="F204" s="30"/>
      <c r="G204" s="30"/>
      <c r="H204" s="18">
        <f t="shared" ref="H204:O204" si="105">SUMIFS(H205:H1254,$B205:$B1254,$B205,$D205:$D1254,$D205,$E205:$E1254,$E205)/2</f>
        <v>84283.7</v>
      </c>
      <c r="I204" s="18">
        <f t="shared" si="105"/>
        <v>66516.899999999994</v>
      </c>
      <c r="J204" s="18">
        <f t="shared" si="105"/>
        <v>177114.9</v>
      </c>
      <c r="K204" s="18">
        <f t="shared" si="105"/>
        <v>168226.6</v>
      </c>
      <c r="L204" s="18">
        <f t="shared" si="105"/>
        <v>170858.19999999998</v>
      </c>
      <c r="M204" s="18">
        <f t="shared" si="105"/>
        <v>156576.70000000001</v>
      </c>
      <c r="N204" s="18">
        <f t="shared" si="105"/>
        <v>99183.199999999983</v>
      </c>
      <c r="O204" s="18">
        <f t="shared" si="105"/>
        <v>80142.399999999994</v>
      </c>
    </row>
    <row r="205" spans="1:15" s="16" customFormat="1" ht="61.2" customHeight="1">
      <c r="A205" s="19">
        <v>2</v>
      </c>
      <c r="B205" s="37">
        <v>955</v>
      </c>
      <c r="C205" s="38" t="s">
        <v>173</v>
      </c>
      <c r="D205" s="39" t="s">
        <v>80</v>
      </c>
      <c r="E205" s="39" t="s">
        <v>87</v>
      </c>
      <c r="F205" s="39" t="s">
        <v>125</v>
      </c>
      <c r="G205" s="39"/>
      <c r="H205" s="40">
        <f t="shared" ref="H205:O205" si="106">SUMIFS(H206:H1254,$B206:$B1254,$B205,$D206:$D1254,$D206,$E206:$E1254,$E206,$F206:$F1254,$F206)</f>
        <v>0</v>
      </c>
      <c r="I205" s="40">
        <f t="shared" si="106"/>
        <v>0</v>
      </c>
      <c r="J205" s="40">
        <f t="shared" si="106"/>
        <v>0</v>
      </c>
      <c r="K205" s="40">
        <f t="shared" si="106"/>
        <v>0</v>
      </c>
      <c r="L205" s="40">
        <f t="shared" si="106"/>
        <v>0</v>
      </c>
      <c r="M205" s="40">
        <f t="shared" si="106"/>
        <v>0</v>
      </c>
      <c r="N205" s="40">
        <f t="shared" si="106"/>
        <v>0</v>
      </c>
      <c r="O205" s="40">
        <f t="shared" si="106"/>
        <v>0</v>
      </c>
    </row>
    <row r="206" spans="1:15" s="16" customFormat="1" ht="15.6">
      <c r="A206" s="20">
        <v>3</v>
      </c>
      <c r="B206" s="31">
        <v>955</v>
      </c>
      <c r="C206" s="32" t="s">
        <v>46</v>
      </c>
      <c r="D206" s="33" t="s">
        <v>80</v>
      </c>
      <c r="E206" s="33" t="s">
        <v>87</v>
      </c>
      <c r="F206" s="33" t="s">
        <v>125</v>
      </c>
      <c r="G206" s="33" t="s">
        <v>90</v>
      </c>
      <c r="H206" s="24"/>
      <c r="I206" s="24"/>
      <c r="J206" s="24"/>
      <c r="K206" s="24"/>
      <c r="L206" s="24"/>
      <c r="M206" s="24"/>
      <c r="N206" s="24"/>
      <c r="O206" s="24"/>
    </row>
    <row r="207" spans="1:15" s="16" customFormat="1" ht="62.4">
      <c r="A207" s="19">
        <v>2</v>
      </c>
      <c r="B207" s="37">
        <v>955</v>
      </c>
      <c r="C207" s="41" t="s">
        <v>195</v>
      </c>
      <c r="D207" s="39" t="s">
        <v>80</v>
      </c>
      <c r="E207" s="39" t="s">
        <v>87</v>
      </c>
      <c r="F207" s="39" t="s">
        <v>39</v>
      </c>
      <c r="G207" s="39"/>
      <c r="H207" s="40">
        <f t="shared" ref="H207:O207" si="107">SUMIFS(H208:H1258,$B208:$B1258,$B207,$D208:$D1258,$D208,$E208:$E1258,$E208,$F208:$F1258,$F208)</f>
        <v>79838.7</v>
      </c>
      <c r="I207" s="40">
        <f t="shared" si="107"/>
        <v>66516.899999999994</v>
      </c>
      <c r="J207" s="40">
        <f t="shared" si="107"/>
        <v>172669.9</v>
      </c>
      <c r="K207" s="40">
        <f t="shared" si="107"/>
        <v>168226.6</v>
      </c>
      <c r="L207" s="40">
        <f t="shared" si="107"/>
        <v>160389.9</v>
      </c>
      <c r="M207" s="40">
        <f t="shared" si="107"/>
        <v>156576.70000000001</v>
      </c>
      <c r="N207" s="40">
        <f t="shared" si="107"/>
        <v>88714.9</v>
      </c>
      <c r="O207" s="40">
        <f t="shared" si="107"/>
        <v>80142.399999999994</v>
      </c>
    </row>
    <row r="208" spans="1:15" s="16" customFormat="1" ht="15.6">
      <c r="A208" s="20">
        <v>3</v>
      </c>
      <c r="B208" s="31">
        <v>955</v>
      </c>
      <c r="C208" s="32" t="s">
        <v>46</v>
      </c>
      <c r="D208" s="33" t="s">
        <v>80</v>
      </c>
      <c r="E208" s="33" t="s">
        <v>87</v>
      </c>
      <c r="F208" s="33" t="s">
        <v>39</v>
      </c>
      <c r="G208" s="33" t="s">
        <v>90</v>
      </c>
      <c r="H208" s="24">
        <v>79838.7</v>
      </c>
      <c r="I208" s="24">
        <v>66516.899999999994</v>
      </c>
      <c r="J208" s="24">
        <v>172669.9</v>
      </c>
      <c r="K208" s="24">
        <v>168226.6</v>
      </c>
      <c r="L208" s="24">
        <v>160389.9</v>
      </c>
      <c r="M208" s="24">
        <v>156576.70000000001</v>
      </c>
      <c r="N208" s="24">
        <v>88714.9</v>
      </c>
      <c r="O208" s="24">
        <v>80142.399999999994</v>
      </c>
    </row>
    <row r="209" spans="1:15" s="16" customFormat="1" ht="52.8" customHeight="1">
      <c r="A209" s="19">
        <v>2</v>
      </c>
      <c r="B209" s="37">
        <v>955</v>
      </c>
      <c r="C209" s="38" t="s">
        <v>197</v>
      </c>
      <c r="D209" s="39" t="s">
        <v>80</v>
      </c>
      <c r="E209" s="39" t="s">
        <v>87</v>
      </c>
      <c r="F209" s="39" t="s">
        <v>59</v>
      </c>
      <c r="G209" s="39" t="s">
        <v>70</v>
      </c>
      <c r="H209" s="40">
        <f t="shared" ref="H209:O209" si="108">SUMIFS(H210:H1260,$B210:$B1260,$B209,$D210:$D1260,$D210,$E210:$E1260,$E210,$F210:$F1260,$F210)</f>
        <v>0</v>
      </c>
      <c r="I209" s="40">
        <f t="shared" si="108"/>
        <v>0</v>
      </c>
      <c r="J209" s="40">
        <f t="shared" si="108"/>
        <v>0</v>
      </c>
      <c r="K209" s="40">
        <f t="shared" si="108"/>
        <v>0</v>
      </c>
      <c r="L209" s="40">
        <f t="shared" si="108"/>
        <v>0</v>
      </c>
      <c r="M209" s="40">
        <f t="shared" si="108"/>
        <v>0</v>
      </c>
      <c r="N209" s="40">
        <f t="shared" si="108"/>
        <v>0</v>
      </c>
      <c r="O209" s="40">
        <f t="shared" si="108"/>
        <v>0</v>
      </c>
    </row>
    <row r="210" spans="1:15" s="16" customFormat="1" ht="15.6">
      <c r="A210" s="20">
        <v>3</v>
      </c>
      <c r="B210" s="31">
        <v>955</v>
      </c>
      <c r="C210" s="32" t="s">
        <v>46</v>
      </c>
      <c r="D210" s="33" t="s">
        <v>80</v>
      </c>
      <c r="E210" s="33" t="s">
        <v>87</v>
      </c>
      <c r="F210" s="33" t="s">
        <v>59</v>
      </c>
      <c r="G210" s="33" t="s">
        <v>90</v>
      </c>
      <c r="H210" s="24"/>
      <c r="I210" s="24"/>
      <c r="J210" s="24"/>
      <c r="K210" s="24"/>
      <c r="L210" s="24"/>
      <c r="M210" s="24"/>
      <c r="N210" s="24"/>
      <c r="O210" s="24"/>
    </row>
    <row r="211" spans="1:15" s="16" customFormat="1" ht="85.2" customHeight="1">
      <c r="A211" s="19">
        <v>2</v>
      </c>
      <c r="B211" s="37">
        <v>955</v>
      </c>
      <c r="C211" s="38" t="s">
        <v>159</v>
      </c>
      <c r="D211" s="39" t="s">
        <v>80</v>
      </c>
      <c r="E211" s="39" t="s">
        <v>87</v>
      </c>
      <c r="F211" s="39" t="s">
        <v>45</v>
      </c>
      <c r="G211" s="39"/>
      <c r="H211" s="40">
        <f t="shared" ref="H211:O211" si="109">SUMIFS(H212:H1262,$B212:$B1262,$B211,$D212:$D1262,$D212,$E212:$E1262,$E212,$F212:$F1262,$F212)</f>
        <v>500</v>
      </c>
      <c r="I211" s="40">
        <f t="shared" si="109"/>
        <v>0</v>
      </c>
      <c r="J211" s="40">
        <f t="shared" si="109"/>
        <v>500</v>
      </c>
      <c r="K211" s="40">
        <f t="shared" si="109"/>
        <v>0</v>
      </c>
      <c r="L211" s="40">
        <f t="shared" si="109"/>
        <v>0</v>
      </c>
      <c r="M211" s="40">
        <f t="shared" si="109"/>
        <v>0</v>
      </c>
      <c r="N211" s="40">
        <f t="shared" si="109"/>
        <v>0</v>
      </c>
      <c r="O211" s="40">
        <f t="shared" si="109"/>
        <v>0</v>
      </c>
    </row>
    <row r="212" spans="1:15" s="16" customFormat="1" ht="15.6">
      <c r="A212" s="20">
        <v>3</v>
      </c>
      <c r="B212" s="31">
        <v>955</v>
      </c>
      <c r="C212" s="32" t="s">
        <v>46</v>
      </c>
      <c r="D212" s="33" t="s">
        <v>80</v>
      </c>
      <c r="E212" s="33" t="s">
        <v>87</v>
      </c>
      <c r="F212" s="33" t="s">
        <v>45</v>
      </c>
      <c r="G212" s="33" t="s">
        <v>90</v>
      </c>
      <c r="H212" s="24">
        <v>500</v>
      </c>
      <c r="I212" s="24"/>
      <c r="J212" s="24">
        <v>500</v>
      </c>
      <c r="K212" s="24"/>
      <c r="L212" s="24"/>
      <c r="M212" s="24"/>
      <c r="N212" s="24"/>
      <c r="O212" s="24"/>
    </row>
    <row r="213" spans="1:15" s="16" customFormat="1" ht="46.8">
      <c r="A213" s="19">
        <v>2</v>
      </c>
      <c r="B213" s="37">
        <v>955</v>
      </c>
      <c r="C213" s="38" t="s">
        <v>209</v>
      </c>
      <c r="D213" s="39" t="s">
        <v>80</v>
      </c>
      <c r="E213" s="39" t="s">
        <v>87</v>
      </c>
      <c r="F213" s="39" t="s">
        <v>151</v>
      </c>
      <c r="G213" s="39"/>
      <c r="H213" s="40">
        <f t="shared" ref="H213:O213" si="110">SUMIFS(H214:H1264,$B214:$B1264,$B213,$D214:$D1264,$D214,$E214:$E1264,$E214,$F214:$F1264,$F214)</f>
        <v>3945</v>
      </c>
      <c r="I213" s="40">
        <f t="shared" si="110"/>
        <v>0</v>
      </c>
      <c r="J213" s="40">
        <f t="shared" si="110"/>
        <v>3945</v>
      </c>
      <c r="K213" s="40">
        <f t="shared" si="110"/>
        <v>0</v>
      </c>
      <c r="L213" s="40">
        <f t="shared" si="110"/>
        <v>10468.299999999999</v>
      </c>
      <c r="M213" s="40">
        <f t="shared" si="110"/>
        <v>0</v>
      </c>
      <c r="N213" s="40">
        <f t="shared" si="110"/>
        <v>10468.299999999999</v>
      </c>
      <c r="O213" s="40">
        <f t="shared" si="110"/>
        <v>0</v>
      </c>
    </row>
    <row r="214" spans="1:15" s="16" customFormat="1" ht="15.6">
      <c r="A214" s="20">
        <v>3</v>
      </c>
      <c r="B214" s="31">
        <v>955</v>
      </c>
      <c r="C214" s="32" t="s">
        <v>46</v>
      </c>
      <c r="D214" s="33" t="s">
        <v>80</v>
      </c>
      <c r="E214" s="33" t="s">
        <v>87</v>
      </c>
      <c r="F214" s="33" t="s">
        <v>151</v>
      </c>
      <c r="G214" s="33" t="s">
        <v>90</v>
      </c>
      <c r="H214" s="24">
        <v>3945</v>
      </c>
      <c r="I214" s="24"/>
      <c r="J214" s="24">
        <v>3945</v>
      </c>
      <c r="K214" s="24"/>
      <c r="L214" s="24">
        <v>10468.299999999999</v>
      </c>
      <c r="M214" s="24"/>
      <c r="N214" s="24">
        <v>10468.299999999999</v>
      </c>
      <c r="O214" s="24"/>
    </row>
    <row r="215" spans="1:15" s="16" customFormat="1" ht="15.6">
      <c r="A215" s="17">
        <v>1</v>
      </c>
      <c r="B215" s="28">
        <v>955</v>
      </c>
      <c r="C215" s="29" t="s">
        <v>62</v>
      </c>
      <c r="D215" s="30" t="s">
        <v>80</v>
      </c>
      <c r="E215" s="30" t="s">
        <v>77</v>
      </c>
      <c r="F215" s="30"/>
      <c r="G215" s="30"/>
      <c r="H215" s="18">
        <f t="shared" ref="H215:O215" si="111">SUMIFS(H216:H1267,$B216:$B1267,$B216,$D216:$D1267,$D216,$E216:$E1267,$E216)/2</f>
        <v>15570</v>
      </c>
      <c r="I215" s="18">
        <f t="shared" si="111"/>
        <v>0</v>
      </c>
      <c r="J215" s="18">
        <f t="shared" si="111"/>
        <v>43761.599999999999</v>
      </c>
      <c r="K215" s="18">
        <f t="shared" si="111"/>
        <v>26782</v>
      </c>
      <c r="L215" s="18">
        <f t="shared" si="111"/>
        <v>16580</v>
      </c>
      <c r="M215" s="18">
        <f t="shared" si="111"/>
        <v>0</v>
      </c>
      <c r="N215" s="18">
        <f t="shared" si="111"/>
        <v>16580</v>
      </c>
      <c r="O215" s="18">
        <f t="shared" si="111"/>
        <v>0</v>
      </c>
    </row>
    <row r="216" spans="1:15" s="16" customFormat="1" ht="49.8" customHeight="1">
      <c r="A216" s="19">
        <v>2</v>
      </c>
      <c r="B216" s="37">
        <v>955</v>
      </c>
      <c r="C216" s="38" t="s">
        <v>160</v>
      </c>
      <c r="D216" s="39" t="s">
        <v>80</v>
      </c>
      <c r="E216" s="39" t="s">
        <v>77</v>
      </c>
      <c r="F216" s="39" t="s">
        <v>110</v>
      </c>
      <c r="G216" s="39"/>
      <c r="H216" s="40">
        <f t="shared" ref="H216:O216" si="112">SUMIFS(H217:H1267,$B217:$B1267,$B216,$D217:$D1267,$D217,$E217:$E1267,$E217,$F217:$F1267,$F217)</f>
        <v>15570</v>
      </c>
      <c r="I216" s="40">
        <f t="shared" si="112"/>
        <v>0</v>
      </c>
      <c r="J216" s="40">
        <f t="shared" si="112"/>
        <v>43761.599999999999</v>
      </c>
      <c r="K216" s="40">
        <f t="shared" si="112"/>
        <v>26782</v>
      </c>
      <c r="L216" s="40">
        <f t="shared" si="112"/>
        <v>16580</v>
      </c>
      <c r="M216" s="40">
        <f t="shared" si="112"/>
        <v>0</v>
      </c>
      <c r="N216" s="40">
        <f t="shared" si="112"/>
        <v>16580</v>
      </c>
      <c r="O216" s="40">
        <f t="shared" si="112"/>
        <v>0</v>
      </c>
    </row>
    <row r="217" spans="1:15" s="16" customFormat="1" ht="15.6">
      <c r="A217" s="20">
        <v>3</v>
      </c>
      <c r="B217" s="31">
        <v>955</v>
      </c>
      <c r="C217" s="32" t="s">
        <v>46</v>
      </c>
      <c r="D217" s="33" t="s">
        <v>80</v>
      </c>
      <c r="E217" s="33" t="s">
        <v>77</v>
      </c>
      <c r="F217" s="33" t="s">
        <v>110</v>
      </c>
      <c r="G217" s="33" t="s">
        <v>90</v>
      </c>
      <c r="H217" s="24">
        <v>15570</v>
      </c>
      <c r="I217" s="24"/>
      <c r="J217" s="24">
        <v>43761.599999999999</v>
      </c>
      <c r="K217" s="24">
        <v>26782</v>
      </c>
      <c r="L217" s="24">
        <v>16580</v>
      </c>
      <c r="M217" s="24"/>
      <c r="N217" s="24">
        <v>16580</v>
      </c>
      <c r="O217" s="24"/>
    </row>
    <row r="218" spans="1:15" s="16" customFormat="1" ht="127.8" customHeight="1">
      <c r="A218" s="20">
        <v>3</v>
      </c>
      <c r="B218" s="31">
        <v>955</v>
      </c>
      <c r="C218" s="32" t="s">
        <v>114</v>
      </c>
      <c r="D218" s="33" t="s">
        <v>80</v>
      </c>
      <c r="E218" s="33" t="s">
        <v>77</v>
      </c>
      <c r="F218" s="33" t="s">
        <v>110</v>
      </c>
      <c r="G218" s="33" t="s">
        <v>112</v>
      </c>
      <c r="H218" s="24"/>
      <c r="I218" s="24"/>
      <c r="J218" s="24"/>
      <c r="K218" s="24"/>
      <c r="L218" s="24"/>
      <c r="M218" s="24"/>
      <c r="N218" s="24"/>
      <c r="O218" s="24"/>
    </row>
    <row r="219" spans="1:15" s="16" customFormat="1" ht="15.6">
      <c r="A219" s="17">
        <v>1</v>
      </c>
      <c r="B219" s="28">
        <v>955</v>
      </c>
      <c r="C219" s="29" t="s">
        <v>130</v>
      </c>
      <c r="D219" s="30" t="s">
        <v>80</v>
      </c>
      <c r="E219" s="30" t="s">
        <v>80</v>
      </c>
      <c r="F219" s="30"/>
      <c r="G219" s="30"/>
      <c r="H219" s="18">
        <f t="shared" ref="H219:O219" si="113">SUMIFS(H220:H1271,$B220:$B1271,$B220,$D220:$D1271,$D220,$E220:$E1271,$E220)/2</f>
        <v>9481.6</v>
      </c>
      <c r="I219" s="18">
        <f t="shared" si="113"/>
        <v>3011.3</v>
      </c>
      <c r="J219" s="18">
        <f t="shared" si="113"/>
        <v>9481.6</v>
      </c>
      <c r="K219" s="18">
        <f t="shared" si="113"/>
        <v>3011.3</v>
      </c>
      <c r="L219" s="18">
        <f t="shared" si="113"/>
        <v>9481.6</v>
      </c>
      <c r="M219" s="18">
        <f t="shared" si="113"/>
        <v>3011.3</v>
      </c>
      <c r="N219" s="18">
        <f t="shared" si="113"/>
        <v>9481.6</v>
      </c>
      <c r="O219" s="18">
        <f t="shared" si="113"/>
        <v>3011.3</v>
      </c>
    </row>
    <row r="220" spans="1:15" s="16" customFormat="1" ht="31.2">
      <c r="A220" s="19">
        <v>2</v>
      </c>
      <c r="B220" s="37">
        <v>955</v>
      </c>
      <c r="C220" s="38" t="s">
        <v>174</v>
      </c>
      <c r="D220" s="39" t="s">
        <v>80</v>
      </c>
      <c r="E220" s="39" t="s">
        <v>80</v>
      </c>
      <c r="F220" s="39" t="s">
        <v>22</v>
      </c>
      <c r="G220" s="39"/>
      <c r="H220" s="40">
        <f t="shared" ref="H220:O220" si="114">SUMIFS(H221:H1271,$B221:$B1271,$B220,$D221:$D1271,$D221,$E221:$E1271,$E221,$F221:$F1271,$F221)</f>
        <v>6470.3</v>
      </c>
      <c r="I220" s="40">
        <f t="shared" si="114"/>
        <v>0</v>
      </c>
      <c r="J220" s="40">
        <f t="shared" si="114"/>
        <v>6470.3</v>
      </c>
      <c r="K220" s="40">
        <f t="shared" si="114"/>
        <v>0</v>
      </c>
      <c r="L220" s="40">
        <f t="shared" si="114"/>
        <v>6470.3</v>
      </c>
      <c r="M220" s="40">
        <f t="shared" si="114"/>
        <v>0</v>
      </c>
      <c r="N220" s="40">
        <f t="shared" si="114"/>
        <v>6470.3</v>
      </c>
      <c r="O220" s="40">
        <f t="shared" si="114"/>
        <v>0</v>
      </c>
    </row>
    <row r="221" spans="1:15" s="16" customFormat="1" ht="15.6">
      <c r="A221" s="20">
        <v>3</v>
      </c>
      <c r="B221" s="31">
        <v>955</v>
      </c>
      <c r="C221" s="32" t="s">
        <v>46</v>
      </c>
      <c r="D221" s="33" t="s">
        <v>80</v>
      </c>
      <c r="E221" s="33" t="s">
        <v>80</v>
      </c>
      <c r="F221" s="33" t="s">
        <v>22</v>
      </c>
      <c r="G221" s="33" t="s">
        <v>90</v>
      </c>
      <c r="H221" s="24">
        <v>6470.3</v>
      </c>
      <c r="I221" s="24"/>
      <c r="J221" s="24">
        <v>6470.3</v>
      </c>
      <c r="K221" s="24"/>
      <c r="L221" s="24">
        <v>6470.3</v>
      </c>
      <c r="M221" s="24"/>
      <c r="N221" s="24">
        <v>6470.3</v>
      </c>
      <c r="O221" s="24"/>
    </row>
    <row r="222" spans="1:15" s="16" customFormat="1" ht="31.2">
      <c r="A222" s="19">
        <v>2</v>
      </c>
      <c r="B222" s="37">
        <v>955</v>
      </c>
      <c r="C222" s="38" t="s">
        <v>61</v>
      </c>
      <c r="D222" s="39" t="s">
        <v>80</v>
      </c>
      <c r="E222" s="39" t="s">
        <v>80</v>
      </c>
      <c r="F222" s="39" t="s">
        <v>111</v>
      </c>
      <c r="G222" s="39"/>
      <c r="H222" s="40">
        <f t="shared" ref="H222:O222" si="115">SUMIFS(H223:H1275,$B223:$B1275,$B222,$D223:$D1275,$D223,$E223:$E1275,$E223,$F223:$F1275,$F223)</f>
        <v>3011.3</v>
      </c>
      <c r="I222" s="40">
        <f t="shared" si="115"/>
        <v>3011.3</v>
      </c>
      <c r="J222" s="40">
        <f t="shared" si="115"/>
        <v>3011.3</v>
      </c>
      <c r="K222" s="40">
        <f t="shared" si="115"/>
        <v>3011.3</v>
      </c>
      <c r="L222" s="40">
        <f t="shared" si="115"/>
        <v>3011.3</v>
      </c>
      <c r="M222" s="40">
        <f t="shared" si="115"/>
        <v>3011.3</v>
      </c>
      <c r="N222" s="40">
        <f t="shared" si="115"/>
        <v>3011.3</v>
      </c>
      <c r="O222" s="40">
        <f t="shared" si="115"/>
        <v>3011.3</v>
      </c>
    </row>
    <row r="223" spans="1:15" s="16" customFormat="1" ht="46.8">
      <c r="A223" s="20">
        <v>3</v>
      </c>
      <c r="B223" s="31">
        <v>955</v>
      </c>
      <c r="C223" s="32" t="s">
        <v>12</v>
      </c>
      <c r="D223" s="33" t="s">
        <v>80</v>
      </c>
      <c r="E223" s="33" t="s">
        <v>80</v>
      </c>
      <c r="F223" s="33" t="s">
        <v>111</v>
      </c>
      <c r="G223" s="33" t="s">
        <v>72</v>
      </c>
      <c r="H223" s="24">
        <v>3011.3</v>
      </c>
      <c r="I223" s="24">
        <v>3011.3</v>
      </c>
      <c r="J223" s="24">
        <v>3011.3</v>
      </c>
      <c r="K223" s="24">
        <v>3011.3</v>
      </c>
      <c r="L223" s="24">
        <v>3011.3</v>
      </c>
      <c r="M223" s="24">
        <v>3011.3</v>
      </c>
      <c r="N223" s="24">
        <v>3011.3</v>
      </c>
      <c r="O223" s="24">
        <v>3011.3</v>
      </c>
    </row>
    <row r="224" spans="1:15" s="16" customFormat="1" ht="15.6">
      <c r="A224" s="17">
        <v>1</v>
      </c>
      <c r="B224" s="28">
        <v>955</v>
      </c>
      <c r="C224" s="29" t="s">
        <v>24</v>
      </c>
      <c r="D224" s="30" t="s">
        <v>82</v>
      </c>
      <c r="E224" s="30" t="s">
        <v>68</v>
      </c>
      <c r="F224" s="30" t="s">
        <v>7</v>
      </c>
      <c r="G224" s="30" t="s">
        <v>70</v>
      </c>
      <c r="H224" s="18">
        <f t="shared" ref="H224:O224" si="116">SUMIFS(H225:H1278,$B225:$B1278,$B225,$D225:$D1278,$D225,$E225:$E1278,$E225)/2</f>
        <v>49541.200000000004</v>
      </c>
      <c r="I224" s="18">
        <f t="shared" si="116"/>
        <v>0</v>
      </c>
      <c r="J224" s="18">
        <f t="shared" si="116"/>
        <v>49541.200000000004</v>
      </c>
      <c r="K224" s="18">
        <f t="shared" si="116"/>
        <v>0</v>
      </c>
      <c r="L224" s="18">
        <f t="shared" si="116"/>
        <v>49541.200000000004</v>
      </c>
      <c r="M224" s="18">
        <f t="shared" si="116"/>
        <v>0</v>
      </c>
      <c r="N224" s="18">
        <f t="shared" si="116"/>
        <v>49541.200000000004</v>
      </c>
      <c r="O224" s="18">
        <f t="shared" si="116"/>
        <v>0</v>
      </c>
    </row>
    <row r="225" spans="1:15" s="16" customFormat="1" ht="39" customHeight="1">
      <c r="A225" s="19">
        <v>2</v>
      </c>
      <c r="B225" s="37">
        <v>955</v>
      </c>
      <c r="C225" s="38" t="s">
        <v>163</v>
      </c>
      <c r="D225" s="39" t="s">
        <v>82</v>
      </c>
      <c r="E225" s="39" t="s">
        <v>68</v>
      </c>
      <c r="F225" s="39" t="s">
        <v>25</v>
      </c>
      <c r="G225" s="39"/>
      <c r="H225" s="40">
        <f t="shared" ref="H225:O225" si="117">SUMIFS(H226:H1278,$B226:$B1278,$B225,$D226:$D1278,$D226,$E226:$E1278,$E226,$F226:$F1278,$F226)</f>
        <v>38426.400000000001</v>
      </c>
      <c r="I225" s="40">
        <f t="shared" si="117"/>
        <v>0</v>
      </c>
      <c r="J225" s="40">
        <f t="shared" si="117"/>
        <v>38426.400000000001</v>
      </c>
      <c r="K225" s="40">
        <f t="shared" si="117"/>
        <v>0</v>
      </c>
      <c r="L225" s="40">
        <f t="shared" si="117"/>
        <v>38426.400000000001</v>
      </c>
      <c r="M225" s="40">
        <f t="shared" si="117"/>
        <v>0</v>
      </c>
      <c r="N225" s="40">
        <f t="shared" si="117"/>
        <v>38426.400000000001</v>
      </c>
      <c r="O225" s="40">
        <f t="shared" si="117"/>
        <v>0</v>
      </c>
    </row>
    <row r="226" spans="1:15" s="16" customFormat="1" ht="15.6">
      <c r="A226" s="20">
        <v>3</v>
      </c>
      <c r="B226" s="31">
        <v>955</v>
      </c>
      <c r="C226" s="32" t="s">
        <v>46</v>
      </c>
      <c r="D226" s="33" t="s">
        <v>82</v>
      </c>
      <c r="E226" s="33" t="s">
        <v>68</v>
      </c>
      <c r="F226" s="33" t="s">
        <v>25</v>
      </c>
      <c r="G226" s="33" t="s">
        <v>90</v>
      </c>
      <c r="H226" s="24">
        <v>38426.400000000001</v>
      </c>
      <c r="I226" s="24"/>
      <c r="J226" s="24">
        <v>38426.400000000001</v>
      </c>
      <c r="K226" s="24"/>
      <c r="L226" s="24">
        <v>38426.400000000001</v>
      </c>
      <c r="M226" s="24"/>
      <c r="N226" s="24">
        <v>38426.400000000001</v>
      </c>
      <c r="O226" s="24"/>
    </row>
    <row r="227" spans="1:15" s="16" customFormat="1" ht="46.8">
      <c r="A227" s="19">
        <v>2</v>
      </c>
      <c r="B227" s="37">
        <v>955</v>
      </c>
      <c r="C227" s="38" t="s">
        <v>164</v>
      </c>
      <c r="D227" s="39" t="s">
        <v>82</v>
      </c>
      <c r="E227" s="39" t="s">
        <v>68</v>
      </c>
      <c r="F227" s="39" t="s">
        <v>26</v>
      </c>
      <c r="G227" s="39"/>
      <c r="H227" s="40">
        <f t="shared" ref="H227:O227" si="118">SUMIFS(H228:H1280,$B228:$B1280,$B227,$D228:$D1280,$D228,$E228:$E1280,$E228,$F228:$F1280,$F228)</f>
        <v>11094.8</v>
      </c>
      <c r="I227" s="40">
        <f t="shared" si="118"/>
        <v>0</v>
      </c>
      <c r="J227" s="40">
        <f t="shared" si="118"/>
        <v>11094.8</v>
      </c>
      <c r="K227" s="40">
        <f t="shared" si="118"/>
        <v>0</v>
      </c>
      <c r="L227" s="40">
        <f t="shared" si="118"/>
        <v>11094.8</v>
      </c>
      <c r="M227" s="40">
        <f t="shared" si="118"/>
        <v>0</v>
      </c>
      <c r="N227" s="40">
        <f t="shared" si="118"/>
        <v>11094.8</v>
      </c>
      <c r="O227" s="40">
        <f t="shared" si="118"/>
        <v>0</v>
      </c>
    </row>
    <row r="228" spans="1:15" s="16" customFormat="1" ht="15.6">
      <c r="A228" s="20">
        <v>3</v>
      </c>
      <c r="B228" s="31">
        <v>955</v>
      </c>
      <c r="C228" s="32" t="s">
        <v>46</v>
      </c>
      <c r="D228" s="33" t="s">
        <v>82</v>
      </c>
      <c r="E228" s="33" t="s">
        <v>68</v>
      </c>
      <c r="F228" s="33" t="s">
        <v>26</v>
      </c>
      <c r="G228" s="33" t="s">
        <v>90</v>
      </c>
      <c r="H228" s="24">
        <v>11094.8</v>
      </c>
      <c r="I228" s="24"/>
      <c r="J228" s="24">
        <v>11094.8</v>
      </c>
      <c r="K228" s="24"/>
      <c r="L228" s="24">
        <v>11094.8</v>
      </c>
      <c r="M228" s="24"/>
      <c r="N228" s="24">
        <v>11094.8</v>
      </c>
      <c r="O228" s="24"/>
    </row>
    <row r="229" spans="1:15" s="16" customFormat="1" ht="54.6" customHeight="1">
      <c r="A229" s="19">
        <v>2</v>
      </c>
      <c r="B229" s="37">
        <v>955</v>
      </c>
      <c r="C229" s="38" t="s">
        <v>205</v>
      </c>
      <c r="D229" s="39" t="s">
        <v>82</v>
      </c>
      <c r="E229" s="39" t="s">
        <v>68</v>
      </c>
      <c r="F229" s="39" t="s">
        <v>122</v>
      </c>
      <c r="G229" s="39"/>
      <c r="H229" s="40">
        <f t="shared" ref="H229:O229" si="119">SUMIFS(H230:H1286,$B230:$B1286,$B229,$D230:$D1286,$D230,$E230:$E1286,$E230,$F230:$F1286,$F230)</f>
        <v>0</v>
      </c>
      <c r="I229" s="40">
        <f t="shared" si="119"/>
        <v>0</v>
      </c>
      <c r="J229" s="40">
        <f t="shared" si="119"/>
        <v>0</v>
      </c>
      <c r="K229" s="40">
        <f t="shared" si="119"/>
        <v>0</v>
      </c>
      <c r="L229" s="40">
        <f t="shared" si="119"/>
        <v>0</v>
      </c>
      <c r="M229" s="40">
        <f t="shared" si="119"/>
        <v>0</v>
      </c>
      <c r="N229" s="40">
        <f t="shared" si="119"/>
        <v>0</v>
      </c>
      <c r="O229" s="40">
        <f t="shared" si="119"/>
        <v>0</v>
      </c>
    </row>
    <row r="230" spans="1:15" s="16" customFormat="1" ht="15.6">
      <c r="A230" s="20">
        <v>3</v>
      </c>
      <c r="B230" s="31">
        <v>955</v>
      </c>
      <c r="C230" s="32" t="s">
        <v>46</v>
      </c>
      <c r="D230" s="33" t="s">
        <v>82</v>
      </c>
      <c r="E230" s="33" t="s">
        <v>68</v>
      </c>
      <c r="F230" s="33" t="s">
        <v>122</v>
      </c>
      <c r="G230" s="33" t="s">
        <v>90</v>
      </c>
      <c r="H230" s="24"/>
      <c r="I230" s="24"/>
      <c r="J230" s="24"/>
      <c r="K230" s="24"/>
      <c r="L230" s="24"/>
      <c r="M230" s="24"/>
      <c r="N230" s="24"/>
      <c r="O230" s="24"/>
    </row>
    <row r="231" spans="1:15" s="16" customFormat="1" ht="49.8" customHeight="1">
      <c r="A231" s="19">
        <v>2</v>
      </c>
      <c r="B231" s="37">
        <v>955</v>
      </c>
      <c r="C231" s="38" t="s">
        <v>211</v>
      </c>
      <c r="D231" s="39" t="s">
        <v>82</v>
      </c>
      <c r="E231" s="39" t="s">
        <v>68</v>
      </c>
      <c r="F231" s="39" t="s">
        <v>153</v>
      </c>
      <c r="G231" s="39"/>
      <c r="H231" s="40">
        <f t="shared" ref="H231:O231" si="120">SUMIFS(H232:H1286,$B232:$B1286,$B231,$D232:$D1286,$D232,$E232:$E1286,$E232,$F232:$F1286,$F232)</f>
        <v>20</v>
      </c>
      <c r="I231" s="40">
        <f t="shared" si="120"/>
        <v>0</v>
      </c>
      <c r="J231" s="40">
        <f t="shared" si="120"/>
        <v>20</v>
      </c>
      <c r="K231" s="40">
        <f t="shared" si="120"/>
        <v>0</v>
      </c>
      <c r="L231" s="40">
        <f t="shared" si="120"/>
        <v>20</v>
      </c>
      <c r="M231" s="40">
        <f t="shared" si="120"/>
        <v>0</v>
      </c>
      <c r="N231" s="40">
        <f t="shared" si="120"/>
        <v>20</v>
      </c>
      <c r="O231" s="40">
        <f t="shared" si="120"/>
        <v>0</v>
      </c>
    </row>
    <row r="232" spans="1:15" s="16" customFormat="1" ht="15.6">
      <c r="A232" s="20">
        <v>3</v>
      </c>
      <c r="B232" s="31">
        <v>955</v>
      </c>
      <c r="C232" s="32" t="s">
        <v>46</v>
      </c>
      <c r="D232" s="33" t="s">
        <v>82</v>
      </c>
      <c r="E232" s="33" t="s">
        <v>68</v>
      </c>
      <c r="F232" s="33" t="s">
        <v>153</v>
      </c>
      <c r="G232" s="33" t="s">
        <v>90</v>
      </c>
      <c r="H232" s="24">
        <v>20</v>
      </c>
      <c r="I232" s="24"/>
      <c r="J232" s="24">
        <v>20</v>
      </c>
      <c r="K232" s="24"/>
      <c r="L232" s="24">
        <v>20</v>
      </c>
      <c r="M232" s="24"/>
      <c r="N232" s="24">
        <v>20</v>
      </c>
      <c r="O232" s="24"/>
    </row>
    <row r="233" spans="1:15" s="16" customFormat="1" ht="15.6">
      <c r="A233" s="17">
        <v>1</v>
      </c>
      <c r="B233" s="28">
        <v>955</v>
      </c>
      <c r="C233" s="55" t="s">
        <v>134</v>
      </c>
      <c r="D233" s="30" t="s">
        <v>83</v>
      </c>
      <c r="E233" s="30" t="s">
        <v>68</v>
      </c>
      <c r="F233" s="30" t="s">
        <v>7</v>
      </c>
      <c r="G233" s="30" t="s">
        <v>70</v>
      </c>
      <c r="H233" s="18">
        <f t="shared" ref="H233:O233" si="121">SUMIFS(H234:H1292,$B234:$B1292,$B234,$D234:$D1292,$D234,$E234:$E1292,$E234)/2</f>
        <v>2015.9</v>
      </c>
      <c r="I233" s="18">
        <f t="shared" si="121"/>
        <v>0</v>
      </c>
      <c r="J233" s="18">
        <f t="shared" si="121"/>
        <v>2015.9</v>
      </c>
      <c r="K233" s="18">
        <f t="shared" si="121"/>
        <v>0</v>
      </c>
      <c r="L233" s="18">
        <f t="shared" si="121"/>
        <v>2015.9</v>
      </c>
      <c r="M233" s="18">
        <f t="shared" si="121"/>
        <v>0</v>
      </c>
      <c r="N233" s="18">
        <f t="shared" si="121"/>
        <v>2015.9</v>
      </c>
      <c r="O233" s="18">
        <f t="shared" si="121"/>
        <v>0</v>
      </c>
    </row>
    <row r="234" spans="1:15" s="16" customFormat="1" ht="31.2">
      <c r="A234" s="19">
        <v>2</v>
      </c>
      <c r="B234" s="37">
        <v>955</v>
      </c>
      <c r="C234" s="52" t="s">
        <v>32</v>
      </c>
      <c r="D234" s="39" t="s">
        <v>83</v>
      </c>
      <c r="E234" s="39" t="s">
        <v>68</v>
      </c>
      <c r="F234" s="53" t="s">
        <v>115</v>
      </c>
      <c r="G234" s="39"/>
      <c r="H234" s="40">
        <f t="shared" ref="H234:O234" si="122">SUMIFS(H235:H1292,$B235:$B1292,$B234,$D235:$D1292,$D235,$E235:$E1292,$E235,$F235:$F1292,$F235)</f>
        <v>2015.9</v>
      </c>
      <c r="I234" s="40">
        <f t="shared" si="122"/>
        <v>0</v>
      </c>
      <c r="J234" s="40">
        <f t="shared" si="122"/>
        <v>2015.9</v>
      </c>
      <c r="K234" s="40">
        <f t="shared" si="122"/>
        <v>0</v>
      </c>
      <c r="L234" s="40">
        <f t="shared" si="122"/>
        <v>2015.9</v>
      </c>
      <c r="M234" s="40">
        <f t="shared" si="122"/>
        <v>0</v>
      </c>
      <c r="N234" s="40">
        <f t="shared" si="122"/>
        <v>2015.9</v>
      </c>
      <c r="O234" s="40">
        <f t="shared" si="122"/>
        <v>0</v>
      </c>
    </row>
    <row r="235" spans="1:15" s="16" customFormat="1" ht="37.950000000000003" customHeight="1">
      <c r="A235" s="20">
        <v>3</v>
      </c>
      <c r="B235" s="31">
        <v>955</v>
      </c>
      <c r="C235" s="32" t="s">
        <v>178</v>
      </c>
      <c r="D235" s="33" t="s">
        <v>83</v>
      </c>
      <c r="E235" s="33" t="s">
        <v>68</v>
      </c>
      <c r="F235" s="33" t="s">
        <v>115</v>
      </c>
      <c r="G235" s="33" t="s">
        <v>177</v>
      </c>
      <c r="H235" s="24">
        <v>2015.9</v>
      </c>
      <c r="I235" s="24"/>
      <c r="J235" s="24">
        <v>2015.9</v>
      </c>
      <c r="K235" s="24"/>
      <c r="L235" s="24">
        <v>2015.9</v>
      </c>
      <c r="M235" s="24"/>
      <c r="N235" s="24">
        <v>2015.9</v>
      </c>
      <c r="O235" s="24"/>
    </row>
    <row r="236" spans="1:15" s="16" customFormat="1" ht="15.6">
      <c r="A236" s="17">
        <v>1</v>
      </c>
      <c r="B236" s="28">
        <v>955</v>
      </c>
      <c r="C236" s="29" t="s">
        <v>63</v>
      </c>
      <c r="D236" s="30" t="s">
        <v>83</v>
      </c>
      <c r="E236" s="30" t="s">
        <v>77</v>
      </c>
      <c r="F236" s="30" t="s">
        <v>7</v>
      </c>
      <c r="G236" s="30" t="s">
        <v>70</v>
      </c>
      <c r="H236" s="18">
        <f t="shared" ref="H236:O236" si="123">SUMIFS(H237:H1295,$B237:$B1295,$B237,$D237:$D1295,$D237,$E237:$E1295,$E237)/2</f>
        <v>419</v>
      </c>
      <c r="I236" s="18">
        <f t="shared" si="123"/>
        <v>0</v>
      </c>
      <c r="J236" s="18">
        <f t="shared" si="123"/>
        <v>419</v>
      </c>
      <c r="K236" s="18">
        <f t="shared" si="123"/>
        <v>0</v>
      </c>
      <c r="L236" s="18">
        <f t="shared" si="123"/>
        <v>419</v>
      </c>
      <c r="M236" s="18">
        <f t="shared" si="123"/>
        <v>0</v>
      </c>
      <c r="N236" s="18">
        <f t="shared" si="123"/>
        <v>419</v>
      </c>
      <c r="O236" s="18">
        <f t="shared" si="123"/>
        <v>0</v>
      </c>
    </row>
    <row r="237" spans="1:15" s="16" customFormat="1" ht="46.8">
      <c r="A237" s="19">
        <v>2</v>
      </c>
      <c r="B237" s="37">
        <v>955</v>
      </c>
      <c r="C237" s="38" t="s">
        <v>197</v>
      </c>
      <c r="D237" s="39" t="s">
        <v>83</v>
      </c>
      <c r="E237" s="39" t="s">
        <v>77</v>
      </c>
      <c r="F237" s="39" t="s">
        <v>59</v>
      </c>
      <c r="G237" s="39"/>
      <c r="H237" s="40">
        <f t="shared" ref="H237:O237" si="124">SUMIFS(H238:H1295,$B238:$B1295,$B237,$D238:$D1295,$D238,$E238:$E1295,$E238,$F238:$F1295,$F238)</f>
        <v>269</v>
      </c>
      <c r="I237" s="40">
        <f t="shared" si="124"/>
        <v>0</v>
      </c>
      <c r="J237" s="40">
        <f t="shared" si="124"/>
        <v>269</v>
      </c>
      <c r="K237" s="40">
        <f t="shared" si="124"/>
        <v>0</v>
      </c>
      <c r="L237" s="40">
        <f t="shared" si="124"/>
        <v>269</v>
      </c>
      <c r="M237" s="40">
        <f t="shared" si="124"/>
        <v>0</v>
      </c>
      <c r="N237" s="40">
        <f t="shared" si="124"/>
        <v>269</v>
      </c>
      <c r="O237" s="40">
        <f t="shared" si="124"/>
        <v>0</v>
      </c>
    </row>
    <row r="238" spans="1:15" s="16" customFormat="1" ht="39.6" customHeight="1">
      <c r="A238" s="20">
        <v>3</v>
      </c>
      <c r="B238" s="31">
        <v>955</v>
      </c>
      <c r="C238" s="32" t="s">
        <v>21</v>
      </c>
      <c r="D238" s="33" t="s">
        <v>83</v>
      </c>
      <c r="E238" s="33" t="s">
        <v>77</v>
      </c>
      <c r="F238" s="33" t="s">
        <v>59</v>
      </c>
      <c r="G238" s="33" t="s">
        <v>79</v>
      </c>
      <c r="H238" s="24">
        <v>269</v>
      </c>
      <c r="I238" s="24"/>
      <c r="J238" s="24">
        <v>269</v>
      </c>
      <c r="K238" s="24"/>
      <c r="L238" s="24">
        <v>269</v>
      </c>
      <c r="M238" s="24"/>
      <c r="N238" s="24">
        <v>269</v>
      </c>
      <c r="O238" s="24"/>
    </row>
    <row r="239" spans="1:15" s="16" customFormat="1" ht="46.8">
      <c r="A239" s="19">
        <v>2</v>
      </c>
      <c r="B239" s="37">
        <v>955</v>
      </c>
      <c r="C239" s="38" t="s">
        <v>206</v>
      </c>
      <c r="D239" s="39" t="s">
        <v>83</v>
      </c>
      <c r="E239" s="39" t="s">
        <v>77</v>
      </c>
      <c r="F239" s="39" t="s">
        <v>121</v>
      </c>
      <c r="G239" s="39"/>
      <c r="H239" s="40">
        <f t="shared" ref="H239:O239" si="125">SUMIFS(H240:H1297,$B240:$B1297,$B239,$D240:$D1297,$D240,$E240:$E1297,$E240,$F240:$F1297,$F240)</f>
        <v>0</v>
      </c>
      <c r="I239" s="40">
        <f t="shared" si="125"/>
        <v>0</v>
      </c>
      <c r="J239" s="40">
        <f t="shared" si="125"/>
        <v>0</v>
      </c>
      <c r="K239" s="40">
        <f t="shared" si="125"/>
        <v>0</v>
      </c>
      <c r="L239" s="40">
        <f t="shared" si="125"/>
        <v>0</v>
      </c>
      <c r="M239" s="40">
        <f t="shared" si="125"/>
        <v>0</v>
      </c>
      <c r="N239" s="40">
        <f t="shared" si="125"/>
        <v>0</v>
      </c>
      <c r="O239" s="40">
        <f t="shared" si="125"/>
        <v>0</v>
      </c>
    </row>
    <row r="240" spans="1:15" s="16" customFormat="1" ht="37.950000000000003" customHeight="1">
      <c r="A240" s="20">
        <v>3</v>
      </c>
      <c r="B240" s="31">
        <v>955</v>
      </c>
      <c r="C240" s="32" t="s">
        <v>21</v>
      </c>
      <c r="D240" s="33" t="s">
        <v>83</v>
      </c>
      <c r="E240" s="33" t="s">
        <v>77</v>
      </c>
      <c r="F240" s="33" t="s">
        <v>121</v>
      </c>
      <c r="G240" s="33" t="s">
        <v>79</v>
      </c>
      <c r="H240" s="24"/>
      <c r="I240" s="24"/>
      <c r="J240" s="24"/>
      <c r="K240" s="24"/>
      <c r="L240" s="24"/>
      <c r="M240" s="24"/>
      <c r="N240" s="24"/>
      <c r="O240" s="24"/>
    </row>
    <row r="241" spans="1:15" s="16" customFormat="1" ht="15.6">
      <c r="A241" s="20">
        <v>3</v>
      </c>
      <c r="B241" s="31">
        <v>955</v>
      </c>
      <c r="C241" s="32" t="s">
        <v>46</v>
      </c>
      <c r="D241" s="33" t="s">
        <v>83</v>
      </c>
      <c r="E241" s="33" t="s">
        <v>77</v>
      </c>
      <c r="F241" s="33" t="s">
        <v>121</v>
      </c>
      <c r="G241" s="33" t="s">
        <v>90</v>
      </c>
      <c r="H241" s="24"/>
      <c r="I241" s="24"/>
      <c r="J241" s="24"/>
      <c r="K241" s="24"/>
      <c r="L241" s="24"/>
      <c r="M241" s="24"/>
      <c r="N241" s="24"/>
      <c r="O241" s="24"/>
    </row>
    <row r="242" spans="1:15" s="16" customFormat="1" ht="51.6" customHeight="1">
      <c r="A242" s="19">
        <v>2</v>
      </c>
      <c r="B242" s="37">
        <v>955</v>
      </c>
      <c r="C242" s="38" t="s">
        <v>211</v>
      </c>
      <c r="D242" s="39" t="s">
        <v>83</v>
      </c>
      <c r="E242" s="39" t="s">
        <v>77</v>
      </c>
      <c r="F242" s="39" t="s">
        <v>153</v>
      </c>
      <c r="G242" s="39"/>
      <c r="H242" s="40">
        <f t="shared" ref="H242:O242" si="126">SUMIFS(H243:H1300,$B243:$B1300,$B242,$D243:$D1300,$D243,$E243:$E1300,$E243,$F243:$F1300,$F243)</f>
        <v>150</v>
      </c>
      <c r="I242" s="40">
        <f t="shared" si="126"/>
        <v>0</v>
      </c>
      <c r="J242" s="40">
        <f t="shared" si="126"/>
        <v>150</v>
      </c>
      <c r="K242" s="40">
        <f t="shared" si="126"/>
        <v>0</v>
      </c>
      <c r="L242" s="40">
        <f t="shared" si="126"/>
        <v>150</v>
      </c>
      <c r="M242" s="40">
        <f t="shared" si="126"/>
        <v>0</v>
      </c>
      <c r="N242" s="40">
        <f t="shared" si="126"/>
        <v>150</v>
      </c>
      <c r="O242" s="40">
        <f t="shared" si="126"/>
        <v>0</v>
      </c>
    </row>
    <row r="243" spans="1:15" s="16" customFormat="1" ht="37.799999999999997" customHeight="1">
      <c r="A243" s="20">
        <v>3</v>
      </c>
      <c r="B243" s="31">
        <v>955</v>
      </c>
      <c r="C243" s="32" t="s">
        <v>21</v>
      </c>
      <c r="D243" s="33" t="s">
        <v>83</v>
      </c>
      <c r="E243" s="33" t="s">
        <v>77</v>
      </c>
      <c r="F243" s="33" t="s">
        <v>153</v>
      </c>
      <c r="G243" s="33" t="s">
        <v>79</v>
      </c>
      <c r="H243" s="24">
        <v>150</v>
      </c>
      <c r="I243" s="25"/>
      <c r="J243" s="24">
        <v>150</v>
      </c>
      <c r="K243" s="25"/>
      <c r="L243" s="24">
        <v>150</v>
      </c>
      <c r="M243" s="25"/>
      <c r="N243" s="24">
        <v>150</v>
      </c>
      <c r="O243" s="25"/>
    </row>
    <row r="244" spans="1:15" s="16" customFormat="1" ht="46.8">
      <c r="A244" s="19">
        <v>2</v>
      </c>
      <c r="B244" s="37">
        <v>955</v>
      </c>
      <c r="C244" s="38" t="s">
        <v>35</v>
      </c>
      <c r="D244" s="39" t="s">
        <v>83</v>
      </c>
      <c r="E244" s="39" t="s">
        <v>77</v>
      </c>
      <c r="F244" s="39" t="s">
        <v>109</v>
      </c>
      <c r="G244" s="39"/>
      <c r="H244" s="40">
        <f t="shared" ref="H244:O244" si="127">SUMIFS(H245:H1303,$B245:$B1303,$B244,$D245:$D1303,$D245,$E245:$E1303,$E245,$F245:$F1303,$F245)</f>
        <v>0</v>
      </c>
      <c r="I244" s="40">
        <f t="shared" si="127"/>
        <v>0</v>
      </c>
      <c r="J244" s="40">
        <f t="shared" si="127"/>
        <v>0</v>
      </c>
      <c r="K244" s="40">
        <f t="shared" si="127"/>
        <v>0</v>
      </c>
      <c r="L244" s="40">
        <f t="shared" si="127"/>
        <v>0</v>
      </c>
      <c r="M244" s="40">
        <f t="shared" si="127"/>
        <v>0</v>
      </c>
      <c r="N244" s="40">
        <f t="shared" si="127"/>
        <v>0</v>
      </c>
      <c r="O244" s="40">
        <f t="shared" si="127"/>
        <v>0</v>
      </c>
    </row>
    <row r="245" spans="1:15" s="16" customFormat="1" ht="27.6" customHeight="1">
      <c r="A245" s="20">
        <v>3</v>
      </c>
      <c r="B245" s="31">
        <v>955</v>
      </c>
      <c r="C245" s="32" t="s">
        <v>154</v>
      </c>
      <c r="D245" s="33" t="s">
        <v>83</v>
      </c>
      <c r="E245" s="33" t="s">
        <v>77</v>
      </c>
      <c r="F245" s="33" t="s">
        <v>109</v>
      </c>
      <c r="G245" s="33" t="s">
        <v>126</v>
      </c>
      <c r="H245" s="24"/>
      <c r="I245" s="24"/>
      <c r="J245" s="24"/>
      <c r="K245" s="24"/>
      <c r="L245" s="24"/>
      <c r="M245" s="24"/>
      <c r="N245" s="24"/>
      <c r="O245" s="24"/>
    </row>
    <row r="246" spans="1:15" s="16" customFormat="1" ht="46.8">
      <c r="A246" s="17">
        <v>1</v>
      </c>
      <c r="B246" s="28">
        <v>955</v>
      </c>
      <c r="C246" s="29" t="s">
        <v>36</v>
      </c>
      <c r="D246" s="30" t="s">
        <v>83</v>
      </c>
      <c r="E246" s="30" t="s">
        <v>85</v>
      </c>
      <c r="F246" s="30"/>
      <c r="G246" s="30"/>
      <c r="H246" s="18">
        <f t="shared" ref="H246:O246" si="128">SUMIFS(H247:H1305,$B247:$B1305,$B247,$D247:$D1305,$D247,$E247:$E1305,$E247)/2</f>
        <v>7909.3</v>
      </c>
      <c r="I246" s="18">
        <f t="shared" si="128"/>
        <v>5477.6</v>
      </c>
      <c r="J246" s="18">
        <f t="shared" si="128"/>
        <v>7909.6</v>
      </c>
      <c r="K246" s="18">
        <f t="shared" si="128"/>
        <v>5477.9</v>
      </c>
      <c r="L246" s="18">
        <f t="shared" si="128"/>
        <v>6925.5</v>
      </c>
      <c r="M246" s="18">
        <f t="shared" si="128"/>
        <v>4493.6000000000004</v>
      </c>
      <c r="N246" s="18">
        <f t="shared" si="128"/>
        <v>6925.5</v>
      </c>
      <c r="O246" s="18">
        <f t="shared" si="128"/>
        <v>4493.6000000000004</v>
      </c>
    </row>
    <row r="247" spans="1:15" s="16" customFormat="1" ht="31.2">
      <c r="A247" s="19">
        <v>2</v>
      </c>
      <c r="B247" s="37">
        <v>955</v>
      </c>
      <c r="C247" s="38" t="s">
        <v>192</v>
      </c>
      <c r="D247" s="39" t="s">
        <v>83</v>
      </c>
      <c r="E247" s="39" t="s">
        <v>85</v>
      </c>
      <c r="F247" s="39" t="s">
        <v>64</v>
      </c>
      <c r="G247" s="39"/>
      <c r="H247" s="40">
        <f t="shared" ref="H247:O247" si="129">SUMIFS(H248:H1305,$B248:$B1305,$B247,$D248:$D1305,$D248,$E248:$E1305,$E248,$F248:$F1305,$F248)</f>
        <v>7909.3</v>
      </c>
      <c r="I247" s="40">
        <f t="shared" si="129"/>
        <v>5477.6</v>
      </c>
      <c r="J247" s="40">
        <f t="shared" si="129"/>
        <v>7909.6</v>
      </c>
      <c r="K247" s="40">
        <f t="shared" si="129"/>
        <v>5477.9</v>
      </c>
      <c r="L247" s="40">
        <f t="shared" si="129"/>
        <v>6925.5</v>
      </c>
      <c r="M247" s="40">
        <f t="shared" si="129"/>
        <v>4493.6000000000004</v>
      </c>
      <c r="N247" s="40">
        <f t="shared" si="129"/>
        <v>6925.5</v>
      </c>
      <c r="O247" s="40">
        <f t="shared" si="129"/>
        <v>4493.6000000000004</v>
      </c>
    </row>
    <row r="248" spans="1:15" s="16" customFormat="1" ht="37.200000000000003" customHeight="1">
      <c r="A248" s="20">
        <v>3</v>
      </c>
      <c r="B248" s="31">
        <v>955</v>
      </c>
      <c r="C248" s="32" t="s">
        <v>21</v>
      </c>
      <c r="D248" s="33" t="s">
        <v>83</v>
      </c>
      <c r="E248" s="33" t="s">
        <v>85</v>
      </c>
      <c r="F248" s="33" t="s">
        <v>64</v>
      </c>
      <c r="G248" s="33" t="s">
        <v>79</v>
      </c>
      <c r="H248" s="24">
        <v>7909.3</v>
      </c>
      <c r="I248" s="24">
        <v>5477.6</v>
      </c>
      <c r="J248" s="24">
        <v>7909.6</v>
      </c>
      <c r="K248" s="24">
        <v>5477.9</v>
      </c>
      <c r="L248" s="24">
        <v>6925.5</v>
      </c>
      <c r="M248" s="24">
        <v>4493.6000000000004</v>
      </c>
      <c r="N248" s="24">
        <v>6925.5</v>
      </c>
      <c r="O248" s="24">
        <v>4493.6000000000004</v>
      </c>
    </row>
    <row r="249" spans="1:15" s="16" customFormat="1" ht="62.4">
      <c r="A249" s="19">
        <v>2</v>
      </c>
      <c r="B249" s="37">
        <v>955</v>
      </c>
      <c r="C249" s="38" t="s">
        <v>202</v>
      </c>
      <c r="D249" s="39" t="s">
        <v>83</v>
      </c>
      <c r="E249" s="39" t="s">
        <v>85</v>
      </c>
      <c r="F249" s="39" t="s">
        <v>10</v>
      </c>
      <c r="G249" s="39"/>
      <c r="H249" s="40">
        <f t="shared" ref="H249:O249" si="130">SUMIFS(H250:H1312,$B250:$B1312,$B249,$D250:$D1312,$D250,$E250:$E1312,$E250,$F250:$F1312,$F250)</f>
        <v>0</v>
      </c>
      <c r="I249" s="40">
        <f t="shared" si="130"/>
        <v>0</v>
      </c>
      <c r="J249" s="40">
        <f t="shared" si="130"/>
        <v>0</v>
      </c>
      <c r="K249" s="40">
        <f t="shared" si="130"/>
        <v>0</v>
      </c>
      <c r="L249" s="40">
        <f t="shared" si="130"/>
        <v>0</v>
      </c>
      <c r="M249" s="40">
        <f t="shared" si="130"/>
        <v>0</v>
      </c>
      <c r="N249" s="40">
        <f t="shared" si="130"/>
        <v>0</v>
      </c>
      <c r="O249" s="40">
        <f t="shared" si="130"/>
        <v>0</v>
      </c>
    </row>
    <row r="250" spans="1:15" s="16" customFormat="1" ht="51" customHeight="1">
      <c r="A250" s="20">
        <v>3</v>
      </c>
      <c r="B250" s="31">
        <v>955</v>
      </c>
      <c r="C250" s="32" t="s">
        <v>12</v>
      </c>
      <c r="D250" s="33" t="s">
        <v>83</v>
      </c>
      <c r="E250" s="33" t="s">
        <v>85</v>
      </c>
      <c r="F250" s="33" t="s">
        <v>10</v>
      </c>
      <c r="G250" s="33" t="s">
        <v>72</v>
      </c>
      <c r="H250" s="24"/>
      <c r="I250" s="24"/>
      <c r="J250" s="24"/>
      <c r="K250" s="24"/>
      <c r="L250" s="24"/>
      <c r="M250" s="24"/>
      <c r="N250" s="24"/>
      <c r="O250" s="24"/>
    </row>
    <row r="251" spans="1:15" s="16" customFormat="1" ht="33.6" customHeight="1">
      <c r="A251" s="20">
        <v>3</v>
      </c>
      <c r="B251" s="31">
        <v>955</v>
      </c>
      <c r="C251" s="32" t="s">
        <v>21</v>
      </c>
      <c r="D251" s="33" t="s">
        <v>83</v>
      </c>
      <c r="E251" s="33" t="s">
        <v>85</v>
      </c>
      <c r="F251" s="33" t="s">
        <v>10</v>
      </c>
      <c r="G251" s="33" t="s">
        <v>79</v>
      </c>
      <c r="H251" s="24"/>
      <c r="I251" s="24"/>
      <c r="J251" s="24"/>
      <c r="K251" s="24"/>
      <c r="L251" s="24"/>
      <c r="M251" s="24"/>
      <c r="N251" s="24"/>
      <c r="O251" s="24"/>
    </row>
    <row r="252" spans="1:15" s="16" customFormat="1" ht="15.6">
      <c r="A252" s="17">
        <v>1</v>
      </c>
      <c r="B252" s="28">
        <v>955</v>
      </c>
      <c r="C252" s="29" t="s">
        <v>27</v>
      </c>
      <c r="D252" s="30" t="s">
        <v>83</v>
      </c>
      <c r="E252" s="30" t="s">
        <v>69</v>
      </c>
      <c r="F252" s="30"/>
      <c r="G252" s="30"/>
      <c r="H252" s="18">
        <f t="shared" ref="H252:O252" si="131">SUMIFS(H253:H1308,$B253:$B1308,$B253,$D253:$D1308,$D253,$E253:$E1308,$E253)/2</f>
        <v>2366.2999999999997</v>
      </c>
      <c r="I252" s="18">
        <f t="shared" si="131"/>
        <v>722.3</v>
      </c>
      <c r="J252" s="18">
        <f t="shared" si="131"/>
        <v>2366.2999999999997</v>
      </c>
      <c r="K252" s="18">
        <f t="shared" si="131"/>
        <v>722.3</v>
      </c>
      <c r="L252" s="18">
        <f t="shared" si="131"/>
        <v>2366.2999999999997</v>
      </c>
      <c r="M252" s="18">
        <f t="shared" si="131"/>
        <v>722.3</v>
      </c>
      <c r="N252" s="18">
        <f t="shared" si="131"/>
        <v>2366.2999999999997</v>
      </c>
      <c r="O252" s="18">
        <f t="shared" si="131"/>
        <v>722.3</v>
      </c>
    </row>
    <row r="253" spans="1:15" s="16" customFormat="1" ht="62.4">
      <c r="A253" s="19">
        <v>2</v>
      </c>
      <c r="B253" s="37">
        <v>955</v>
      </c>
      <c r="C253" s="38" t="s">
        <v>193</v>
      </c>
      <c r="D253" s="39" t="s">
        <v>83</v>
      </c>
      <c r="E253" s="39" t="s">
        <v>69</v>
      </c>
      <c r="F253" s="39" t="s">
        <v>28</v>
      </c>
      <c r="G253" s="39"/>
      <c r="H253" s="40">
        <f t="shared" ref="H253:O253" si="132">SUMIFS(H254:H1308,$B254:$B1308,$B253,$D254:$D1308,$D254,$E254:$E1308,$E254,$F254:$F1308,$F254)</f>
        <v>965</v>
      </c>
      <c r="I253" s="40">
        <f t="shared" si="132"/>
        <v>0</v>
      </c>
      <c r="J253" s="40">
        <f t="shared" si="132"/>
        <v>965</v>
      </c>
      <c r="K253" s="40">
        <f t="shared" si="132"/>
        <v>0</v>
      </c>
      <c r="L253" s="40">
        <f t="shared" si="132"/>
        <v>965</v>
      </c>
      <c r="M253" s="40">
        <f t="shared" si="132"/>
        <v>0</v>
      </c>
      <c r="N253" s="40">
        <f t="shared" si="132"/>
        <v>965</v>
      </c>
      <c r="O253" s="40">
        <f t="shared" si="132"/>
        <v>0</v>
      </c>
    </row>
    <row r="254" spans="1:15" s="16" customFormat="1" ht="15.6">
      <c r="A254" s="20">
        <v>3</v>
      </c>
      <c r="B254" s="31">
        <v>955</v>
      </c>
      <c r="C254" s="32" t="s">
        <v>46</v>
      </c>
      <c r="D254" s="33" t="s">
        <v>83</v>
      </c>
      <c r="E254" s="33" t="s">
        <v>69</v>
      </c>
      <c r="F254" s="33" t="s">
        <v>28</v>
      </c>
      <c r="G254" s="33" t="s">
        <v>90</v>
      </c>
      <c r="H254" s="24">
        <v>965</v>
      </c>
      <c r="I254" s="24"/>
      <c r="J254" s="24">
        <v>965</v>
      </c>
      <c r="K254" s="24"/>
      <c r="L254" s="24">
        <v>965</v>
      </c>
      <c r="M254" s="24"/>
      <c r="N254" s="24">
        <v>965</v>
      </c>
      <c r="O254" s="24"/>
    </row>
    <row r="255" spans="1:15" s="16" customFormat="1" ht="78">
      <c r="A255" s="19">
        <v>2</v>
      </c>
      <c r="B255" s="37">
        <v>955</v>
      </c>
      <c r="C255" s="38" t="s">
        <v>167</v>
      </c>
      <c r="D255" s="39" t="s">
        <v>83</v>
      </c>
      <c r="E255" s="39" t="s">
        <v>69</v>
      </c>
      <c r="F255" s="39" t="s">
        <v>29</v>
      </c>
      <c r="G255" s="39"/>
      <c r="H255" s="40">
        <f t="shared" ref="H255:O255" si="133">SUMIFS(H256:H1310,$B256:$B1310,$B255,$D256:$D1310,$D256,$E256:$E1310,$E256,$F256:$F1310,$F256)</f>
        <v>384</v>
      </c>
      <c r="I255" s="40">
        <f t="shared" si="133"/>
        <v>0</v>
      </c>
      <c r="J255" s="40">
        <f t="shared" si="133"/>
        <v>384</v>
      </c>
      <c r="K255" s="40">
        <f t="shared" si="133"/>
        <v>0</v>
      </c>
      <c r="L255" s="40">
        <f t="shared" si="133"/>
        <v>384</v>
      </c>
      <c r="M255" s="40">
        <f t="shared" si="133"/>
        <v>0</v>
      </c>
      <c r="N255" s="40">
        <f t="shared" si="133"/>
        <v>384</v>
      </c>
      <c r="O255" s="40">
        <f t="shared" si="133"/>
        <v>0</v>
      </c>
    </row>
    <row r="256" spans="1:15" s="16" customFormat="1" ht="65.400000000000006" customHeight="1">
      <c r="A256" s="20">
        <v>3</v>
      </c>
      <c r="B256" s="31">
        <v>955</v>
      </c>
      <c r="C256" s="32" t="s">
        <v>145</v>
      </c>
      <c r="D256" s="33" t="s">
        <v>83</v>
      </c>
      <c r="E256" s="33" t="s">
        <v>69</v>
      </c>
      <c r="F256" s="33" t="s">
        <v>29</v>
      </c>
      <c r="G256" s="33" t="s">
        <v>93</v>
      </c>
      <c r="H256" s="24">
        <v>384</v>
      </c>
      <c r="I256" s="24"/>
      <c r="J256" s="24">
        <v>384</v>
      </c>
      <c r="K256" s="24"/>
      <c r="L256" s="24">
        <v>384</v>
      </c>
      <c r="M256" s="24"/>
      <c r="N256" s="24">
        <v>384</v>
      </c>
      <c r="O256" s="24"/>
    </row>
    <row r="257" spans="1:15" s="16" customFormat="1" ht="62.4">
      <c r="A257" s="19">
        <v>2</v>
      </c>
      <c r="B257" s="37">
        <v>955</v>
      </c>
      <c r="C257" s="38" t="s">
        <v>203</v>
      </c>
      <c r="D257" s="39" t="s">
        <v>83</v>
      </c>
      <c r="E257" s="39" t="s">
        <v>69</v>
      </c>
      <c r="F257" s="39" t="s">
        <v>33</v>
      </c>
      <c r="G257" s="39"/>
      <c r="H257" s="40">
        <f t="shared" ref="H257:O257" si="134">SUMIFS(H258:H1312,$B258:$B1312,$B257,$D258:$D1312,$D258,$E258:$E1312,$E258,$F258:$F1312,$F258)</f>
        <v>1017.3</v>
      </c>
      <c r="I257" s="40">
        <f t="shared" si="134"/>
        <v>722.3</v>
      </c>
      <c r="J257" s="40">
        <f t="shared" si="134"/>
        <v>1017.3</v>
      </c>
      <c r="K257" s="40">
        <f t="shared" si="134"/>
        <v>722.3</v>
      </c>
      <c r="L257" s="40">
        <f t="shared" si="134"/>
        <v>1017.3</v>
      </c>
      <c r="M257" s="40">
        <f t="shared" si="134"/>
        <v>722.3</v>
      </c>
      <c r="N257" s="40">
        <f t="shared" si="134"/>
        <v>1017.3</v>
      </c>
      <c r="O257" s="40">
        <f t="shared" si="134"/>
        <v>722.3</v>
      </c>
    </row>
    <row r="258" spans="1:15" s="16" customFormat="1" ht="33.6" customHeight="1">
      <c r="A258" s="20">
        <v>3</v>
      </c>
      <c r="B258" s="31">
        <v>955</v>
      </c>
      <c r="C258" s="32" t="s">
        <v>11</v>
      </c>
      <c r="D258" s="33" t="s">
        <v>83</v>
      </c>
      <c r="E258" s="33" t="s">
        <v>69</v>
      </c>
      <c r="F258" s="33" t="s">
        <v>33</v>
      </c>
      <c r="G258" s="33" t="s">
        <v>71</v>
      </c>
      <c r="H258" s="24">
        <v>923.4</v>
      </c>
      <c r="I258" s="24">
        <v>628.4</v>
      </c>
      <c r="J258" s="24">
        <v>923.4</v>
      </c>
      <c r="K258" s="24">
        <v>628.4</v>
      </c>
      <c r="L258" s="24">
        <v>923.4</v>
      </c>
      <c r="M258" s="24">
        <v>628.4</v>
      </c>
      <c r="N258" s="24">
        <v>923.4</v>
      </c>
      <c r="O258" s="24">
        <v>628.4</v>
      </c>
    </row>
    <row r="259" spans="1:15" s="16" customFormat="1" ht="46.8">
      <c r="A259" s="20">
        <v>3</v>
      </c>
      <c r="B259" s="31">
        <v>955</v>
      </c>
      <c r="C259" s="32" t="s">
        <v>12</v>
      </c>
      <c r="D259" s="33" t="s">
        <v>83</v>
      </c>
      <c r="E259" s="33" t="s">
        <v>69</v>
      </c>
      <c r="F259" s="33" t="s">
        <v>33</v>
      </c>
      <c r="G259" s="33" t="s">
        <v>72</v>
      </c>
      <c r="H259" s="24">
        <v>93.9</v>
      </c>
      <c r="I259" s="24">
        <v>93.9</v>
      </c>
      <c r="J259" s="24">
        <v>93.9</v>
      </c>
      <c r="K259" s="24">
        <v>93.9</v>
      </c>
      <c r="L259" s="24">
        <v>93.9</v>
      </c>
      <c r="M259" s="24">
        <v>93.9</v>
      </c>
      <c r="N259" s="24">
        <v>93.9</v>
      </c>
      <c r="O259" s="24">
        <v>93.9</v>
      </c>
    </row>
    <row r="260" spans="1:15" s="16" customFormat="1" ht="46.8">
      <c r="A260" s="19">
        <v>2</v>
      </c>
      <c r="B260" s="37">
        <v>955</v>
      </c>
      <c r="C260" s="38" t="s">
        <v>209</v>
      </c>
      <c r="D260" s="39" t="s">
        <v>83</v>
      </c>
      <c r="E260" s="39" t="s">
        <v>69</v>
      </c>
      <c r="F260" s="39" t="s">
        <v>151</v>
      </c>
      <c r="G260" s="39"/>
      <c r="H260" s="40">
        <f t="shared" ref="H260:O260" si="135">SUMIFS(H261:H1315,$B261:$B1315,$B260,$D261:$D1315,$D261,$E261:$E1315,$E261,$F261:$F1315,$F261)</f>
        <v>0</v>
      </c>
      <c r="I260" s="40">
        <f t="shared" si="135"/>
        <v>0</v>
      </c>
      <c r="J260" s="40">
        <f t="shared" si="135"/>
        <v>0</v>
      </c>
      <c r="K260" s="40">
        <f t="shared" si="135"/>
        <v>0</v>
      </c>
      <c r="L260" s="40">
        <f t="shared" si="135"/>
        <v>0</v>
      </c>
      <c r="M260" s="40">
        <f t="shared" si="135"/>
        <v>0</v>
      </c>
      <c r="N260" s="40">
        <f t="shared" si="135"/>
        <v>0</v>
      </c>
      <c r="O260" s="40">
        <f t="shared" si="135"/>
        <v>0</v>
      </c>
    </row>
    <row r="261" spans="1:15" s="16" customFormat="1" ht="15.6">
      <c r="A261" s="20">
        <v>3</v>
      </c>
      <c r="B261" s="31">
        <v>955</v>
      </c>
      <c r="C261" s="32" t="s">
        <v>46</v>
      </c>
      <c r="D261" s="33" t="s">
        <v>83</v>
      </c>
      <c r="E261" s="33" t="s">
        <v>69</v>
      </c>
      <c r="F261" s="33" t="s">
        <v>151</v>
      </c>
      <c r="G261" s="33" t="s">
        <v>90</v>
      </c>
      <c r="H261" s="24"/>
      <c r="I261" s="24"/>
      <c r="J261" s="24"/>
      <c r="K261" s="24"/>
      <c r="L261" s="24"/>
      <c r="M261" s="24"/>
      <c r="N261" s="24"/>
      <c r="O261" s="24"/>
    </row>
    <row r="262" spans="1:15" s="16" customFormat="1" ht="15.6">
      <c r="A262" s="17">
        <v>1</v>
      </c>
      <c r="B262" s="28">
        <v>955</v>
      </c>
      <c r="C262" s="29" t="s">
        <v>30</v>
      </c>
      <c r="D262" s="30" t="s">
        <v>84</v>
      </c>
      <c r="E262" s="30" t="s">
        <v>68</v>
      </c>
      <c r="F262" s="30" t="s">
        <v>7</v>
      </c>
      <c r="G262" s="30" t="s">
        <v>70</v>
      </c>
      <c r="H262" s="18">
        <f t="shared" ref="H262:O262" si="136">SUMIFS(H263:H1318,$B263:$B1318,$B263,$D263:$D1318,$D263,$E263:$E1318,$E263)/2</f>
        <v>3568.3</v>
      </c>
      <c r="I262" s="18">
        <f t="shared" si="136"/>
        <v>0</v>
      </c>
      <c r="J262" s="18">
        <f t="shared" si="136"/>
        <v>3568.3</v>
      </c>
      <c r="K262" s="18">
        <f t="shared" si="136"/>
        <v>0</v>
      </c>
      <c r="L262" s="18">
        <f t="shared" si="136"/>
        <v>3568.3</v>
      </c>
      <c r="M262" s="18">
        <f t="shared" si="136"/>
        <v>0</v>
      </c>
      <c r="N262" s="18">
        <f t="shared" si="136"/>
        <v>3568.3</v>
      </c>
      <c r="O262" s="18">
        <f t="shared" si="136"/>
        <v>0</v>
      </c>
    </row>
    <row r="263" spans="1:15" s="16" customFormat="1" ht="35.4" customHeight="1">
      <c r="A263" s="19">
        <v>2</v>
      </c>
      <c r="B263" s="37">
        <v>955</v>
      </c>
      <c r="C263" s="38" t="s">
        <v>170</v>
      </c>
      <c r="D263" s="39" t="s">
        <v>84</v>
      </c>
      <c r="E263" s="39" t="s">
        <v>68</v>
      </c>
      <c r="F263" s="39" t="s">
        <v>31</v>
      </c>
      <c r="G263" s="39"/>
      <c r="H263" s="40">
        <f t="shared" ref="H263:O263" si="137">SUMIFS(H264:H1318,$B264:$B1318,$B263,$D264:$D1318,$D264,$E264:$E1318,$E264,$F264:$F1318,$F264)</f>
        <v>3559.3</v>
      </c>
      <c r="I263" s="40">
        <f t="shared" si="137"/>
        <v>0</v>
      </c>
      <c r="J263" s="40">
        <f t="shared" si="137"/>
        <v>3559.3</v>
      </c>
      <c r="K263" s="40">
        <f t="shared" si="137"/>
        <v>0</v>
      </c>
      <c r="L263" s="40">
        <f t="shared" si="137"/>
        <v>3559.3</v>
      </c>
      <c r="M263" s="40">
        <f t="shared" si="137"/>
        <v>0</v>
      </c>
      <c r="N263" s="40">
        <f t="shared" si="137"/>
        <v>3559.3</v>
      </c>
      <c r="O263" s="40">
        <f t="shared" si="137"/>
        <v>0</v>
      </c>
    </row>
    <row r="264" spans="1:15" s="16" customFormat="1" ht="15.6">
      <c r="A264" s="20">
        <v>3</v>
      </c>
      <c r="B264" s="31">
        <v>955</v>
      </c>
      <c r="C264" s="32" t="s">
        <v>46</v>
      </c>
      <c r="D264" s="33" t="s">
        <v>84</v>
      </c>
      <c r="E264" s="33" t="s">
        <v>68</v>
      </c>
      <c r="F264" s="33" t="s">
        <v>31</v>
      </c>
      <c r="G264" s="33" t="s">
        <v>90</v>
      </c>
      <c r="H264" s="24">
        <v>3559.3</v>
      </c>
      <c r="I264" s="25"/>
      <c r="J264" s="24">
        <v>3559.3</v>
      </c>
      <c r="K264" s="25"/>
      <c r="L264" s="24">
        <v>3559.3</v>
      </c>
      <c r="M264" s="25"/>
      <c r="N264" s="24">
        <v>3559.3</v>
      </c>
      <c r="O264" s="25"/>
    </row>
    <row r="265" spans="1:15" s="16" customFormat="1" ht="46.8">
      <c r="A265" s="19">
        <v>2</v>
      </c>
      <c r="B265" s="37">
        <v>955</v>
      </c>
      <c r="C265" s="38" t="s">
        <v>166</v>
      </c>
      <c r="D265" s="39" t="s">
        <v>84</v>
      </c>
      <c r="E265" s="39" t="s">
        <v>68</v>
      </c>
      <c r="F265" s="39" t="s">
        <v>165</v>
      </c>
      <c r="G265" s="39"/>
      <c r="H265" s="40">
        <f t="shared" ref="H265:O265" si="138">SUMIFS(H266:H1320,$B266:$B1320,$B265,$D266:$D1320,$D266,$E266:$E1320,$E266,$F266:$F1320,$F266)</f>
        <v>0</v>
      </c>
      <c r="I265" s="40">
        <f t="shared" si="138"/>
        <v>0</v>
      </c>
      <c r="J265" s="40">
        <f t="shared" si="138"/>
        <v>0</v>
      </c>
      <c r="K265" s="40">
        <f t="shared" si="138"/>
        <v>0</v>
      </c>
      <c r="L265" s="40">
        <f t="shared" si="138"/>
        <v>0</v>
      </c>
      <c r="M265" s="40">
        <f t="shared" si="138"/>
        <v>0</v>
      </c>
      <c r="N265" s="40">
        <f t="shared" si="138"/>
        <v>0</v>
      </c>
      <c r="O265" s="40">
        <f t="shared" si="138"/>
        <v>0</v>
      </c>
    </row>
    <row r="266" spans="1:15" s="16" customFormat="1" ht="15.6">
      <c r="A266" s="20">
        <v>3</v>
      </c>
      <c r="B266" s="31">
        <v>955</v>
      </c>
      <c r="C266" s="32" t="s">
        <v>46</v>
      </c>
      <c r="D266" s="33" t="s">
        <v>84</v>
      </c>
      <c r="E266" s="33" t="s">
        <v>68</v>
      </c>
      <c r="F266" s="33" t="s">
        <v>165</v>
      </c>
      <c r="G266" s="33" t="s">
        <v>90</v>
      </c>
      <c r="H266" s="24"/>
      <c r="I266" s="25"/>
      <c r="J266" s="24"/>
      <c r="K266" s="25"/>
      <c r="L266" s="24"/>
      <c r="M266" s="25"/>
      <c r="N266" s="24"/>
      <c r="O266" s="25"/>
    </row>
    <row r="267" spans="1:15" s="16" customFormat="1" ht="46.8">
      <c r="A267" s="19">
        <v>2</v>
      </c>
      <c r="B267" s="37">
        <v>955</v>
      </c>
      <c r="C267" s="38" t="s">
        <v>197</v>
      </c>
      <c r="D267" s="39" t="s">
        <v>84</v>
      </c>
      <c r="E267" s="39" t="s">
        <v>68</v>
      </c>
      <c r="F267" s="39" t="s">
        <v>59</v>
      </c>
      <c r="G267" s="39"/>
      <c r="H267" s="40">
        <f t="shared" ref="H267:O267" si="139">SUMIFS(H268:H1322,$B268:$B1322,$B267,$D268:$D1322,$D268,$E268:$E1322,$E268,$F268:$F1322,$F268)</f>
        <v>0</v>
      </c>
      <c r="I267" s="40">
        <f t="shared" si="139"/>
        <v>0</v>
      </c>
      <c r="J267" s="40">
        <f t="shared" si="139"/>
        <v>0</v>
      </c>
      <c r="K267" s="40">
        <f t="shared" si="139"/>
        <v>0</v>
      </c>
      <c r="L267" s="40">
        <f t="shared" si="139"/>
        <v>0</v>
      </c>
      <c r="M267" s="40">
        <f t="shared" si="139"/>
        <v>0</v>
      </c>
      <c r="N267" s="40">
        <f t="shared" si="139"/>
        <v>0</v>
      </c>
      <c r="O267" s="40">
        <f t="shared" si="139"/>
        <v>0</v>
      </c>
    </row>
    <row r="268" spans="1:15" s="16" customFormat="1" ht="125.4" customHeight="1">
      <c r="A268" s="20">
        <v>3</v>
      </c>
      <c r="B268" s="31">
        <v>955</v>
      </c>
      <c r="C268" s="32" t="s">
        <v>114</v>
      </c>
      <c r="D268" s="33" t="s">
        <v>84</v>
      </c>
      <c r="E268" s="33" t="s">
        <v>68</v>
      </c>
      <c r="F268" s="33" t="s">
        <v>59</v>
      </c>
      <c r="G268" s="33" t="s">
        <v>112</v>
      </c>
      <c r="H268" s="24"/>
      <c r="I268" s="24"/>
      <c r="J268" s="24"/>
      <c r="K268" s="24"/>
      <c r="L268" s="24"/>
      <c r="M268" s="24"/>
      <c r="N268" s="24"/>
      <c r="O268" s="24"/>
    </row>
    <row r="269" spans="1:15" s="16" customFormat="1" ht="46.8">
      <c r="A269" s="19">
        <v>2</v>
      </c>
      <c r="B269" s="37">
        <v>955</v>
      </c>
      <c r="C269" s="38" t="s">
        <v>208</v>
      </c>
      <c r="D269" s="39" t="s">
        <v>84</v>
      </c>
      <c r="E269" s="39" t="s">
        <v>68</v>
      </c>
      <c r="F269" s="39" t="s">
        <v>144</v>
      </c>
      <c r="G269" s="39"/>
      <c r="H269" s="40">
        <f t="shared" ref="H269:O269" si="140">SUMIFS(H270:H1324,$B270:$B1324,$B269,$D270:$D1324,$D270,$E270:$E1324,$E270,$F270:$F1324,$F270)</f>
        <v>9</v>
      </c>
      <c r="I269" s="40">
        <f t="shared" si="140"/>
        <v>0</v>
      </c>
      <c r="J269" s="40">
        <f t="shared" si="140"/>
        <v>9</v>
      </c>
      <c r="K269" s="40">
        <f t="shared" si="140"/>
        <v>0</v>
      </c>
      <c r="L269" s="40">
        <f t="shared" si="140"/>
        <v>9</v>
      </c>
      <c r="M269" s="40">
        <f t="shared" si="140"/>
        <v>0</v>
      </c>
      <c r="N269" s="40">
        <f t="shared" si="140"/>
        <v>9</v>
      </c>
      <c r="O269" s="40">
        <f t="shared" si="140"/>
        <v>0</v>
      </c>
    </row>
    <row r="270" spans="1:15" s="16" customFormat="1" ht="15.6">
      <c r="A270" s="20">
        <v>3</v>
      </c>
      <c r="B270" s="31">
        <v>955</v>
      </c>
      <c r="C270" s="32" t="s">
        <v>46</v>
      </c>
      <c r="D270" s="33" t="s">
        <v>84</v>
      </c>
      <c r="E270" s="33" t="s">
        <v>68</v>
      </c>
      <c r="F270" s="33" t="s">
        <v>144</v>
      </c>
      <c r="G270" s="33" t="s">
        <v>90</v>
      </c>
      <c r="H270" s="24">
        <v>9</v>
      </c>
      <c r="I270" s="25"/>
      <c r="J270" s="24">
        <v>9</v>
      </c>
      <c r="K270" s="25"/>
      <c r="L270" s="24">
        <v>9</v>
      </c>
      <c r="M270" s="25"/>
      <c r="N270" s="24">
        <v>9</v>
      </c>
      <c r="O270" s="25"/>
    </row>
    <row r="271" spans="1:15" s="16" customFormat="1" ht="15.6">
      <c r="A271" s="17">
        <v>1</v>
      </c>
      <c r="B271" s="28">
        <v>955</v>
      </c>
      <c r="C271" s="29" t="s">
        <v>65</v>
      </c>
      <c r="D271" s="30" t="s">
        <v>86</v>
      </c>
      <c r="E271" s="30" t="s">
        <v>87</v>
      </c>
      <c r="F271" s="30" t="s">
        <v>7</v>
      </c>
      <c r="G271" s="30" t="s">
        <v>70</v>
      </c>
      <c r="H271" s="18">
        <f t="shared" ref="H271:O271" si="141">SUMIFS(H272:H1327,$B272:$B1327,$B272,$D272:$D1327,$D272,$E272:$E1327,$E272)/2</f>
        <v>6023.2999999999993</v>
      </c>
      <c r="I271" s="18">
        <f t="shared" si="141"/>
        <v>0</v>
      </c>
      <c r="J271" s="18">
        <f t="shared" si="141"/>
        <v>6023.2999999999993</v>
      </c>
      <c r="K271" s="18">
        <f t="shared" si="141"/>
        <v>0</v>
      </c>
      <c r="L271" s="18">
        <f t="shared" si="141"/>
        <v>0</v>
      </c>
      <c r="M271" s="18">
        <f t="shared" si="141"/>
        <v>0</v>
      </c>
      <c r="N271" s="18">
        <f t="shared" si="141"/>
        <v>0</v>
      </c>
      <c r="O271" s="18">
        <f t="shared" si="141"/>
        <v>0</v>
      </c>
    </row>
    <row r="272" spans="1:15" s="16" customFormat="1" ht="46.8">
      <c r="A272" s="19">
        <v>2</v>
      </c>
      <c r="B272" s="37">
        <v>955</v>
      </c>
      <c r="C272" s="42" t="s">
        <v>161</v>
      </c>
      <c r="D272" s="39" t="s">
        <v>86</v>
      </c>
      <c r="E272" s="39" t="s">
        <v>87</v>
      </c>
      <c r="F272" s="39" t="s">
        <v>66</v>
      </c>
      <c r="G272" s="39"/>
      <c r="H272" s="40">
        <f t="shared" ref="H272:O272" si="142">SUMIFS(H273:H1327,$B273:$B1327,$B272,$D273:$D1327,$D273,$E273:$E1327,$E273,$F273:$F1327,$F273)</f>
        <v>4363.8999999999996</v>
      </c>
      <c r="I272" s="40">
        <f t="shared" si="142"/>
        <v>0</v>
      </c>
      <c r="J272" s="40">
        <f t="shared" si="142"/>
        <v>4363.8999999999996</v>
      </c>
      <c r="K272" s="40">
        <f t="shared" si="142"/>
        <v>0</v>
      </c>
      <c r="L272" s="40">
        <f t="shared" si="142"/>
        <v>0</v>
      </c>
      <c r="M272" s="40">
        <f t="shared" si="142"/>
        <v>0</v>
      </c>
      <c r="N272" s="40">
        <f t="shared" si="142"/>
        <v>0</v>
      </c>
      <c r="O272" s="40">
        <f t="shared" si="142"/>
        <v>0</v>
      </c>
    </row>
    <row r="273" spans="1:15" s="16" customFormat="1" ht="15.6">
      <c r="A273" s="20">
        <v>3</v>
      </c>
      <c r="B273" s="31">
        <v>955</v>
      </c>
      <c r="C273" s="32" t="s">
        <v>46</v>
      </c>
      <c r="D273" s="33" t="s">
        <v>86</v>
      </c>
      <c r="E273" s="33" t="s">
        <v>87</v>
      </c>
      <c r="F273" s="33" t="s">
        <v>66</v>
      </c>
      <c r="G273" s="33" t="s">
        <v>90</v>
      </c>
      <c r="H273" s="24">
        <v>4363.8999999999996</v>
      </c>
      <c r="I273" s="25"/>
      <c r="J273" s="24">
        <v>4363.8999999999996</v>
      </c>
      <c r="K273" s="25"/>
      <c r="L273" s="24"/>
      <c r="M273" s="25"/>
      <c r="N273" s="24"/>
      <c r="O273" s="25"/>
    </row>
    <row r="274" spans="1:15" s="16" customFormat="1" ht="93.6">
      <c r="A274" s="19">
        <v>2</v>
      </c>
      <c r="B274" s="37">
        <v>955</v>
      </c>
      <c r="C274" s="42" t="s">
        <v>162</v>
      </c>
      <c r="D274" s="39" t="s">
        <v>86</v>
      </c>
      <c r="E274" s="39" t="s">
        <v>87</v>
      </c>
      <c r="F274" s="39" t="s">
        <v>123</v>
      </c>
      <c r="G274" s="39" t="s">
        <v>70</v>
      </c>
      <c r="H274" s="40">
        <f t="shared" ref="H274:O274" si="143">SUMIFS(H275:H1329,$B275:$B1329,$B274,$D275:$D1329,$D275,$E275:$E1329,$E275,$F275:$F1329,$F275)</f>
        <v>1659.4</v>
      </c>
      <c r="I274" s="40">
        <f t="shared" si="143"/>
        <v>0</v>
      </c>
      <c r="J274" s="40">
        <f t="shared" si="143"/>
        <v>1659.4</v>
      </c>
      <c r="K274" s="40">
        <f t="shared" si="143"/>
        <v>0</v>
      </c>
      <c r="L274" s="40">
        <f t="shared" si="143"/>
        <v>0</v>
      </c>
      <c r="M274" s="40">
        <f t="shared" si="143"/>
        <v>0</v>
      </c>
      <c r="N274" s="40">
        <f t="shared" si="143"/>
        <v>0</v>
      </c>
      <c r="O274" s="40">
        <f t="shared" si="143"/>
        <v>0</v>
      </c>
    </row>
    <row r="275" spans="1:15" s="16" customFormat="1" ht="15.6">
      <c r="A275" s="20">
        <v>3</v>
      </c>
      <c r="B275" s="31">
        <v>955</v>
      </c>
      <c r="C275" s="32" t="s">
        <v>46</v>
      </c>
      <c r="D275" s="33" t="s">
        <v>86</v>
      </c>
      <c r="E275" s="33" t="s">
        <v>87</v>
      </c>
      <c r="F275" s="33" t="s">
        <v>123</v>
      </c>
      <c r="G275" s="33" t="s">
        <v>90</v>
      </c>
      <c r="H275" s="24">
        <v>1659.4</v>
      </c>
      <c r="I275" s="25"/>
      <c r="J275" s="24">
        <v>1659.4</v>
      </c>
      <c r="K275" s="25"/>
      <c r="L275" s="24"/>
      <c r="M275" s="25"/>
      <c r="N275" s="24"/>
      <c r="O275" s="25"/>
    </row>
    <row r="276" spans="1:15" s="16" customFormat="1" ht="62.4">
      <c r="A276" s="19">
        <v>2</v>
      </c>
      <c r="B276" s="37">
        <v>955</v>
      </c>
      <c r="C276" s="38" t="s">
        <v>205</v>
      </c>
      <c r="D276" s="39" t="s">
        <v>86</v>
      </c>
      <c r="E276" s="39" t="s">
        <v>87</v>
      </c>
      <c r="F276" s="39" t="s">
        <v>122</v>
      </c>
      <c r="G276" s="39"/>
      <c r="H276" s="40">
        <f t="shared" ref="H276:O276" si="144">SUMIFS(H277:H1331,$B277:$B1331,$B276,$D277:$D1331,$D277,$E277:$E1331,$E277,$F277:$F1331,$F277)</f>
        <v>0</v>
      </c>
      <c r="I276" s="40">
        <f t="shared" si="144"/>
        <v>0</v>
      </c>
      <c r="J276" s="40">
        <f t="shared" si="144"/>
        <v>0</v>
      </c>
      <c r="K276" s="40">
        <f t="shared" si="144"/>
        <v>0</v>
      </c>
      <c r="L276" s="40">
        <f t="shared" si="144"/>
        <v>0</v>
      </c>
      <c r="M276" s="40">
        <f t="shared" si="144"/>
        <v>0</v>
      </c>
      <c r="N276" s="40">
        <f t="shared" si="144"/>
        <v>0</v>
      </c>
      <c r="O276" s="40">
        <f t="shared" si="144"/>
        <v>0</v>
      </c>
    </row>
    <row r="277" spans="1:15" s="16" customFormat="1" ht="15.6">
      <c r="A277" s="20">
        <v>3</v>
      </c>
      <c r="B277" s="31">
        <v>955</v>
      </c>
      <c r="C277" s="32" t="s">
        <v>46</v>
      </c>
      <c r="D277" s="33" t="s">
        <v>86</v>
      </c>
      <c r="E277" s="33" t="s">
        <v>87</v>
      </c>
      <c r="F277" s="33" t="s">
        <v>122</v>
      </c>
      <c r="G277" s="33" t="s">
        <v>90</v>
      </c>
      <c r="H277" s="24"/>
      <c r="I277" s="25"/>
      <c r="J277" s="24"/>
      <c r="K277" s="25"/>
      <c r="L277" s="24"/>
      <c r="M277" s="25"/>
      <c r="N277" s="24"/>
      <c r="O277" s="25"/>
    </row>
    <row r="278" spans="1:15" s="16" customFormat="1" ht="15.6">
      <c r="A278" s="21"/>
      <c r="B278" s="35"/>
      <c r="C278" s="35" t="s">
        <v>67</v>
      </c>
      <c r="D278" s="36"/>
      <c r="E278" s="36"/>
      <c r="F278" s="36" t="s">
        <v>7</v>
      </c>
      <c r="G278" s="36"/>
      <c r="H278" s="22">
        <f t="shared" ref="H278:O278" si="145">SUMIF($A14:$A278,$A14,H14:H278)</f>
        <v>578872.09999999986</v>
      </c>
      <c r="I278" s="22">
        <f t="shared" si="145"/>
        <v>136713</v>
      </c>
      <c r="J278" s="22">
        <f t="shared" si="145"/>
        <v>829442.49999999988</v>
      </c>
      <c r="K278" s="22">
        <f t="shared" si="145"/>
        <v>391277.30000000016</v>
      </c>
      <c r="L278" s="22">
        <f t="shared" si="145"/>
        <v>656099.19999999995</v>
      </c>
      <c r="M278" s="22">
        <f t="shared" si="145"/>
        <v>220075.10000000009</v>
      </c>
      <c r="N278" s="22">
        <f t="shared" si="145"/>
        <v>606264.59999999986</v>
      </c>
      <c r="O278" s="22">
        <f t="shared" si="145"/>
        <v>165481.19999999998</v>
      </c>
    </row>
    <row r="279" spans="1:15" ht="22.5" customHeight="1">
      <c r="B279" s="59"/>
      <c r="C279" s="60" t="s">
        <v>187</v>
      </c>
      <c r="D279" s="61"/>
      <c r="E279" s="61"/>
      <c r="F279" s="61"/>
      <c r="G279" s="61"/>
      <c r="H279" s="62">
        <v>14842.9</v>
      </c>
      <c r="I279" s="62"/>
      <c r="J279" s="62">
        <v>21267.8</v>
      </c>
      <c r="K279" s="62"/>
      <c r="L279" s="62">
        <v>34531.599999999999</v>
      </c>
      <c r="M279" s="62"/>
      <c r="N279" s="62">
        <v>31908.7</v>
      </c>
      <c r="O279" s="62"/>
    </row>
    <row r="280" spans="1:15" ht="33.75" customHeight="1">
      <c r="B280" s="59"/>
      <c r="C280" s="60" t="s">
        <v>188</v>
      </c>
      <c r="D280" s="61"/>
      <c r="E280" s="61"/>
      <c r="F280" s="61"/>
      <c r="G280" s="61"/>
      <c r="H280" s="62">
        <f t="shared" ref="H280:M280" si="146">SUM(H278:H279)</f>
        <v>593714.99999999988</v>
      </c>
      <c r="I280" s="62">
        <f t="shared" si="146"/>
        <v>136713</v>
      </c>
      <c r="J280" s="62">
        <f t="shared" ref="J280:K280" si="147">SUM(J278:J279)</f>
        <v>850710.29999999993</v>
      </c>
      <c r="K280" s="62">
        <f t="shared" si="147"/>
        <v>391277.30000000016</v>
      </c>
      <c r="L280" s="62">
        <f t="shared" si="146"/>
        <v>690630.79999999993</v>
      </c>
      <c r="M280" s="62">
        <f t="shared" si="146"/>
        <v>220075.10000000009</v>
      </c>
      <c r="N280" s="62">
        <f t="shared" ref="N280:O280" si="148">SUM(N278:N279)</f>
        <v>638173.29999999981</v>
      </c>
      <c r="O280" s="62">
        <f t="shared" si="148"/>
        <v>165481.19999999998</v>
      </c>
    </row>
    <row r="282" spans="1:15">
      <c r="H282" s="23"/>
      <c r="J282" s="23"/>
      <c r="L282" s="23"/>
      <c r="N282" s="23"/>
    </row>
  </sheetData>
  <autoFilter ref="A6:I280">
    <filterColumn colId="7" showButton="0"/>
  </autoFilter>
  <mergeCells count="24">
    <mergeCell ref="J1:K1"/>
    <mergeCell ref="J6:K9"/>
    <mergeCell ref="J10:J13"/>
    <mergeCell ref="K10:K13"/>
    <mergeCell ref="N1:O1"/>
    <mergeCell ref="N6:O9"/>
    <mergeCell ref="N10:N13"/>
    <mergeCell ref="O10:O13"/>
    <mergeCell ref="B4:O4"/>
    <mergeCell ref="K2:O2"/>
    <mergeCell ref="L1:M1"/>
    <mergeCell ref="L6:M9"/>
    <mergeCell ref="L10:L13"/>
    <mergeCell ref="M10:M13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7" t="s">
        <v>103</v>
      </c>
      <c r="C3" s="77" t="s">
        <v>101</v>
      </c>
      <c r="D3" s="80" t="s">
        <v>95</v>
      </c>
      <c r="E3" s="80"/>
      <c r="F3" s="80" t="s">
        <v>96</v>
      </c>
      <c r="G3" s="80"/>
    </row>
    <row r="4" spans="2:7">
      <c r="B4" s="78"/>
      <c r="C4" s="78"/>
      <c r="D4" s="80"/>
      <c r="E4" s="80"/>
      <c r="F4" s="80"/>
      <c r="G4" s="80"/>
    </row>
    <row r="5" spans="2:7" ht="0.75" customHeight="1">
      <c r="B5" s="78"/>
      <c r="C5" s="78"/>
      <c r="D5" s="80"/>
      <c r="E5" s="80"/>
      <c r="F5" s="80"/>
      <c r="G5" s="80"/>
    </row>
    <row r="6" spans="2:7" ht="15" hidden="1" customHeight="1">
      <c r="B6" s="78"/>
      <c r="C6" s="78"/>
      <c r="D6" s="80"/>
      <c r="E6" s="80"/>
      <c r="F6" s="80"/>
      <c r="G6" s="80"/>
    </row>
    <row r="7" spans="2:7">
      <c r="B7" s="78"/>
      <c r="C7" s="78"/>
      <c r="D7" s="80" t="s">
        <v>6</v>
      </c>
      <c r="E7" s="80" t="s">
        <v>94</v>
      </c>
      <c r="F7" s="80" t="s">
        <v>6</v>
      </c>
      <c r="G7" s="80" t="s">
        <v>94</v>
      </c>
    </row>
    <row r="8" spans="2:7">
      <c r="B8" s="78"/>
      <c r="C8" s="78"/>
      <c r="D8" s="80"/>
      <c r="E8" s="80"/>
      <c r="F8" s="80"/>
      <c r="G8" s="80"/>
    </row>
    <row r="9" spans="2:7">
      <c r="B9" s="78"/>
      <c r="C9" s="78"/>
      <c r="D9" s="80"/>
      <c r="E9" s="80"/>
      <c r="F9" s="80"/>
      <c r="G9" s="80"/>
    </row>
    <row r="10" spans="2:7" ht="2.25" customHeight="1">
      <c r="B10" s="79"/>
      <c r="C10" s="79"/>
      <c r="D10" s="80"/>
      <c r="E10" s="80"/>
      <c r="F10" s="80"/>
      <c r="G10" s="80"/>
    </row>
    <row r="11" spans="2:7">
      <c r="B11" s="1">
        <v>0</v>
      </c>
      <c r="C11" s="1" t="s">
        <v>98</v>
      </c>
      <c r="D11" s="4">
        <f>SUMIF('Приложение №4'!$A$14:$A1044,0,'Приложение №4'!$H$14:$H1044)</f>
        <v>578872.09999999986</v>
      </c>
      <c r="E11" s="4">
        <f>SUMIF('Приложение №4'!$A$14:$A1044,0,'Приложение №4'!$I$14:$I1044)</f>
        <v>136713</v>
      </c>
      <c r="F11" s="4" t="e">
        <f>SUMIF('Приложение №4'!$A$14:$A1044,0,'Приложение №4'!#REF!)</f>
        <v>#REF!</v>
      </c>
      <c r="G11" s="4" t="e">
        <f>SUMIF('Приложение №4'!$A$14:$A1044,0,'Приложение №4'!#REF!)</f>
        <v>#REF!</v>
      </c>
    </row>
    <row r="12" spans="2:7">
      <c r="B12" s="2">
        <v>1</v>
      </c>
      <c r="C12" s="2" t="s">
        <v>99</v>
      </c>
      <c r="D12" s="6">
        <f>SUMIF('Приложение №4'!$A$14:$A1045,1,'Приложение №4'!$H$14:$H1045)</f>
        <v>578872.10000000021</v>
      </c>
      <c r="E12" s="6">
        <f>SUMIF('Приложение №4'!$A$14:$A1045,1,'Приложение №4'!$I$14:$I1045)</f>
        <v>136712.99999999997</v>
      </c>
      <c r="F12" s="6" t="e">
        <f>SUMIF('Приложение №4'!$A$14:$A1045,1,'Приложение №4'!#REF!)</f>
        <v>#REF!</v>
      </c>
      <c r="G12" s="6" t="e">
        <f>SUMIF('Приложение №4'!$A$14:$A1045,1,'Приложение №4'!#REF!)</f>
        <v>#REF!</v>
      </c>
    </row>
    <row r="13" spans="2:7">
      <c r="B13" s="3">
        <v>2</v>
      </c>
      <c r="C13" s="3" t="s">
        <v>102</v>
      </c>
      <c r="D13" s="7">
        <f>SUMIF('Приложение №4'!$A$14:$A1046,2,'Приложение №4'!$H$14:$H1046)</f>
        <v>578872.10000000021</v>
      </c>
      <c r="E13" s="7">
        <f>SUMIF('Приложение №4'!$A$14:$A1046,2,'Приложение №4'!$I$14:$I1046)</f>
        <v>136712.99999999997</v>
      </c>
      <c r="F13" s="7" t="e">
        <f>SUMIF('Приложение №4'!$A$14:$A1046,2,'Приложение №4'!#REF!)</f>
        <v>#REF!</v>
      </c>
      <c r="G13" s="7" t="e">
        <f>SUMIF('Приложение №4'!$A$14:$A1046,2,'Приложение №4'!#REF!)</f>
        <v>#REF!</v>
      </c>
    </row>
    <row r="14" spans="2:7" s="51" customFormat="1" ht="78" customHeight="1">
      <c r="B14" s="49" t="s">
        <v>104</v>
      </c>
      <c r="C14" s="49" t="s">
        <v>100</v>
      </c>
      <c r="D14" s="50">
        <f>SUMIF('Приложение №4'!$A$14:$A1047,3,'Приложение №4'!$H$14:$H1047)</f>
        <v>578872.10000000021</v>
      </c>
      <c r="E14" s="50">
        <f>SUMIF('Приложение №4'!$A$14:$A1047,3,'Приложение №4'!$I$14:$I1047)</f>
        <v>136712.99999999997</v>
      </c>
      <c r="F14" s="50" t="e">
        <f>SUMIF('Приложение №4'!$A$14:$A1047,3,'Приложение №4'!#REF!)</f>
        <v>#REF!</v>
      </c>
      <c r="G14" s="50" t="e">
        <f>SUMIF('Приложение №4'!$A$14:$A1047,3,'Приложение №4'!#REF!)</f>
        <v>#REF!</v>
      </c>
    </row>
    <row r="15" spans="2:7">
      <c r="B15" s="8">
        <v>0</v>
      </c>
      <c r="C15" s="8" t="s">
        <v>98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99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102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2025-02-12T09:49:32Z</dcterms:modified>
</cp:coreProperties>
</file>