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№6'!$A$6:$H$255</definedName>
  </definedNames>
  <calcPr calcId="125725"/>
</workbook>
</file>

<file path=xl/calcChain.xml><?xml version="1.0" encoding="utf-8"?>
<calcChain xmlns="http://schemas.openxmlformats.org/spreadsheetml/2006/main">
  <c r="N251" i="1"/>
  <c r="N248" s="1"/>
  <c r="M251"/>
  <c r="N249"/>
  <c r="M249"/>
  <c r="N246"/>
  <c r="N245" s="1"/>
  <c r="M246"/>
  <c r="M245" s="1"/>
  <c r="N242"/>
  <c r="N241" s="1"/>
  <c r="N240" s="1"/>
  <c r="M242"/>
  <c r="M241" s="1"/>
  <c r="M240" s="1"/>
  <c r="N238"/>
  <c r="M238"/>
  <c r="N236"/>
  <c r="M236"/>
  <c r="N234"/>
  <c r="M234"/>
  <c r="N230"/>
  <c r="M230"/>
  <c r="N228"/>
  <c r="M228"/>
  <c r="N224"/>
  <c r="M224"/>
  <c r="N221"/>
  <c r="M221"/>
  <c r="N217"/>
  <c r="M217"/>
  <c r="N215"/>
  <c r="M215"/>
  <c r="N212"/>
  <c r="M212"/>
  <c r="N209"/>
  <c r="M209"/>
  <c r="N206"/>
  <c r="M206"/>
  <c r="N204"/>
  <c r="M204"/>
  <c r="N201"/>
  <c r="M201"/>
  <c r="N199"/>
  <c r="M199"/>
  <c r="N196"/>
  <c r="M196"/>
  <c r="N194"/>
  <c r="M194"/>
  <c r="N191"/>
  <c r="N190" s="1"/>
  <c r="M191"/>
  <c r="M190" s="1"/>
  <c r="N187"/>
  <c r="M187"/>
  <c r="N185"/>
  <c r="M185"/>
  <c r="N183"/>
  <c r="M183"/>
  <c r="N180"/>
  <c r="M180"/>
  <c r="N176"/>
  <c r="M176"/>
  <c r="N174"/>
  <c r="M174"/>
  <c r="N171"/>
  <c r="N170" s="1"/>
  <c r="M171"/>
  <c r="M170" s="1"/>
  <c r="N167"/>
  <c r="M167"/>
  <c r="N165"/>
  <c r="M165"/>
  <c r="N163"/>
  <c r="M163"/>
  <c r="N161"/>
  <c r="M161"/>
  <c r="N158"/>
  <c r="M158"/>
  <c r="N155"/>
  <c r="M155"/>
  <c r="N151"/>
  <c r="N150" s="1"/>
  <c r="N149" s="1"/>
  <c r="M151"/>
  <c r="M150" s="1"/>
  <c r="M149" s="1"/>
  <c r="N147"/>
  <c r="N146" s="1"/>
  <c r="M147"/>
  <c r="M146" s="1"/>
  <c r="N144"/>
  <c r="M144"/>
  <c r="N142"/>
  <c r="M142"/>
  <c r="N140"/>
  <c r="M140"/>
  <c r="N138"/>
  <c r="M138"/>
  <c r="N134"/>
  <c r="M134"/>
  <c r="N132"/>
  <c r="M132"/>
  <c r="N129"/>
  <c r="M129"/>
  <c r="N126"/>
  <c r="M126"/>
  <c r="N123"/>
  <c r="M123"/>
  <c r="N121"/>
  <c r="M121"/>
  <c r="N117"/>
  <c r="M117"/>
  <c r="N115"/>
  <c r="M115"/>
  <c r="N113"/>
  <c r="M113"/>
  <c r="N111"/>
  <c r="M111"/>
  <c r="N108"/>
  <c r="N107" s="1"/>
  <c r="M108"/>
  <c r="M107" s="1"/>
  <c r="N105"/>
  <c r="N104" s="1"/>
  <c r="M105"/>
  <c r="M104" s="1"/>
  <c r="N102"/>
  <c r="N101" s="1"/>
  <c r="M102"/>
  <c r="M101" s="1"/>
  <c r="N99"/>
  <c r="M99"/>
  <c r="N93"/>
  <c r="M93"/>
  <c r="N91"/>
  <c r="M91"/>
  <c r="N87"/>
  <c r="M87"/>
  <c r="N85"/>
  <c r="M85"/>
  <c r="N83"/>
  <c r="M83"/>
  <c r="N80"/>
  <c r="M80"/>
  <c r="N78"/>
  <c r="M78"/>
  <c r="N76"/>
  <c r="M76"/>
  <c r="N74"/>
  <c r="M74"/>
  <c r="N69"/>
  <c r="N68" s="1"/>
  <c r="N67" s="1"/>
  <c r="M69"/>
  <c r="M68" s="1"/>
  <c r="M67" s="1"/>
  <c r="N64"/>
  <c r="M64"/>
  <c r="N61"/>
  <c r="M61"/>
  <c r="N58"/>
  <c r="M58"/>
  <c r="N56"/>
  <c r="M56"/>
  <c r="N54"/>
  <c r="M54"/>
  <c r="N52"/>
  <c r="M52"/>
  <c r="N49"/>
  <c r="N48" s="1"/>
  <c r="M49"/>
  <c r="M48" s="1"/>
  <c r="N46"/>
  <c r="N45" s="1"/>
  <c r="M46"/>
  <c r="M45" s="1"/>
  <c r="N41"/>
  <c r="M41"/>
  <c r="N39"/>
  <c r="M39"/>
  <c r="N37"/>
  <c r="M37"/>
  <c r="N34"/>
  <c r="N33" s="1"/>
  <c r="M34"/>
  <c r="M33" s="1"/>
  <c r="N28"/>
  <c r="M28"/>
  <c r="N26"/>
  <c r="M26"/>
  <c r="N24"/>
  <c r="M24"/>
  <c r="N20"/>
  <c r="N19" s="1"/>
  <c r="M20"/>
  <c r="M19" s="1"/>
  <c r="N16"/>
  <c r="N15" s="1"/>
  <c r="M16"/>
  <c r="M15" s="1"/>
  <c r="J251"/>
  <c r="I251"/>
  <c r="J249"/>
  <c r="I249"/>
  <c r="J246"/>
  <c r="J245" s="1"/>
  <c r="I246"/>
  <c r="I245" s="1"/>
  <c r="J242"/>
  <c r="J241" s="1"/>
  <c r="J240" s="1"/>
  <c r="I242"/>
  <c r="I241" s="1"/>
  <c r="I240" s="1"/>
  <c r="J238"/>
  <c r="I238"/>
  <c r="J236"/>
  <c r="I236"/>
  <c r="J234"/>
  <c r="I234"/>
  <c r="J230"/>
  <c r="I230"/>
  <c r="J228"/>
  <c r="I228"/>
  <c r="J224"/>
  <c r="I224"/>
  <c r="J221"/>
  <c r="I221"/>
  <c r="J217"/>
  <c r="I217"/>
  <c r="J215"/>
  <c r="I215"/>
  <c r="J212"/>
  <c r="I212"/>
  <c r="J209"/>
  <c r="I209"/>
  <c r="J206"/>
  <c r="I206"/>
  <c r="J204"/>
  <c r="I204"/>
  <c r="J201"/>
  <c r="I201"/>
  <c r="J199"/>
  <c r="I199"/>
  <c r="J196"/>
  <c r="I196"/>
  <c r="J194"/>
  <c r="I194"/>
  <c r="J191"/>
  <c r="J190" s="1"/>
  <c r="I191"/>
  <c r="I190" s="1"/>
  <c r="J187"/>
  <c r="I187"/>
  <c r="J185"/>
  <c r="I185"/>
  <c r="J183"/>
  <c r="I183"/>
  <c r="J180"/>
  <c r="I180"/>
  <c r="J176"/>
  <c r="I176"/>
  <c r="J174"/>
  <c r="I174"/>
  <c r="J171"/>
  <c r="J170" s="1"/>
  <c r="I171"/>
  <c r="I170" s="1"/>
  <c r="J167"/>
  <c r="I167"/>
  <c r="J165"/>
  <c r="I165"/>
  <c r="J163"/>
  <c r="I163"/>
  <c r="J161"/>
  <c r="I161"/>
  <c r="J158"/>
  <c r="I158"/>
  <c r="J155"/>
  <c r="I155"/>
  <c r="J151"/>
  <c r="J150" s="1"/>
  <c r="J149" s="1"/>
  <c r="I151"/>
  <c r="I150" s="1"/>
  <c r="I149" s="1"/>
  <c r="J147"/>
  <c r="J146" s="1"/>
  <c r="I147"/>
  <c r="I146" s="1"/>
  <c r="J144"/>
  <c r="I144"/>
  <c r="J142"/>
  <c r="I142"/>
  <c r="J140"/>
  <c r="I140"/>
  <c r="J138"/>
  <c r="I138"/>
  <c r="J134"/>
  <c r="I134"/>
  <c r="J132"/>
  <c r="I132"/>
  <c r="J129"/>
  <c r="I129"/>
  <c r="J126"/>
  <c r="I126"/>
  <c r="J123"/>
  <c r="I123"/>
  <c r="J121"/>
  <c r="I121"/>
  <c r="J117"/>
  <c r="I117"/>
  <c r="J115"/>
  <c r="I115"/>
  <c r="J113"/>
  <c r="I113"/>
  <c r="J111"/>
  <c r="I111"/>
  <c r="J108"/>
  <c r="J107" s="1"/>
  <c r="I108"/>
  <c r="I107" s="1"/>
  <c r="J105"/>
  <c r="J104" s="1"/>
  <c r="I105"/>
  <c r="I104" s="1"/>
  <c r="J102"/>
  <c r="J101" s="1"/>
  <c r="I102"/>
  <c r="I101" s="1"/>
  <c r="J99"/>
  <c r="I99"/>
  <c r="J93"/>
  <c r="I93"/>
  <c r="J91"/>
  <c r="I91"/>
  <c r="J87"/>
  <c r="I87"/>
  <c r="J85"/>
  <c r="I85"/>
  <c r="J83"/>
  <c r="I83"/>
  <c r="J80"/>
  <c r="I80"/>
  <c r="J78"/>
  <c r="I78"/>
  <c r="J76"/>
  <c r="I76"/>
  <c r="J74"/>
  <c r="I74"/>
  <c r="J69"/>
  <c r="J68" s="1"/>
  <c r="J67" s="1"/>
  <c r="I69"/>
  <c r="I68" s="1"/>
  <c r="I67" s="1"/>
  <c r="J64"/>
  <c r="I64"/>
  <c r="J61"/>
  <c r="I61"/>
  <c r="J58"/>
  <c r="I58"/>
  <c r="J56"/>
  <c r="I56"/>
  <c r="J54"/>
  <c r="I54"/>
  <c r="J52"/>
  <c r="I52"/>
  <c r="J49"/>
  <c r="J48" s="1"/>
  <c r="I49"/>
  <c r="I48" s="1"/>
  <c r="J46"/>
  <c r="J45" s="1"/>
  <c r="I46"/>
  <c r="I45" s="1"/>
  <c r="J41"/>
  <c r="I41"/>
  <c r="J39"/>
  <c r="I39"/>
  <c r="J37"/>
  <c r="I37"/>
  <c r="J34"/>
  <c r="J33" s="1"/>
  <c r="I34"/>
  <c r="I33" s="1"/>
  <c r="J28"/>
  <c r="I28"/>
  <c r="J26"/>
  <c r="I26"/>
  <c r="J24"/>
  <c r="I24"/>
  <c r="J20"/>
  <c r="J19" s="1"/>
  <c r="I20"/>
  <c r="I19" s="1"/>
  <c r="J16"/>
  <c r="J15" s="1"/>
  <c r="I16"/>
  <c r="I15" s="1"/>
  <c r="L251"/>
  <c r="K251"/>
  <c r="L249"/>
  <c r="K249"/>
  <c r="L246"/>
  <c r="L245" s="1"/>
  <c r="K246"/>
  <c r="K245" s="1"/>
  <c r="L242"/>
  <c r="L241" s="1"/>
  <c r="L240" s="1"/>
  <c r="K242"/>
  <c r="K241" s="1"/>
  <c r="K240" s="1"/>
  <c r="L238"/>
  <c r="K238"/>
  <c r="L236"/>
  <c r="K236"/>
  <c r="L234"/>
  <c r="K234"/>
  <c r="L230"/>
  <c r="K230"/>
  <c r="L228"/>
  <c r="K228"/>
  <c r="L224"/>
  <c r="K224"/>
  <c r="L221"/>
  <c r="K221"/>
  <c r="L217"/>
  <c r="K217"/>
  <c r="L215"/>
  <c r="K215"/>
  <c r="L212"/>
  <c r="K212"/>
  <c r="L209"/>
  <c r="K209"/>
  <c r="L206"/>
  <c r="K206"/>
  <c r="L204"/>
  <c r="K204"/>
  <c r="L201"/>
  <c r="K201"/>
  <c r="L199"/>
  <c r="K199"/>
  <c r="L196"/>
  <c r="K196"/>
  <c r="L194"/>
  <c r="K194"/>
  <c r="L191"/>
  <c r="L190" s="1"/>
  <c r="K191"/>
  <c r="K190" s="1"/>
  <c r="L187"/>
  <c r="K187"/>
  <c r="L185"/>
  <c r="K185"/>
  <c r="L183"/>
  <c r="K183"/>
  <c r="L180"/>
  <c r="K180"/>
  <c r="L176"/>
  <c r="K176"/>
  <c r="L174"/>
  <c r="K174"/>
  <c r="L171"/>
  <c r="L170" s="1"/>
  <c r="K171"/>
  <c r="K170" s="1"/>
  <c r="L167"/>
  <c r="K167"/>
  <c r="L165"/>
  <c r="K165"/>
  <c r="L163"/>
  <c r="K163"/>
  <c r="L161"/>
  <c r="K161"/>
  <c r="L158"/>
  <c r="K158"/>
  <c r="L155"/>
  <c r="K155"/>
  <c r="L151"/>
  <c r="L150" s="1"/>
  <c r="L149" s="1"/>
  <c r="K151"/>
  <c r="K150" s="1"/>
  <c r="K149" s="1"/>
  <c r="L147"/>
  <c r="L146" s="1"/>
  <c r="K147"/>
  <c r="K146" s="1"/>
  <c r="L144"/>
  <c r="K144"/>
  <c r="L142"/>
  <c r="K142"/>
  <c r="L140"/>
  <c r="K140"/>
  <c r="L138"/>
  <c r="K138"/>
  <c r="L134"/>
  <c r="K134"/>
  <c r="L132"/>
  <c r="K132"/>
  <c r="L129"/>
  <c r="K129"/>
  <c r="L126"/>
  <c r="K126"/>
  <c r="L123"/>
  <c r="K123"/>
  <c r="L121"/>
  <c r="K121"/>
  <c r="L117"/>
  <c r="K117"/>
  <c r="L115"/>
  <c r="K115"/>
  <c r="L113"/>
  <c r="K113"/>
  <c r="L111"/>
  <c r="K111"/>
  <c r="L108"/>
  <c r="L107" s="1"/>
  <c r="K108"/>
  <c r="K107" s="1"/>
  <c r="L105"/>
  <c r="L104" s="1"/>
  <c r="K105"/>
  <c r="K104" s="1"/>
  <c r="L102"/>
  <c r="L101" s="1"/>
  <c r="K102"/>
  <c r="K101" s="1"/>
  <c r="L99"/>
  <c r="K99"/>
  <c r="L93"/>
  <c r="K93"/>
  <c r="L91"/>
  <c r="K91"/>
  <c r="L87"/>
  <c r="K87"/>
  <c r="L85"/>
  <c r="K85"/>
  <c r="L83"/>
  <c r="K83"/>
  <c r="L80"/>
  <c r="K80"/>
  <c r="L78"/>
  <c r="K78"/>
  <c r="L76"/>
  <c r="K76"/>
  <c r="L74"/>
  <c r="K74"/>
  <c r="L69"/>
  <c r="L68" s="1"/>
  <c r="L67" s="1"/>
  <c r="K69"/>
  <c r="K68" s="1"/>
  <c r="K67" s="1"/>
  <c r="L64"/>
  <c r="K64"/>
  <c r="L61"/>
  <c r="K61"/>
  <c r="L58"/>
  <c r="K58"/>
  <c r="L56"/>
  <c r="K56"/>
  <c r="L54"/>
  <c r="K54"/>
  <c r="L52"/>
  <c r="K52"/>
  <c r="L49"/>
  <c r="L48" s="1"/>
  <c r="K49"/>
  <c r="K48" s="1"/>
  <c r="L46"/>
  <c r="L45" s="1"/>
  <c r="K46"/>
  <c r="K45" s="1"/>
  <c r="L41"/>
  <c r="K41"/>
  <c r="L39"/>
  <c r="K39"/>
  <c r="L37"/>
  <c r="K37"/>
  <c r="L34"/>
  <c r="L33" s="1"/>
  <c r="K34"/>
  <c r="K33" s="1"/>
  <c r="L28"/>
  <c r="K28"/>
  <c r="L26"/>
  <c r="K26"/>
  <c r="L24"/>
  <c r="K24"/>
  <c r="L20"/>
  <c r="L19" s="1"/>
  <c r="K20"/>
  <c r="K19" s="1"/>
  <c r="L16"/>
  <c r="L15" s="1"/>
  <c r="K16"/>
  <c r="K15" s="1"/>
  <c r="H187"/>
  <c r="G187"/>
  <c r="H185"/>
  <c r="G185"/>
  <c r="M203" l="1"/>
  <c r="N51"/>
  <c r="M110"/>
  <c r="N128"/>
  <c r="N173"/>
  <c r="N90"/>
  <c r="M173"/>
  <c r="M193"/>
  <c r="N211"/>
  <c r="N233"/>
  <c r="N232" s="1"/>
  <c r="M248"/>
  <c r="N244"/>
  <c r="N82"/>
  <c r="N179"/>
  <c r="N178" s="1"/>
  <c r="J227"/>
  <c r="J226" s="1"/>
  <c r="I173"/>
  <c r="I203"/>
  <c r="I227"/>
  <c r="I226" s="1"/>
  <c r="J233"/>
  <c r="J232" s="1"/>
  <c r="J248"/>
  <c r="J244" s="1"/>
  <c r="I110"/>
  <c r="J211"/>
  <c r="J51"/>
  <c r="I248"/>
  <c r="I244" s="1"/>
  <c r="I193"/>
  <c r="J110"/>
  <c r="J137"/>
  <c r="J82"/>
  <c r="J90"/>
  <c r="I211"/>
  <c r="I233"/>
  <c r="I232" s="1"/>
  <c r="N36"/>
  <c r="M73"/>
  <c r="M23"/>
  <c r="M128"/>
  <c r="M179"/>
  <c r="M178" s="1"/>
  <c r="N227"/>
  <c r="N226" s="1"/>
  <c r="N137"/>
  <c r="M211"/>
  <c r="M233"/>
  <c r="M232" s="1"/>
  <c r="N193"/>
  <c r="M244"/>
  <c r="M36"/>
  <c r="N73"/>
  <c r="N72" s="1"/>
  <c r="M120"/>
  <c r="M90"/>
  <c r="M137"/>
  <c r="M154"/>
  <c r="N203"/>
  <c r="N23"/>
  <c r="N110"/>
  <c r="M51"/>
  <c r="M82"/>
  <c r="N120"/>
  <c r="N154"/>
  <c r="M227"/>
  <c r="M226" s="1"/>
  <c r="J128"/>
  <c r="J179"/>
  <c r="J178" s="1"/>
  <c r="I36"/>
  <c r="J73"/>
  <c r="I120"/>
  <c r="J36"/>
  <c r="I128"/>
  <c r="J173"/>
  <c r="J193"/>
  <c r="J23"/>
  <c r="I90"/>
  <c r="I179"/>
  <c r="I178" s="1"/>
  <c r="I137"/>
  <c r="I154"/>
  <c r="J203"/>
  <c r="I73"/>
  <c r="I23"/>
  <c r="I51"/>
  <c r="I82"/>
  <c r="J120"/>
  <c r="J154"/>
  <c r="K173"/>
  <c r="K227"/>
  <c r="K226" s="1"/>
  <c r="L248"/>
  <c r="L244" s="1"/>
  <c r="K179"/>
  <c r="K178" s="1"/>
  <c r="K120"/>
  <c r="L227"/>
  <c r="L226" s="1"/>
  <c r="L51"/>
  <c r="L73"/>
  <c r="K233"/>
  <c r="K232" s="1"/>
  <c r="L36"/>
  <c r="K51"/>
  <c r="K73"/>
  <c r="K82"/>
  <c r="L173"/>
  <c r="L179"/>
  <c r="L178" s="1"/>
  <c r="L203"/>
  <c r="L90"/>
  <c r="K203"/>
  <c r="K128"/>
  <c r="K90"/>
  <c r="L233"/>
  <c r="L232" s="1"/>
  <c r="K23"/>
  <c r="L120"/>
  <c r="K137"/>
  <c r="L193"/>
  <c r="L82"/>
  <c r="L110"/>
  <c r="K248"/>
  <c r="K244" s="1"/>
  <c r="K110"/>
  <c r="L211"/>
  <c r="L128"/>
  <c r="L137"/>
  <c r="L154"/>
  <c r="K193"/>
  <c r="K211"/>
  <c r="L23"/>
  <c r="K36"/>
  <c r="K154"/>
  <c r="H201"/>
  <c r="G201"/>
  <c r="H251"/>
  <c r="G251"/>
  <c r="H249"/>
  <c r="G249"/>
  <c r="H246"/>
  <c r="H245" s="1"/>
  <c r="G246"/>
  <c r="G245" s="1"/>
  <c r="H242"/>
  <c r="H241" s="1"/>
  <c r="H240" s="1"/>
  <c r="G242"/>
  <c r="G241" s="1"/>
  <c r="G240" s="1"/>
  <c r="H238"/>
  <c r="G238"/>
  <c r="H236"/>
  <c r="G236"/>
  <c r="H234"/>
  <c r="G234"/>
  <c r="H230"/>
  <c r="G230"/>
  <c r="H228"/>
  <c r="G228"/>
  <c r="H224"/>
  <c r="G224"/>
  <c r="H221"/>
  <c r="G221"/>
  <c r="H217"/>
  <c r="G217"/>
  <c r="H215"/>
  <c r="G215"/>
  <c r="H212"/>
  <c r="G212"/>
  <c r="H209"/>
  <c r="G209"/>
  <c r="H206"/>
  <c r="G206"/>
  <c r="H204"/>
  <c r="G204"/>
  <c r="H199"/>
  <c r="G199"/>
  <c r="H196"/>
  <c r="G196"/>
  <c r="H194"/>
  <c r="H191"/>
  <c r="H190" s="1"/>
  <c r="G191"/>
  <c r="G190" s="1"/>
  <c r="H183"/>
  <c r="G183"/>
  <c r="H180"/>
  <c r="G180"/>
  <c r="H176"/>
  <c r="G176"/>
  <c r="H174"/>
  <c r="G174"/>
  <c r="H171"/>
  <c r="H170" s="1"/>
  <c r="G171"/>
  <c r="G170" s="1"/>
  <c r="H167"/>
  <c r="G167"/>
  <c r="H165"/>
  <c r="G165"/>
  <c r="H163"/>
  <c r="G163"/>
  <c r="H161"/>
  <c r="G161"/>
  <c r="H158"/>
  <c r="G158"/>
  <c r="H155"/>
  <c r="G155"/>
  <c r="H151"/>
  <c r="H150" s="1"/>
  <c r="H149" s="1"/>
  <c r="G151"/>
  <c r="G150" s="1"/>
  <c r="G149" s="1"/>
  <c r="H147"/>
  <c r="H146" s="1"/>
  <c r="G147"/>
  <c r="G146" s="1"/>
  <c r="H144"/>
  <c r="G144"/>
  <c r="H142"/>
  <c r="G142"/>
  <c r="H140"/>
  <c r="G140"/>
  <c r="H138"/>
  <c r="G138"/>
  <c r="H134"/>
  <c r="G134"/>
  <c r="H132"/>
  <c r="G132"/>
  <c r="H129"/>
  <c r="G129"/>
  <c r="H126"/>
  <c r="G126"/>
  <c r="H123"/>
  <c r="G123"/>
  <c r="H121"/>
  <c r="G121"/>
  <c r="H117"/>
  <c r="G117"/>
  <c r="H115"/>
  <c r="G115"/>
  <c r="H113"/>
  <c r="G113"/>
  <c r="H111"/>
  <c r="G111"/>
  <c r="H108"/>
  <c r="H107" s="1"/>
  <c r="G108"/>
  <c r="G107" s="1"/>
  <c r="H105"/>
  <c r="H104" s="1"/>
  <c r="G105"/>
  <c r="G104" s="1"/>
  <c r="H102"/>
  <c r="H101" s="1"/>
  <c r="G102"/>
  <c r="G101" s="1"/>
  <c r="H99"/>
  <c r="G99"/>
  <c r="H93"/>
  <c r="G93"/>
  <c r="H91"/>
  <c r="G91"/>
  <c r="H87"/>
  <c r="G87"/>
  <c r="H85"/>
  <c r="G85"/>
  <c r="H83"/>
  <c r="G83"/>
  <c r="H80"/>
  <c r="G80"/>
  <c r="H78"/>
  <c r="G78"/>
  <c r="H76"/>
  <c r="G76"/>
  <c r="H74"/>
  <c r="G74"/>
  <c r="H69"/>
  <c r="H68" s="1"/>
  <c r="H67" s="1"/>
  <c r="G69"/>
  <c r="G68" s="1"/>
  <c r="G67" s="1"/>
  <c r="H64"/>
  <c r="G64"/>
  <c r="H61"/>
  <c r="G61"/>
  <c r="H58"/>
  <c r="G58"/>
  <c r="H56"/>
  <c r="G56"/>
  <c r="H54"/>
  <c r="G54"/>
  <c r="H52"/>
  <c r="G52"/>
  <c r="H49"/>
  <c r="H48" s="1"/>
  <c r="G49"/>
  <c r="G48" s="1"/>
  <c r="H46"/>
  <c r="H45" s="1"/>
  <c r="G46"/>
  <c r="G45" s="1"/>
  <c r="H41"/>
  <c r="G41"/>
  <c r="H39"/>
  <c r="G39"/>
  <c r="H37"/>
  <c r="G37"/>
  <c r="H34"/>
  <c r="H33" s="1"/>
  <c r="G34"/>
  <c r="G33" s="1"/>
  <c r="H28"/>
  <c r="G28"/>
  <c r="H26"/>
  <c r="G26"/>
  <c r="H24"/>
  <c r="G24"/>
  <c r="H20"/>
  <c r="H19" s="1"/>
  <c r="G20"/>
  <c r="G19" s="1"/>
  <c r="H16"/>
  <c r="H15" s="1"/>
  <c r="G16"/>
  <c r="G15" s="1"/>
  <c r="N189" l="1"/>
  <c r="N119"/>
  <c r="N89"/>
  <c r="M189"/>
  <c r="N14"/>
  <c r="M89"/>
  <c r="I189"/>
  <c r="N153"/>
  <c r="M153"/>
  <c r="M72"/>
  <c r="M14"/>
  <c r="J89"/>
  <c r="I153"/>
  <c r="J14"/>
  <c r="I14"/>
  <c r="J119"/>
  <c r="J72"/>
  <c r="J189"/>
  <c r="I72"/>
  <c r="J153"/>
  <c r="I89"/>
  <c r="M119"/>
  <c r="I119"/>
  <c r="K153"/>
  <c r="K89"/>
  <c r="L119"/>
  <c r="L153"/>
  <c r="L72"/>
  <c r="L89"/>
  <c r="K72"/>
  <c r="L189"/>
  <c r="L14"/>
  <c r="K14"/>
  <c r="K189"/>
  <c r="K119"/>
  <c r="H248"/>
  <c r="H244" s="1"/>
  <c r="H128"/>
  <c r="G211"/>
  <c r="G248"/>
  <c r="G244" s="1"/>
  <c r="G233"/>
  <c r="G232" s="1"/>
  <c r="G82"/>
  <c r="H154"/>
  <c r="G36"/>
  <c r="H193"/>
  <c r="H36"/>
  <c r="G194"/>
  <c r="G193" s="1"/>
  <c r="G137"/>
  <c r="H173"/>
  <c r="H23"/>
  <c r="H82"/>
  <c r="H90"/>
  <c r="H120"/>
  <c r="G154"/>
  <c r="H227"/>
  <c r="H226" s="1"/>
  <c r="H73"/>
  <c r="G23"/>
  <c r="G73"/>
  <c r="G90"/>
  <c r="G120"/>
  <c r="H179"/>
  <c r="H178" s="1"/>
  <c r="H203"/>
  <c r="G227"/>
  <c r="G226" s="1"/>
  <c r="H51"/>
  <c r="H110"/>
  <c r="H137"/>
  <c r="G179"/>
  <c r="G178" s="1"/>
  <c r="G203"/>
  <c r="H211"/>
  <c r="H233"/>
  <c r="H232" s="1"/>
  <c r="G173"/>
  <c r="G51"/>
  <c r="G110"/>
  <c r="G128"/>
  <c r="N253" l="1"/>
  <c r="N255" s="1"/>
  <c r="M253"/>
  <c r="M255" s="1"/>
  <c r="J253"/>
  <c r="J255" s="1"/>
  <c r="I253"/>
  <c r="I255" s="1"/>
  <c r="L253"/>
  <c r="L255" s="1"/>
  <c r="K253"/>
  <c r="K255" s="1"/>
  <c r="G189"/>
  <c r="H89"/>
  <c r="G72"/>
  <c r="G89"/>
  <c r="G14"/>
  <c r="H153"/>
  <c r="H119"/>
  <c r="G153"/>
  <c r="H14"/>
  <c r="H189"/>
  <c r="G119"/>
  <c r="H72"/>
  <c r="G253" l="1"/>
  <c r="G255" s="1"/>
  <c r="H253"/>
  <c r="H255" s="1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<sst xmlns="http://schemas.openxmlformats.org/spreadsheetml/2006/main" count="1128" uniqueCount="224">
  <si>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</si>
  <si>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</si>
  <si>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</si>
  <si>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</si>
  <si>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</si>
  <si>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</si>
  <si>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</si>
  <si>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</si>
  <si>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</si>
  <si>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</si>
  <si>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</si>
  <si>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</si>
  <si>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</si>
  <si>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</si>
  <si>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</si>
  <si>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</si>
  <si>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</si>
  <si>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</si>
  <si>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</si>
  <si>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</si>
  <si>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</si>
  <si>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</si>
  <si>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</si>
  <si>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</si>
  <si>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</si>
  <si>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</si>
  <si>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</si>
  <si>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</si>
  <si>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</si>
  <si>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</si>
  <si>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</si>
  <si>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</si>
  <si>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</si>
  <si>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</si>
  <si>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</si>
  <si>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</si>
  <si>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</si>
  <si>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</si>
  <si>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</si>
  <si>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</si>
  <si>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</si>
  <si>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</si>
  <si>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</si>
  <si>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</si>
  <si>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</si>
  <si>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</si>
  <si>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</si>
  <si>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</si>
  <si>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</si>
  <si>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</si>
  <si>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</si>
  <si>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</si>
  <si>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</si>
  <si>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</si>
  <si>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</si>
  <si>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</si>
  <si>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</si>
  <si>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</si>
  <si>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</si>
  <si>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</si>
  <si>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</si>
  <si>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</si>
  <si>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</si>
  <si>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</si>
  <si>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</si>
  <si>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</si>
  <si>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</si>
  <si>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</si>
  <si>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</si>
  <si>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</si>
  <si>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</si>
  <si>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</si>
  <si>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</si>
  <si>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</si>
  <si>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</si>
  <si>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</si>
  <si>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</si>
  <si>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</si>
  <si>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</si>
  <si>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</si>
  <si>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</si>
  <si>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</si>
  <si>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</si>
  <si>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</si>
  <si>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</si>
  <si>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</si>
  <si>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</si>
  <si>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</si>
  <si>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</si>
  <si>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</si>
  <si>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</si>
  <si>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</si>
  <si>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</si>
  <si>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</si>
  <si>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</si>
  <si>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</si>
  <si>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</si>
  <si>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</si>
  <si>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</si>
  <si>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</si>
  <si>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</si>
  <si>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</si>
  <si>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</si>
  <si>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</si>
  <si>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</si>
  <si>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</si>
  <si>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</si>
  <si>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</si>
  <si>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</si>
  <si>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</si>
  <si>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</si>
  <si>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</si>
  <si>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</si>
  <si>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</si>
  <si>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</si>
  <si>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</si>
  <si>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</si>
  <si>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</si>
  <si>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</si>
  <si>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</si>
  <si>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</si>
  <si>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</si>
  <si>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</si>
  <si>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</si>
  <si>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</si>
  <si>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</si>
  <si>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</si>
  <si>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</si>
  <si>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</si>
  <si>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</si>
  <si>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</si>
  <si>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</si>
  <si>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</si>
  <si>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</si>
  <si>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</si>
  <si>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</si>
  <si>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</si>
  <si>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</si>
  <si>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</si>
  <si>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</si>
  <si>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</si>
  <si>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</si>
  <si>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</si>
  <si>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</si>
  <si>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</si>
  <si>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</si>
  <si>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</si>
  <si>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</si>
  <si>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</si>
  <si>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</si>
  <si>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</si>
  <si>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</si>
  <si>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</si>
  <si>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</si>
  <si>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</si>
  <si>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</si>
  <si>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</si>
  <si>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</si>
  <si>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</si>
  <si>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43 0 00 00000</t>
  </si>
  <si>
    <t>44 0 00 00000</t>
  </si>
  <si>
    <t>350</t>
  </si>
  <si>
    <t>Премии и гранты</t>
  </si>
  <si>
    <t xml:space="preserve">Иные выплаты населению </t>
  </si>
  <si>
    <t>09 0 00 00000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</si>
  <si>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</si>
  <si>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</si>
  <si>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</si>
  <si>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</si>
  <si>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</si>
  <si>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</si>
  <si>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</si>
  <si>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</si>
  <si>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</si>
  <si>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</si>
  <si>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</si>
  <si>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</si>
  <si>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</si>
  <si>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</si>
  <si>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</si>
  <si>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</si>
  <si>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</si>
  <si>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</si>
  <si>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</si>
  <si>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</si>
  <si>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</si>
  <si>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</si>
  <si>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</si>
  <si>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</si>
  <si>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</si>
  <si>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</si>
  <si>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</si>
  <si>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>Приложение 5</t>
  </si>
  <si>
    <t>Сумма на 2026 год,
  тыс.  рублей</t>
  </si>
  <si>
    <t>Условно утвержденные расходы</t>
  </si>
  <si>
    <t>ВСЕГО с учетом условно утвержденных расходов</t>
  </si>
  <si>
    <t>Сумма на 2027 год,
  тыс.  рублей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</si>
  <si>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</si>
  <si>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</si>
  <si>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</si>
  <si>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</si>
  <si>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</si>
  <si>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"Развитие муниципальной службы в органах местного самоуправления муниципального района Кинельский Самарской области" на 2022-2027 годы</t>
  </si>
  <si>
    <t>МП «Развитие мобилизационной подготовки на территории муниципального района Кинельский на 2018-2027 годы»</t>
  </si>
  <si>
    <t xml:space="preserve">МП "Комплексное развитие сельских территорий Кинельского района Самарской области на 2020 - 2027 годы" 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</si>
  <si>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</si>
  <si>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</si>
  <si>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</si>
  <si>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</si>
  <si>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</si>
  <si>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</si>
  <si>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</si>
  <si>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</si>
  <si>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</si>
  <si>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</si>
  <si>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</si>
  <si>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"Поддержка местных инициатив в муниципальном районе Кинельский Самарской области на 2021-2027 годы"</t>
  </si>
  <si>
    <t>МП "Укрепление общественного здоровья населения муниципального района Кинельский на 2020-2027 годы"</t>
  </si>
  <si>
    <t>МП "Благоустройство территории муниципального района Кинельский Самарской области на 2024 -2027 годы"</t>
  </si>
  <si>
    <t>Уточненная сумма на 2026 год,
  тыс.  рублей</t>
  </si>
  <si>
    <t>Уточненная сумма на 2027 год,
  тыс.  рублей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</si>
  <si>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муниципального  района Кинельский на  плановый период  2026 и  2027 годов.
</t>
  </si>
  <si>
    <t>МП «Модернизация коммунальной инфраструктуры на территории муниципального района Кинельский Самарской области на 2025 – 2030 годы»</t>
  </si>
  <si>
    <t>22 0 00 00000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</si>
</sst>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5"/>
  <sheetViews>
    <sheetView tabSelected="1" topLeftCell="B1" zoomScale="75" zoomScaleNormal="75" zoomScaleSheetLayoutView="85" zoomScalePageLayoutView="85" workbookViewId="0">
      <selection activeCell="F258" sqref="F258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" style="21" customWidth="1"/>
    <col min="12" max="12" width="14.6640625" style="21" customWidth="1"/>
    <col min="13" max="13" width="13" style="21" customWidth="1"/>
    <col min="14" max="14" width="14.6640625" style="21" customWidth="1"/>
    <col min="15" max="15" width="13.6640625" style="21" customWidth="1"/>
    <col min="16" max="16" width="15.6640625" style="21" customWidth="1"/>
    <col min="17" max="17" width="13.33203125" style="21" customWidth="1"/>
    <col min="18" max="16384" width="9.109375" style="21"/>
  </cols>
  <sheetData>
    <row r="1" spans="1:14" s="19" customFormat="1" ht="38.25" customHeight="1">
      <c r="A1" s="18"/>
      <c r="G1" s="53"/>
      <c r="H1" s="53"/>
      <c r="I1" s="53"/>
      <c r="J1" s="53"/>
      <c r="K1" s="53"/>
      <c r="L1" s="53"/>
      <c r="M1" s="53" t="s">
        <v>192</v>
      </c>
      <c r="N1" s="53"/>
    </row>
    <row r="2" spans="1:14" ht="89.4" customHeight="1">
      <c r="E2" s="49"/>
      <c r="F2" s="49"/>
      <c r="G2" s="49"/>
      <c r="H2" s="49"/>
      <c r="I2" s="49"/>
      <c r="J2" s="66" t="s">
        <v>191</v>
      </c>
      <c r="K2" s="66"/>
      <c r="L2" s="66"/>
      <c r="M2" s="66"/>
      <c r="N2" s="66"/>
    </row>
    <row r="3" spans="1:14" ht="21.6" customHeight="1"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0" customFormat="1" ht="52.2" customHeight="1">
      <c r="B4" s="65" t="s">
        <v>221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6" spans="1:14" ht="15" customHeight="1">
      <c r="B6" s="67" t="s">
        <v>0</v>
      </c>
      <c r="C6" s="67" t="s">
        <v>1</v>
      </c>
      <c r="D6" s="67" t="s">
        <v>2</v>
      </c>
      <c r="E6" s="67" t="s">
        <v>3</v>
      </c>
      <c r="F6" s="67" t="s">
        <v>4</v>
      </c>
      <c r="G6" s="54" t="s">
        <v>193</v>
      </c>
      <c r="H6" s="55"/>
      <c r="I6" s="54" t="s">
        <v>219</v>
      </c>
      <c r="J6" s="55"/>
      <c r="K6" s="54" t="s">
        <v>196</v>
      </c>
      <c r="L6" s="55"/>
      <c r="M6" s="54" t="s">
        <v>220</v>
      </c>
      <c r="N6" s="55"/>
    </row>
    <row r="7" spans="1:14">
      <c r="B7" s="67"/>
      <c r="C7" s="67"/>
      <c r="D7" s="67"/>
      <c r="E7" s="67"/>
      <c r="F7" s="67"/>
      <c r="G7" s="56"/>
      <c r="H7" s="57"/>
      <c r="I7" s="56"/>
      <c r="J7" s="57"/>
      <c r="K7" s="56"/>
      <c r="L7" s="57"/>
      <c r="M7" s="56"/>
      <c r="N7" s="57"/>
    </row>
    <row r="8" spans="1:14">
      <c r="B8" s="67"/>
      <c r="C8" s="67"/>
      <c r="D8" s="67"/>
      <c r="E8" s="67"/>
      <c r="F8" s="67"/>
      <c r="G8" s="56"/>
      <c r="H8" s="57"/>
      <c r="I8" s="56"/>
      <c r="J8" s="57"/>
      <c r="K8" s="56"/>
      <c r="L8" s="57"/>
      <c r="M8" s="56"/>
      <c r="N8" s="57"/>
    </row>
    <row r="9" spans="1:14">
      <c r="B9" s="67"/>
      <c r="C9" s="67"/>
      <c r="D9" s="67"/>
      <c r="E9" s="67"/>
      <c r="F9" s="67"/>
      <c r="G9" s="58"/>
      <c r="H9" s="59"/>
      <c r="I9" s="58"/>
      <c r="J9" s="59"/>
      <c r="K9" s="58"/>
      <c r="L9" s="59"/>
      <c r="M9" s="58"/>
      <c r="N9" s="59"/>
    </row>
    <row r="10" spans="1:14" ht="15" customHeight="1">
      <c r="B10" s="67"/>
      <c r="C10" s="67"/>
      <c r="D10" s="67"/>
      <c r="E10" s="67"/>
      <c r="F10" s="67"/>
      <c r="G10" s="60" t="s">
        <v>5</v>
      </c>
      <c r="H10" s="62" t="s">
        <v>182</v>
      </c>
      <c r="I10" s="60" t="s">
        <v>5</v>
      </c>
      <c r="J10" s="62" t="s">
        <v>182</v>
      </c>
      <c r="K10" s="60" t="s">
        <v>5</v>
      </c>
      <c r="L10" s="62" t="s">
        <v>182</v>
      </c>
      <c r="M10" s="60" t="s">
        <v>5</v>
      </c>
      <c r="N10" s="62" t="s">
        <v>182</v>
      </c>
    </row>
    <row r="11" spans="1:14">
      <c r="B11" s="67"/>
      <c r="C11" s="67"/>
      <c r="D11" s="67"/>
      <c r="E11" s="67"/>
      <c r="F11" s="67"/>
      <c r="G11" s="61"/>
      <c r="H11" s="63"/>
      <c r="I11" s="61"/>
      <c r="J11" s="63"/>
      <c r="K11" s="61"/>
      <c r="L11" s="63"/>
      <c r="M11" s="61"/>
      <c r="N11" s="63"/>
    </row>
    <row r="12" spans="1:14">
      <c r="B12" s="67"/>
      <c r="C12" s="67"/>
      <c r="D12" s="67"/>
      <c r="E12" s="67"/>
      <c r="F12" s="67"/>
      <c r="G12" s="61"/>
      <c r="H12" s="63"/>
      <c r="I12" s="61"/>
      <c r="J12" s="63"/>
      <c r="K12" s="61"/>
      <c r="L12" s="63"/>
      <c r="M12" s="61"/>
      <c r="N12" s="63"/>
    </row>
    <row r="13" spans="1:14" ht="50.4" customHeight="1">
      <c r="B13" s="60"/>
      <c r="C13" s="60"/>
      <c r="D13" s="60"/>
      <c r="E13" s="60"/>
      <c r="F13" s="60"/>
      <c r="G13" s="61"/>
      <c r="H13" s="64"/>
      <c r="I13" s="61"/>
      <c r="J13" s="64"/>
      <c r="K13" s="61"/>
      <c r="L13" s="64"/>
      <c r="M13" s="61"/>
      <c r="N13" s="64"/>
    </row>
    <row r="14" spans="1:14" s="13" customFormat="1" ht="15.6">
      <c r="A14" s="14">
        <v>0</v>
      </c>
      <c r="B14" s="26" t="s">
        <v>104</v>
      </c>
      <c r="C14" s="27" t="s">
        <v>69</v>
      </c>
      <c r="D14" s="27" t="s">
        <v>114</v>
      </c>
      <c r="E14" s="27"/>
      <c r="F14" s="27"/>
      <c r="G14" s="28">
        <f>SUMIFS(G15:G1058,$C15:$C1058,$C15)/3</f>
        <v>101352.40000000001</v>
      </c>
      <c r="H14" s="28">
        <f>SUMIFS(H15:H1048,$C15:$C1048,$C15)/3</f>
        <v>3339.1</v>
      </c>
      <c r="I14" s="28">
        <f>SUMIFS(I15:I1058,$C15:$C1058,$C15)/3</f>
        <v>101352.40000000001</v>
      </c>
      <c r="J14" s="28">
        <f>SUMIFS(J15:J1048,$C15:$C1048,$C15)/3</f>
        <v>3339.1</v>
      </c>
      <c r="K14" s="28">
        <f>SUMIFS(K15:K1058,$C15:$C1058,$C15)/3</f>
        <v>101502.40000000001</v>
      </c>
      <c r="L14" s="28">
        <f>SUMIFS(L15:L1048,$C15:$C1048,$C15)/3</f>
        <v>3339.1</v>
      </c>
      <c r="M14" s="28">
        <f>SUMIFS(M15:M1058,$C15:$C1058,$C15)/3</f>
        <v>101502.40000000001</v>
      </c>
      <c r="N14" s="28">
        <f>SUMIFS(N15:N1048,$C15:$C1048,$C15)/3</f>
        <v>3339.1</v>
      </c>
    </row>
    <row r="15" spans="1:14" s="13" customFormat="1" ht="31.2">
      <c r="A15" s="15">
        <v>1</v>
      </c>
      <c r="B15" s="29" t="s">
        <v>41</v>
      </c>
      <c r="C15" s="30" t="s">
        <v>69</v>
      </c>
      <c r="D15" s="30" t="s">
        <v>88</v>
      </c>
      <c r="E15" s="30" t="s">
        <v>6</v>
      </c>
      <c r="F15" s="30" t="s">
        <v>71</v>
      </c>
      <c r="G15" s="31">
        <f t="shared" ref="G15:N15" si="0">SUMIFS(G16:G1048,$C16:$C1048,$C16,$D16:$D1048,$D16)/2</f>
        <v>3817.2</v>
      </c>
      <c r="H15" s="31">
        <f t="shared" si="0"/>
        <v>0</v>
      </c>
      <c r="I15" s="31">
        <f t="shared" si="0"/>
        <v>3817.2</v>
      </c>
      <c r="J15" s="31">
        <f t="shared" si="0"/>
        <v>0</v>
      </c>
      <c r="K15" s="31">
        <f t="shared" si="0"/>
        <v>3817.2</v>
      </c>
      <c r="L15" s="31">
        <f t="shared" si="0"/>
        <v>0</v>
      </c>
      <c r="M15" s="31">
        <f t="shared" si="0"/>
        <v>3817.2</v>
      </c>
      <c r="N15" s="31">
        <f t="shared" si="0"/>
        <v>0</v>
      </c>
    </row>
    <row r="16" spans="1:14" s="13" customFormat="1" ht="62.4">
      <c r="A16" s="16">
        <v>2</v>
      </c>
      <c r="B16" s="32" t="s">
        <v>8</v>
      </c>
      <c r="C16" s="33" t="s">
        <v>69</v>
      </c>
      <c r="D16" s="33" t="s">
        <v>88</v>
      </c>
      <c r="E16" s="33" t="s">
        <v>121</v>
      </c>
      <c r="F16" s="33" t="s">
        <v>71</v>
      </c>
      <c r="G16" s="34">
        <f t="shared" ref="G16:N16" si="1">SUMIFS(G17:G1045,$C17:$C1045,$C17,$D17:$D1045,$D17,$E17:$E1045,$E17)</f>
        <v>3817.2</v>
      </c>
      <c r="H16" s="34">
        <f t="shared" si="1"/>
        <v>0</v>
      </c>
      <c r="I16" s="34">
        <f t="shared" si="1"/>
        <v>3817.2</v>
      </c>
      <c r="J16" s="34">
        <f t="shared" si="1"/>
        <v>0</v>
      </c>
      <c r="K16" s="34">
        <f t="shared" si="1"/>
        <v>3817.2</v>
      </c>
      <c r="L16" s="34">
        <f t="shared" si="1"/>
        <v>0</v>
      </c>
      <c r="M16" s="34">
        <f t="shared" si="1"/>
        <v>3817.2</v>
      </c>
      <c r="N16" s="34">
        <f t="shared" si="1"/>
        <v>0</v>
      </c>
    </row>
    <row r="17" spans="1:14" s="13" customFormat="1" ht="31.2">
      <c r="A17" s="17">
        <v>3</v>
      </c>
      <c r="B17" s="22" t="s">
        <v>10</v>
      </c>
      <c r="C17" s="23" t="s">
        <v>69</v>
      </c>
      <c r="D17" s="23" t="s">
        <v>88</v>
      </c>
      <c r="E17" s="23" t="s">
        <v>121</v>
      </c>
      <c r="F17" s="23" t="s">
        <v>72</v>
      </c>
      <c r="G17" s="24">
        <v>3817.2</v>
      </c>
      <c r="H17" s="24"/>
      <c r="I17" s="24">
        <v>3817.2</v>
      </c>
      <c r="J17" s="24"/>
      <c r="K17" s="24">
        <v>3817.2</v>
      </c>
      <c r="L17" s="24"/>
      <c r="M17" s="24">
        <v>3817.2</v>
      </c>
      <c r="N17" s="24"/>
    </row>
    <row r="18" spans="1:14" s="13" customFormat="1" ht="31.2">
      <c r="A18" s="17">
        <v>3</v>
      </c>
      <c r="B18" s="22" t="s">
        <v>11</v>
      </c>
      <c r="C18" s="23" t="s">
        <v>69</v>
      </c>
      <c r="D18" s="23" t="s">
        <v>88</v>
      </c>
      <c r="E18" s="23" t="s">
        <v>121</v>
      </c>
      <c r="F18" s="23" t="s">
        <v>73</v>
      </c>
      <c r="G18" s="24"/>
      <c r="H18" s="24"/>
      <c r="I18" s="24"/>
      <c r="J18" s="24"/>
      <c r="K18" s="24"/>
      <c r="L18" s="24"/>
      <c r="M18" s="24"/>
      <c r="N18" s="24"/>
    </row>
    <row r="19" spans="1:14" s="13" customFormat="1" ht="46.8">
      <c r="A19" s="15">
        <v>1</v>
      </c>
      <c r="B19" s="29" t="s">
        <v>20</v>
      </c>
      <c r="C19" s="30" t="s">
        <v>69</v>
      </c>
      <c r="D19" s="30" t="s">
        <v>78</v>
      </c>
      <c r="E19" s="30" t="s">
        <v>6</v>
      </c>
      <c r="F19" s="30" t="s">
        <v>71</v>
      </c>
      <c r="G19" s="31">
        <f t="shared" ref="G19:N19" si="2">SUMIFS(G20:G1052,$C20:$C1052,$C20,$D20:$D1052,$D20)/2</f>
        <v>945</v>
      </c>
      <c r="H19" s="31">
        <f t="shared" si="2"/>
        <v>0</v>
      </c>
      <c r="I19" s="31">
        <f t="shared" si="2"/>
        <v>945</v>
      </c>
      <c r="J19" s="31">
        <f t="shared" si="2"/>
        <v>0</v>
      </c>
      <c r="K19" s="31">
        <f t="shared" si="2"/>
        <v>945</v>
      </c>
      <c r="L19" s="31">
        <f t="shared" si="2"/>
        <v>0</v>
      </c>
      <c r="M19" s="31">
        <f t="shared" si="2"/>
        <v>945</v>
      </c>
      <c r="N19" s="31">
        <f t="shared" si="2"/>
        <v>0</v>
      </c>
    </row>
    <row r="20" spans="1:14" s="13" customFormat="1" ht="62.4">
      <c r="A20" s="16">
        <v>2</v>
      </c>
      <c r="B20" s="32" t="s">
        <v>8</v>
      </c>
      <c r="C20" s="33" t="s">
        <v>69</v>
      </c>
      <c r="D20" s="33" t="s">
        <v>78</v>
      </c>
      <c r="E20" s="33" t="s">
        <v>121</v>
      </c>
      <c r="F20" s="33" t="s">
        <v>71</v>
      </c>
      <c r="G20" s="34">
        <f t="shared" ref="G20:N20" si="3">SUMIFS(G21:G1049,$C21:$C1049,$C21,$D21:$D1049,$D21,$E21:$E1049,$E21)</f>
        <v>945</v>
      </c>
      <c r="H20" s="34">
        <f t="shared" si="3"/>
        <v>0</v>
      </c>
      <c r="I20" s="34">
        <f t="shared" si="3"/>
        <v>945</v>
      </c>
      <c r="J20" s="34">
        <f t="shared" si="3"/>
        <v>0</v>
      </c>
      <c r="K20" s="34">
        <f t="shared" si="3"/>
        <v>945</v>
      </c>
      <c r="L20" s="34">
        <f t="shared" si="3"/>
        <v>0</v>
      </c>
      <c r="M20" s="34">
        <f t="shared" si="3"/>
        <v>945</v>
      </c>
      <c r="N20" s="34">
        <f t="shared" si="3"/>
        <v>0</v>
      </c>
    </row>
    <row r="21" spans="1:14" s="13" customFormat="1" ht="31.2">
      <c r="A21" s="17">
        <v>3</v>
      </c>
      <c r="B21" s="22" t="s">
        <v>10</v>
      </c>
      <c r="C21" s="23" t="s">
        <v>69</v>
      </c>
      <c r="D21" s="23" t="s">
        <v>78</v>
      </c>
      <c r="E21" s="23" t="s">
        <v>121</v>
      </c>
      <c r="F21" s="23" t="s">
        <v>72</v>
      </c>
      <c r="G21" s="24">
        <v>814.2</v>
      </c>
      <c r="H21" s="24"/>
      <c r="I21" s="24">
        <v>814.2</v>
      </c>
      <c r="J21" s="24"/>
      <c r="K21" s="24">
        <v>814.2</v>
      </c>
      <c r="L21" s="24"/>
      <c r="M21" s="24">
        <v>814.2</v>
      </c>
      <c r="N21" s="24"/>
    </row>
    <row r="22" spans="1:14" s="13" customFormat="1" ht="31.2">
      <c r="A22" s="17">
        <v>3</v>
      </c>
      <c r="B22" s="22" t="s">
        <v>11</v>
      </c>
      <c r="C22" s="23" t="s">
        <v>69</v>
      </c>
      <c r="D22" s="23" t="s">
        <v>78</v>
      </c>
      <c r="E22" s="23" t="s">
        <v>121</v>
      </c>
      <c r="F22" s="23" t="s">
        <v>73</v>
      </c>
      <c r="G22" s="24">
        <v>130.80000000000001</v>
      </c>
      <c r="H22" s="24"/>
      <c r="I22" s="24">
        <v>130.80000000000001</v>
      </c>
      <c r="J22" s="24"/>
      <c r="K22" s="24">
        <v>130.80000000000001</v>
      </c>
      <c r="L22" s="24"/>
      <c r="M22" s="24">
        <v>130.80000000000001</v>
      </c>
      <c r="N22" s="24"/>
    </row>
    <row r="23" spans="1:14" s="13" customFormat="1" ht="62.4">
      <c r="A23" s="15">
        <v>1</v>
      </c>
      <c r="B23" s="29" t="s">
        <v>34</v>
      </c>
      <c r="C23" s="30" t="s">
        <v>69</v>
      </c>
      <c r="D23" s="30" t="s">
        <v>86</v>
      </c>
      <c r="E23" s="30" t="s">
        <v>6</v>
      </c>
      <c r="F23" s="30" t="s">
        <v>71</v>
      </c>
      <c r="G23" s="31">
        <f t="shared" ref="G23:N23" si="4">SUMIFS(G24:G1058,$C24:$C1058,$C24,$D24:$D1058,$D24)/2</f>
        <v>46936.3</v>
      </c>
      <c r="H23" s="31">
        <f t="shared" si="4"/>
        <v>2627.8</v>
      </c>
      <c r="I23" s="31">
        <f t="shared" si="4"/>
        <v>46936.3</v>
      </c>
      <c r="J23" s="31">
        <f t="shared" si="4"/>
        <v>2627.8</v>
      </c>
      <c r="K23" s="31">
        <f t="shared" si="4"/>
        <v>46936.3</v>
      </c>
      <c r="L23" s="31">
        <f t="shared" si="4"/>
        <v>2627.8</v>
      </c>
      <c r="M23" s="31">
        <f t="shared" si="4"/>
        <v>46936.3</v>
      </c>
      <c r="N23" s="31">
        <f t="shared" si="4"/>
        <v>2627.8</v>
      </c>
    </row>
    <row r="24" spans="1:14" s="13" customFormat="1" ht="46.8">
      <c r="A24" s="16">
        <v>2</v>
      </c>
      <c r="B24" s="39" t="s">
        <v>183</v>
      </c>
      <c r="C24" s="33" t="s">
        <v>69</v>
      </c>
      <c r="D24" s="33" t="s">
        <v>86</v>
      </c>
      <c r="E24" s="33" t="s">
        <v>14</v>
      </c>
      <c r="F24" s="33"/>
      <c r="G24" s="34">
        <f t="shared" ref="G24:N24" si="5">SUMIFS(G25:G1055,$C25:$C1055,$C25,$D25:$D1055,$D25,$E25:$E1055,$E25)</f>
        <v>396.1</v>
      </c>
      <c r="H24" s="34">
        <f t="shared" si="5"/>
        <v>0</v>
      </c>
      <c r="I24" s="34">
        <f t="shared" si="5"/>
        <v>396.1</v>
      </c>
      <c r="J24" s="34">
        <f t="shared" si="5"/>
        <v>0</v>
      </c>
      <c r="K24" s="34">
        <f t="shared" si="5"/>
        <v>396.1</v>
      </c>
      <c r="L24" s="34">
        <f t="shared" si="5"/>
        <v>0</v>
      </c>
      <c r="M24" s="34">
        <f t="shared" si="5"/>
        <v>396.1</v>
      </c>
      <c r="N24" s="34">
        <f t="shared" si="5"/>
        <v>0</v>
      </c>
    </row>
    <row r="25" spans="1:14" s="13" customFormat="1" ht="31.2">
      <c r="A25" s="17">
        <v>3</v>
      </c>
      <c r="B25" s="22" t="s">
        <v>11</v>
      </c>
      <c r="C25" s="23" t="s">
        <v>69</v>
      </c>
      <c r="D25" s="23" t="s">
        <v>86</v>
      </c>
      <c r="E25" s="23" t="s">
        <v>14</v>
      </c>
      <c r="F25" s="23" t="s">
        <v>73</v>
      </c>
      <c r="G25" s="24">
        <v>396.1</v>
      </c>
      <c r="H25" s="24"/>
      <c r="I25" s="24">
        <v>396.1</v>
      </c>
      <c r="J25" s="24"/>
      <c r="K25" s="24">
        <v>396.1</v>
      </c>
      <c r="L25" s="24"/>
      <c r="M25" s="24">
        <v>396.1</v>
      </c>
      <c r="N25" s="24"/>
    </row>
    <row r="26" spans="1:14" s="13" customFormat="1" ht="46.8">
      <c r="A26" s="16">
        <v>2</v>
      </c>
      <c r="B26" s="39" t="s">
        <v>202</v>
      </c>
      <c r="C26" s="33" t="s">
        <v>69</v>
      </c>
      <c r="D26" s="33" t="s">
        <v>86</v>
      </c>
      <c r="E26" s="33" t="s">
        <v>42</v>
      </c>
      <c r="F26" s="33"/>
      <c r="G26" s="34">
        <f t="shared" ref="G26:N26" si="6">SUMIFS(G27:G1057,$C27:$C1057,$C27,$D27:$D1057,$D27,$E27:$E1057,$E27)</f>
        <v>100</v>
      </c>
      <c r="H26" s="34">
        <f t="shared" si="6"/>
        <v>0</v>
      </c>
      <c r="I26" s="34">
        <f t="shared" si="6"/>
        <v>100</v>
      </c>
      <c r="J26" s="34">
        <f t="shared" si="6"/>
        <v>0</v>
      </c>
      <c r="K26" s="34">
        <f t="shared" si="6"/>
        <v>100</v>
      </c>
      <c r="L26" s="34">
        <f t="shared" si="6"/>
        <v>0</v>
      </c>
      <c r="M26" s="34">
        <f t="shared" si="6"/>
        <v>100</v>
      </c>
      <c r="N26" s="34">
        <f t="shared" si="6"/>
        <v>0</v>
      </c>
    </row>
    <row r="27" spans="1:14" s="13" customFormat="1" ht="31.2">
      <c r="A27" s="17">
        <v>3</v>
      </c>
      <c r="B27" s="22" t="s">
        <v>11</v>
      </c>
      <c r="C27" s="23" t="s">
        <v>69</v>
      </c>
      <c r="D27" s="23" t="s">
        <v>86</v>
      </c>
      <c r="E27" s="23" t="s">
        <v>42</v>
      </c>
      <c r="F27" s="23" t="s">
        <v>73</v>
      </c>
      <c r="G27" s="24">
        <v>100</v>
      </c>
      <c r="H27" s="24"/>
      <c r="I27" s="24">
        <v>100</v>
      </c>
      <c r="J27" s="24"/>
      <c r="K27" s="24">
        <v>100</v>
      </c>
      <c r="L27" s="24"/>
      <c r="M27" s="24">
        <v>100</v>
      </c>
      <c r="N27" s="24"/>
    </row>
    <row r="28" spans="1:14" s="13" customFormat="1" ht="62.4">
      <c r="A28" s="16">
        <v>2</v>
      </c>
      <c r="B28" s="32" t="s">
        <v>8</v>
      </c>
      <c r="C28" s="33" t="s">
        <v>69</v>
      </c>
      <c r="D28" s="33" t="s">
        <v>86</v>
      </c>
      <c r="E28" s="33" t="s">
        <v>121</v>
      </c>
      <c r="F28" s="33" t="s">
        <v>71</v>
      </c>
      <c r="G28" s="34">
        <f t="shared" ref="G28:N28" si="7">SUMIFS(G29:G1059,$C29:$C1059,$C29,$D29:$D1059,$D29,$E29:$E1059,$E29)</f>
        <v>46440.200000000004</v>
      </c>
      <c r="H28" s="34">
        <f t="shared" si="7"/>
        <v>2627.8</v>
      </c>
      <c r="I28" s="34">
        <f t="shared" si="7"/>
        <v>46440.200000000004</v>
      </c>
      <c r="J28" s="34">
        <f t="shared" si="7"/>
        <v>2627.8</v>
      </c>
      <c r="K28" s="34">
        <f t="shared" si="7"/>
        <v>46440.200000000004</v>
      </c>
      <c r="L28" s="34">
        <f t="shared" si="7"/>
        <v>2627.8</v>
      </c>
      <c r="M28" s="34">
        <f t="shared" si="7"/>
        <v>46440.200000000004</v>
      </c>
      <c r="N28" s="34">
        <f t="shared" si="7"/>
        <v>2627.8</v>
      </c>
    </row>
    <row r="29" spans="1:14" s="13" customFormat="1" ht="31.2">
      <c r="A29" s="17">
        <v>3</v>
      </c>
      <c r="B29" s="22" t="s">
        <v>10</v>
      </c>
      <c r="C29" s="23" t="s">
        <v>69</v>
      </c>
      <c r="D29" s="23" t="s">
        <v>86</v>
      </c>
      <c r="E29" s="23" t="s">
        <v>121</v>
      </c>
      <c r="F29" s="23" t="s">
        <v>72</v>
      </c>
      <c r="G29" s="24">
        <v>43654.400000000001</v>
      </c>
      <c r="H29" s="24">
        <v>2319.3000000000002</v>
      </c>
      <c r="I29" s="24">
        <v>43654.400000000001</v>
      </c>
      <c r="J29" s="24">
        <v>2319.3000000000002</v>
      </c>
      <c r="K29" s="24">
        <v>43654.400000000001</v>
      </c>
      <c r="L29" s="24">
        <v>2319.3000000000002</v>
      </c>
      <c r="M29" s="24">
        <v>43654.400000000001</v>
      </c>
      <c r="N29" s="24">
        <v>2319.3000000000002</v>
      </c>
    </row>
    <row r="30" spans="1:14" s="13" customFormat="1" ht="31.2">
      <c r="A30" s="17">
        <v>3</v>
      </c>
      <c r="B30" s="22" t="s">
        <v>11</v>
      </c>
      <c r="C30" s="23" t="s">
        <v>69</v>
      </c>
      <c r="D30" s="23" t="s">
        <v>86</v>
      </c>
      <c r="E30" s="23" t="s">
        <v>121</v>
      </c>
      <c r="F30" s="23" t="s">
        <v>73</v>
      </c>
      <c r="G30" s="24">
        <v>2681.3</v>
      </c>
      <c r="H30" s="24">
        <v>308.5</v>
      </c>
      <c r="I30" s="24">
        <v>2681.3</v>
      </c>
      <c r="J30" s="24">
        <v>308.5</v>
      </c>
      <c r="K30" s="24">
        <v>2681.3</v>
      </c>
      <c r="L30" s="24">
        <v>308.5</v>
      </c>
      <c r="M30" s="24">
        <v>2681.3</v>
      </c>
      <c r="N30" s="24">
        <v>308.5</v>
      </c>
    </row>
    <row r="31" spans="1:14" s="13" customFormat="1" ht="15.6">
      <c r="A31" s="17">
        <v>3</v>
      </c>
      <c r="B31" s="22" t="s">
        <v>137</v>
      </c>
      <c r="C31" s="23" t="s">
        <v>69</v>
      </c>
      <c r="D31" s="23" t="s">
        <v>86</v>
      </c>
      <c r="E31" s="23" t="s">
        <v>121</v>
      </c>
      <c r="F31" s="23" t="s">
        <v>136</v>
      </c>
      <c r="G31" s="24"/>
      <c r="H31" s="24"/>
      <c r="I31" s="24"/>
      <c r="J31" s="24"/>
      <c r="K31" s="24"/>
      <c r="L31" s="24"/>
      <c r="M31" s="24"/>
      <c r="N31" s="24"/>
    </row>
    <row r="32" spans="1:14" s="13" customFormat="1" ht="15.6">
      <c r="A32" s="17">
        <v>3</v>
      </c>
      <c r="B32" s="22" t="s">
        <v>12</v>
      </c>
      <c r="C32" s="23" t="s">
        <v>69</v>
      </c>
      <c r="D32" s="23" t="s">
        <v>86</v>
      </c>
      <c r="E32" s="23" t="s">
        <v>121</v>
      </c>
      <c r="F32" s="23" t="s">
        <v>74</v>
      </c>
      <c r="G32" s="24">
        <v>104.5</v>
      </c>
      <c r="H32" s="24"/>
      <c r="I32" s="24">
        <v>104.5</v>
      </c>
      <c r="J32" s="24"/>
      <c r="K32" s="24">
        <v>104.5</v>
      </c>
      <c r="L32" s="24"/>
      <c r="M32" s="24">
        <v>104.5</v>
      </c>
      <c r="N32" s="24"/>
    </row>
    <row r="33" spans="1:14" s="13" customFormat="1" ht="15.6">
      <c r="A33" s="15">
        <v>1</v>
      </c>
      <c r="B33" s="40" t="s">
        <v>144</v>
      </c>
      <c r="C33" s="44" t="s">
        <v>69</v>
      </c>
      <c r="D33" s="44" t="s">
        <v>92</v>
      </c>
      <c r="E33" s="44" t="s">
        <v>6</v>
      </c>
      <c r="F33" s="44" t="s">
        <v>71</v>
      </c>
      <c r="G33" s="31">
        <f t="shared" ref="G33:N33" si="8">SUMIFS(G34:G1069,$C34:$C1069,$C34,$D34:$D1069,$D34)/2</f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8"/>
        <v>0</v>
      </c>
    </row>
    <row r="34" spans="1:14" s="13" customFormat="1" ht="31.2">
      <c r="A34" s="16">
        <v>2</v>
      </c>
      <c r="B34" s="39" t="s">
        <v>145</v>
      </c>
      <c r="C34" s="42" t="s">
        <v>69</v>
      </c>
      <c r="D34" s="42" t="s">
        <v>92</v>
      </c>
      <c r="E34" s="42" t="s">
        <v>146</v>
      </c>
      <c r="F34" s="42" t="s">
        <v>71</v>
      </c>
      <c r="G34" s="34">
        <f t="shared" ref="G34:N34" si="9">SUMIFS(G35:G1066,$C35:$C1066,$C35,$D35:$D1066,$D35,$E35:$E1066,$E35)</f>
        <v>0</v>
      </c>
      <c r="H34" s="34">
        <f t="shared" si="9"/>
        <v>0</v>
      </c>
      <c r="I34" s="34">
        <f t="shared" si="9"/>
        <v>0</v>
      </c>
      <c r="J34" s="34">
        <f t="shared" si="9"/>
        <v>0</v>
      </c>
      <c r="K34" s="34">
        <f t="shared" si="9"/>
        <v>0</v>
      </c>
      <c r="L34" s="34">
        <f t="shared" si="9"/>
        <v>0</v>
      </c>
      <c r="M34" s="34">
        <f t="shared" si="9"/>
        <v>0</v>
      </c>
      <c r="N34" s="34">
        <f t="shared" si="9"/>
        <v>0</v>
      </c>
    </row>
    <row r="35" spans="1:14" s="13" customFormat="1" ht="31.2">
      <c r="A35" s="17">
        <v>3</v>
      </c>
      <c r="B35" s="47" t="s">
        <v>11</v>
      </c>
      <c r="C35" s="23" t="s">
        <v>69</v>
      </c>
      <c r="D35" s="23" t="s">
        <v>92</v>
      </c>
      <c r="E35" s="23" t="s">
        <v>146</v>
      </c>
      <c r="F35" s="23" t="s">
        <v>73</v>
      </c>
      <c r="G35" s="24"/>
      <c r="H35" s="24"/>
      <c r="I35" s="24"/>
      <c r="J35" s="24"/>
      <c r="K35" s="24"/>
      <c r="L35" s="24"/>
      <c r="M35" s="24"/>
      <c r="N35" s="24"/>
    </row>
    <row r="36" spans="1:14" s="13" customFormat="1" ht="46.8">
      <c r="A36" s="15">
        <v>1</v>
      </c>
      <c r="B36" s="29" t="s">
        <v>7</v>
      </c>
      <c r="C36" s="30" t="s">
        <v>69</v>
      </c>
      <c r="D36" s="30" t="s">
        <v>70</v>
      </c>
      <c r="E36" s="30"/>
      <c r="F36" s="30" t="s">
        <v>71</v>
      </c>
      <c r="G36" s="31">
        <f t="shared" ref="G36:N36" si="10">SUMIFS(G37:G1072,$C37:$C1072,$C37,$D37:$D1072,$D37)/2</f>
        <v>22264.5</v>
      </c>
      <c r="H36" s="31">
        <f t="shared" si="10"/>
        <v>0</v>
      </c>
      <c r="I36" s="31">
        <f t="shared" si="10"/>
        <v>22264.5</v>
      </c>
      <c r="J36" s="31">
        <f t="shared" si="10"/>
        <v>0</v>
      </c>
      <c r="K36" s="31">
        <f t="shared" si="10"/>
        <v>22414.5</v>
      </c>
      <c r="L36" s="31">
        <f t="shared" si="10"/>
        <v>0</v>
      </c>
      <c r="M36" s="31">
        <f t="shared" si="10"/>
        <v>22414.5</v>
      </c>
      <c r="N36" s="31">
        <f t="shared" si="10"/>
        <v>0</v>
      </c>
    </row>
    <row r="37" spans="1:14" s="13" customFormat="1" ht="46.8">
      <c r="A37" s="16">
        <v>2</v>
      </c>
      <c r="B37" s="39" t="s">
        <v>183</v>
      </c>
      <c r="C37" s="33" t="s">
        <v>69</v>
      </c>
      <c r="D37" s="33" t="s">
        <v>70</v>
      </c>
      <c r="E37" s="33" t="s">
        <v>14</v>
      </c>
      <c r="F37" s="33" t="s">
        <v>71</v>
      </c>
      <c r="G37" s="34">
        <f t="shared" ref="G37:N37" si="11">SUMIFS(G38:G1069,$C38:$C1069,$C38,$D38:$D1069,$D38,$E38:$E1069,$E38)</f>
        <v>20</v>
      </c>
      <c r="H37" s="34">
        <f t="shared" si="11"/>
        <v>0</v>
      </c>
      <c r="I37" s="34">
        <f t="shared" si="11"/>
        <v>20</v>
      </c>
      <c r="J37" s="34">
        <f t="shared" si="11"/>
        <v>0</v>
      </c>
      <c r="K37" s="34">
        <f t="shared" si="11"/>
        <v>20</v>
      </c>
      <c r="L37" s="34">
        <f t="shared" si="11"/>
        <v>0</v>
      </c>
      <c r="M37" s="34">
        <f t="shared" si="11"/>
        <v>20</v>
      </c>
      <c r="N37" s="34">
        <f t="shared" si="11"/>
        <v>0</v>
      </c>
    </row>
    <row r="38" spans="1:14" s="13" customFormat="1" ht="31.2">
      <c r="A38" s="17">
        <v>3</v>
      </c>
      <c r="B38" s="22" t="s">
        <v>11</v>
      </c>
      <c r="C38" s="23" t="s">
        <v>69</v>
      </c>
      <c r="D38" s="23" t="s">
        <v>70</v>
      </c>
      <c r="E38" s="23" t="s">
        <v>14</v>
      </c>
      <c r="F38" s="23" t="s">
        <v>73</v>
      </c>
      <c r="G38" s="24">
        <v>20</v>
      </c>
      <c r="H38" s="24"/>
      <c r="I38" s="24">
        <v>20</v>
      </c>
      <c r="J38" s="24"/>
      <c r="K38" s="24">
        <v>20</v>
      </c>
      <c r="L38" s="24"/>
      <c r="M38" s="24">
        <v>20</v>
      </c>
      <c r="N38" s="24"/>
    </row>
    <row r="39" spans="1:14" s="13" customFormat="1" ht="46.8">
      <c r="A39" s="16">
        <v>2</v>
      </c>
      <c r="B39" s="39" t="s">
        <v>202</v>
      </c>
      <c r="C39" s="33" t="s">
        <v>69</v>
      </c>
      <c r="D39" s="33" t="s">
        <v>70</v>
      </c>
      <c r="E39" s="33" t="s">
        <v>42</v>
      </c>
      <c r="F39" s="33" t="s">
        <v>71</v>
      </c>
      <c r="G39" s="34">
        <f t="shared" ref="G39:N39" si="12">SUMIFS(G40:G1071,$C40:$C1071,$C40,$D40:$D1071,$D40,$E40:$E1071,$E40)</f>
        <v>21</v>
      </c>
      <c r="H39" s="34">
        <f t="shared" si="12"/>
        <v>0</v>
      </c>
      <c r="I39" s="34">
        <f t="shared" si="12"/>
        <v>21</v>
      </c>
      <c r="J39" s="34">
        <f t="shared" si="12"/>
        <v>0</v>
      </c>
      <c r="K39" s="34">
        <f t="shared" si="12"/>
        <v>21</v>
      </c>
      <c r="L39" s="34">
        <f t="shared" si="12"/>
        <v>0</v>
      </c>
      <c r="M39" s="34">
        <f t="shared" si="12"/>
        <v>21</v>
      </c>
      <c r="N39" s="34">
        <f t="shared" si="12"/>
        <v>0</v>
      </c>
    </row>
    <row r="40" spans="1:14" s="13" customFormat="1" ht="31.2">
      <c r="A40" s="17">
        <v>3</v>
      </c>
      <c r="B40" s="22" t="s">
        <v>11</v>
      </c>
      <c r="C40" s="23" t="s">
        <v>69</v>
      </c>
      <c r="D40" s="23" t="s">
        <v>70</v>
      </c>
      <c r="E40" s="23" t="s">
        <v>42</v>
      </c>
      <c r="F40" s="23" t="s">
        <v>73</v>
      </c>
      <c r="G40" s="24">
        <v>21</v>
      </c>
      <c r="H40" s="24"/>
      <c r="I40" s="24">
        <v>21</v>
      </c>
      <c r="J40" s="24"/>
      <c r="K40" s="24">
        <v>21</v>
      </c>
      <c r="L40" s="24"/>
      <c r="M40" s="24">
        <v>21</v>
      </c>
      <c r="N40" s="24"/>
    </row>
    <row r="41" spans="1:14" s="13" customFormat="1" ht="62.4">
      <c r="A41" s="16">
        <v>2</v>
      </c>
      <c r="B41" s="32" t="s">
        <v>8</v>
      </c>
      <c r="C41" s="33" t="s">
        <v>69</v>
      </c>
      <c r="D41" s="33" t="s">
        <v>70</v>
      </c>
      <c r="E41" s="33" t="s">
        <v>121</v>
      </c>
      <c r="F41" s="33" t="s">
        <v>71</v>
      </c>
      <c r="G41" s="34">
        <f t="shared" ref="G41:N41" si="13">SUMIFS(G42:G1073,$C42:$C1073,$C42,$D42:$D1073,$D42,$E42:$E1073,$E42)</f>
        <v>22223.5</v>
      </c>
      <c r="H41" s="34">
        <f t="shared" si="13"/>
        <v>0</v>
      </c>
      <c r="I41" s="34">
        <f t="shared" si="13"/>
        <v>22223.5</v>
      </c>
      <c r="J41" s="34">
        <f t="shared" si="13"/>
        <v>0</v>
      </c>
      <c r="K41" s="34">
        <f t="shared" si="13"/>
        <v>22373.5</v>
      </c>
      <c r="L41" s="34">
        <f t="shared" si="13"/>
        <v>0</v>
      </c>
      <c r="M41" s="34">
        <f t="shared" si="13"/>
        <v>22373.5</v>
      </c>
      <c r="N41" s="34">
        <f t="shared" si="13"/>
        <v>0</v>
      </c>
    </row>
    <row r="42" spans="1:14" s="13" customFormat="1" ht="31.2">
      <c r="A42" s="17">
        <v>3</v>
      </c>
      <c r="B42" s="22" t="s">
        <v>10</v>
      </c>
      <c r="C42" s="23" t="s">
        <v>69</v>
      </c>
      <c r="D42" s="23" t="s">
        <v>70</v>
      </c>
      <c r="E42" s="23" t="s">
        <v>121</v>
      </c>
      <c r="F42" s="23" t="s">
        <v>72</v>
      </c>
      <c r="G42" s="24">
        <v>21759.8</v>
      </c>
      <c r="H42" s="24"/>
      <c r="I42" s="24">
        <v>21759.8</v>
      </c>
      <c r="J42" s="24"/>
      <c r="K42" s="24">
        <v>21759.8</v>
      </c>
      <c r="L42" s="24"/>
      <c r="M42" s="24">
        <v>21759.8</v>
      </c>
      <c r="N42" s="24"/>
    </row>
    <row r="43" spans="1:14" s="13" customFormat="1" ht="31.2">
      <c r="A43" s="17">
        <v>3</v>
      </c>
      <c r="B43" s="22" t="s">
        <v>11</v>
      </c>
      <c r="C43" s="23" t="s">
        <v>69</v>
      </c>
      <c r="D43" s="23" t="s">
        <v>70</v>
      </c>
      <c r="E43" s="23" t="s">
        <v>121</v>
      </c>
      <c r="F43" s="23" t="s">
        <v>73</v>
      </c>
      <c r="G43" s="24">
        <v>463.7</v>
      </c>
      <c r="H43" s="24"/>
      <c r="I43" s="24">
        <v>463.7</v>
      </c>
      <c r="J43" s="24"/>
      <c r="K43" s="24">
        <v>613.70000000000005</v>
      </c>
      <c r="L43" s="24"/>
      <c r="M43" s="24">
        <v>613.70000000000005</v>
      </c>
      <c r="N43" s="24"/>
    </row>
    <row r="44" spans="1:14" s="13" customFormat="1" ht="15.6">
      <c r="A44" s="17">
        <v>3</v>
      </c>
      <c r="B44" s="22" t="s">
        <v>12</v>
      </c>
      <c r="C44" s="23" t="s">
        <v>69</v>
      </c>
      <c r="D44" s="23" t="s">
        <v>70</v>
      </c>
      <c r="E44" s="23" t="s">
        <v>121</v>
      </c>
      <c r="F44" s="23" t="s">
        <v>74</v>
      </c>
      <c r="G44" s="24"/>
      <c r="H44" s="24"/>
      <c r="I44" s="24"/>
      <c r="J44" s="24"/>
      <c r="K44" s="24"/>
      <c r="L44" s="24"/>
      <c r="M44" s="24"/>
      <c r="N44" s="24"/>
    </row>
    <row r="45" spans="1:14" s="13" customFormat="1" ht="15.6">
      <c r="A45" s="15">
        <v>1</v>
      </c>
      <c r="B45" s="40" t="s">
        <v>188</v>
      </c>
      <c r="C45" s="30" t="s">
        <v>69</v>
      </c>
      <c r="D45" s="30" t="s">
        <v>81</v>
      </c>
      <c r="E45" s="30"/>
      <c r="F45" s="30" t="s">
        <v>71</v>
      </c>
      <c r="G45" s="31">
        <f t="shared" ref="G45:N45" si="14">SUMIFS(G46:G1081,$C46:$C1081,$C46,$D46:$D1081,$D46)/2</f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si="14"/>
        <v>0</v>
      </c>
    </row>
    <row r="46" spans="1:14" s="13" customFormat="1" ht="31.2">
      <c r="A46" s="16">
        <v>2</v>
      </c>
      <c r="B46" s="39" t="s">
        <v>189</v>
      </c>
      <c r="C46" s="33" t="s">
        <v>69</v>
      </c>
      <c r="D46" s="33" t="s">
        <v>81</v>
      </c>
      <c r="E46" s="33" t="s">
        <v>187</v>
      </c>
      <c r="F46" s="33" t="s">
        <v>71</v>
      </c>
      <c r="G46" s="34">
        <f t="shared" ref="G46:N46" si="15">SUMIFS(G47:G1078,$C47:$C1078,$C47,$D47:$D1078,$D47,$E47:$E1078,$E47)</f>
        <v>0</v>
      </c>
      <c r="H46" s="34">
        <f t="shared" si="15"/>
        <v>0</v>
      </c>
      <c r="I46" s="34">
        <f t="shared" si="15"/>
        <v>0</v>
      </c>
      <c r="J46" s="34">
        <f t="shared" si="15"/>
        <v>0</v>
      </c>
      <c r="K46" s="34">
        <f t="shared" si="15"/>
        <v>0</v>
      </c>
      <c r="L46" s="34">
        <f t="shared" si="15"/>
        <v>0</v>
      </c>
      <c r="M46" s="34">
        <f t="shared" si="15"/>
        <v>0</v>
      </c>
      <c r="N46" s="34">
        <f t="shared" si="15"/>
        <v>0</v>
      </c>
    </row>
    <row r="47" spans="1:14" s="13" customFormat="1" ht="15.6">
      <c r="A47" s="17">
        <v>3</v>
      </c>
      <c r="B47" s="47" t="s">
        <v>190</v>
      </c>
      <c r="C47" s="23" t="s">
        <v>69</v>
      </c>
      <c r="D47" s="23" t="s">
        <v>81</v>
      </c>
      <c r="E47" s="23" t="s">
        <v>187</v>
      </c>
      <c r="F47" s="23" t="s">
        <v>186</v>
      </c>
      <c r="G47" s="24"/>
      <c r="H47" s="24"/>
      <c r="I47" s="24"/>
      <c r="J47" s="24"/>
      <c r="K47" s="24"/>
      <c r="L47" s="24"/>
      <c r="M47" s="24"/>
      <c r="N47" s="24"/>
    </row>
    <row r="48" spans="1:14" s="13" customFormat="1" ht="15.6">
      <c r="A48" s="15">
        <v>1</v>
      </c>
      <c r="B48" s="29" t="s">
        <v>43</v>
      </c>
      <c r="C48" s="30" t="s">
        <v>69</v>
      </c>
      <c r="D48" s="30" t="s">
        <v>85</v>
      </c>
      <c r="E48" s="30" t="s">
        <v>6</v>
      </c>
      <c r="F48" s="30" t="s">
        <v>71</v>
      </c>
      <c r="G48" s="31">
        <f t="shared" ref="G48:N48" si="16">SUMIFS(G49:G1081,$C49:$C1081,$C49,$D49:$D1081,$D49)/2</f>
        <v>1000</v>
      </c>
      <c r="H48" s="31">
        <f t="shared" si="16"/>
        <v>0</v>
      </c>
      <c r="I48" s="31">
        <f t="shared" si="16"/>
        <v>1000</v>
      </c>
      <c r="J48" s="31">
        <f t="shared" si="16"/>
        <v>0</v>
      </c>
      <c r="K48" s="31">
        <f t="shared" si="16"/>
        <v>1000</v>
      </c>
      <c r="L48" s="31">
        <f t="shared" si="16"/>
        <v>0</v>
      </c>
      <c r="M48" s="31">
        <f t="shared" si="16"/>
        <v>1000</v>
      </c>
      <c r="N48" s="31">
        <f t="shared" si="16"/>
        <v>0</v>
      </c>
    </row>
    <row r="49" spans="1:14" s="13" customFormat="1" ht="31.2">
      <c r="A49" s="16">
        <v>2</v>
      </c>
      <c r="B49" s="32" t="s">
        <v>35</v>
      </c>
      <c r="C49" s="33" t="s">
        <v>69</v>
      </c>
      <c r="D49" s="33" t="s">
        <v>85</v>
      </c>
      <c r="E49" s="33" t="s">
        <v>122</v>
      </c>
      <c r="F49" s="33" t="s">
        <v>71</v>
      </c>
      <c r="G49" s="34">
        <f t="shared" ref="G49:N49" si="17">SUMIFS(G50:G1078,$C50:$C1078,$C50,$D50:$D1078,$D50,$E50:$E1078,$E50)</f>
        <v>1000</v>
      </c>
      <c r="H49" s="34">
        <f t="shared" si="17"/>
        <v>0</v>
      </c>
      <c r="I49" s="34">
        <f t="shared" si="17"/>
        <v>1000</v>
      </c>
      <c r="J49" s="34">
        <f t="shared" si="17"/>
        <v>0</v>
      </c>
      <c r="K49" s="34">
        <f t="shared" si="17"/>
        <v>1000</v>
      </c>
      <c r="L49" s="34">
        <f t="shared" si="17"/>
        <v>0</v>
      </c>
      <c r="M49" s="34">
        <f t="shared" si="17"/>
        <v>1000</v>
      </c>
      <c r="N49" s="34">
        <f t="shared" si="17"/>
        <v>0</v>
      </c>
    </row>
    <row r="50" spans="1:14" s="13" customFormat="1" ht="15.6">
      <c r="A50" s="17">
        <v>3</v>
      </c>
      <c r="B50" s="22" t="s">
        <v>44</v>
      </c>
      <c r="C50" s="23" t="s">
        <v>69</v>
      </c>
      <c r="D50" s="23" t="s">
        <v>85</v>
      </c>
      <c r="E50" s="23" t="s">
        <v>122</v>
      </c>
      <c r="F50" s="23" t="s">
        <v>90</v>
      </c>
      <c r="G50" s="24">
        <v>1000</v>
      </c>
      <c r="H50" s="24"/>
      <c r="I50" s="24">
        <v>1000</v>
      </c>
      <c r="J50" s="24"/>
      <c r="K50" s="24">
        <v>1000</v>
      </c>
      <c r="L50" s="24"/>
      <c r="M50" s="24">
        <v>1000</v>
      </c>
      <c r="N50" s="24"/>
    </row>
    <row r="51" spans="1:14" s="13" customFormat="1" ht="15.6">
      <c r="A51" s="15">
        <v>1</v>
      </c>
      <c r="B51" s="29" t="s">
        <v>13</v>
      </c>
      <c r="C51" s="30" t="s">
        <v>69</v>
      </c>
      <c r="D51" s="30" t="s">
        <v>75</v>
      </c>
      <c r="E51" s="30"/>
      <c r="F51" s="30"/>
      <c r="G51" s="31">
        <f t="shared" ref="G51:N51" si="18">SUMIFS(G52:G1084,$C52:$C1084,$C52,$D52:$D1084,$D52)/2</f>
        <v>26389.4</v>
      </c>
      <c r="H51" s="31">
        <f t="shared" si="18"/>
        <v>711.3</v>
      </c>
      <c r="I51" s="31">
        <f t="shared" si="18"/>
        <v>26389.4</v>
      </c>
      <c r="J51" s="31">
        <f t="shared" si="18"/>
        <v>711.3</v>
      </c>
      <c r="K51" s="31">
        <f t="shared" si="18"/>
        <v>26389.4</v>
      </c>
      <c r="L51" s="31">
        <f t="shared" si="18"/>
        <v>711.3</v>
      </c>
      <c r="M51" s="31">
        <f t="shared" si="18"/>
        <v>26389.4</v>
      </c>
      <c r="N51" s="31">
        <f t="shared" si="18"/>
        <v>711.3</v>
      </c>
    </row>
    <row r="52" spans="1:14" s="13" customFormat="1" ht="42" customHeight="1">
      <c r="A52" s="16">
        <v>2</v>
      </c>
      <c r="B52" s="41" t="s">
        <v>174</v>
      </c>
      <c r="C52" s="33" t="s">
        <v>69</v>
      </c>
      <c r="D52" s="33" t="s">
        <v>75</v>
      </c>
      <c r="E52" s="33" t="s">
        <v>173</v>
      </c>
      <c r="F52" s="33"/>
      <c r="G52" s="34">
        <f t="shared" ref="G52:N52" si="19">SUMIFS(G53:G1081,$C53:$C1081,$C53,$D53:$D1081,$D53,$E53:$E1081,$E53)</f>
        <v>0</v>
      </c>
      <c r="H52" s="34">
        <f t="shared" si="19"/>
        <v>0</v>
      </c>
      <c r="I52" s="34">
        <f t="shared" si="19"/>
        <v>0</v>
      </c>
      <c r="J52" s="34">
        <f t="shared" si="19"/>
        <v>0</v>
      </c>
      <c r="K52" s="34">
        <f t="shared" si="19"/>
        <v>0</v>
      </c>
      <c r="L52" s="34">
        <f t="shared" si="19"/>
        <v>0</v>
      </c>
      <c r="M52" s="34">
        <f t="shared" si="19"/>
        <v>0</v>
      </c>
      <c r="N52" s="34">
        <f t="shared" si="19"/>
        <v>0</v>
      </c>
    </row>
    <row r="53" spans="1:14" s="13" customFormat="1" ht="15.6">
      <c r="A53" s="17">
        <v>3</v>
      </c>
      <c r="B53" s="22" t="s">
        <v>46</v>
      </c>
      <c r="C53" s="23" t="s">
        <v>69</v>
      </c>
      <c r="D53" s="23" t="s">
        <v>75</v>
      </c>
      <c r="E53" s="23" t="s">
        <v>173</v>
      </c>
      <c r="F53" s="23" t="s">
        <v>91</v>
      </c>
      <c r="G53" s="24"/>
      <c r="H53" s="24"/>
      <c r="I53" s="24"/>
      <c r="J53" s="24"/>
      <c r="K53" s="24"/>
      <c r="L53" s="24"/>
      <c r="M53" s="24"/>
      <c r="N53" s="24"/>
    </row>
    <row r="54" spans="1:14" s="13" customFormat="1" ht="46.8">
      <c r="A54" s="16">
        <v>2</v>
      </c>
      <c r="B54" s="35" t="s">
        <v>205</v>
      </c>
      <c r="C54" s="33" t="s">
        <v>69</v>
      </c>
      <c r="D54" s="33" t="s">
        <v>75</v>
      </c>
      <c r="E54" s="33" t="s">
        <v>47</v>
      </c>
      <c r="F54" s="33"/>
      <c r="G54" s="34">
        <f t="shared" ref="G54:N54" si="20">SUMIFS(G55:G1083,$C55:$C1083,$C55,$D55:$D1083,$D55,$E55:$E1083,$E55)</f>
        <v>14372.4</v>
      </c>
      <c r="H54" s="34">
        <f t="shared" si="20"/>
        <v>0</v>
      </c>
      <c r="I54" s="34">
        <f t="shared" si="20"/>
        <v>14372.4</v>
      </c>
      <c r="J54" s="34">
        <f t="shared" si="20"/>
        <v>0</v>
      </c>
      <c r="K54" s="34">
        <f t="shared" si="20"/>
        <v>14372.4</v>
      </c>
      <c r="L54" s="34">
        <f t="shared" si="20"/>
        <v>0</v>
      </c>
      <c r="M54" s="34">
        <f t="shared" si="20"/>
        <v>14372.4</v>
      </c>
      <c r="N54" s="34">
        <f t="shared" si="20"/>
        <v>0</v>
      </c>
    </row>
    <row r="55" spans="1:14" s="13" customFormat="1" ht="15.6">
      <c r="A55" s="17">
        <v>3</v>
      </c>
      <c r="B55" s="22" t="s">
        <v>46</v>
      </c>
      <c r="C55" s="23" t="s">
        <v>69</v>
      </c>
      <c r="D55" s="23" t="s">
        <v>75</v>
      </c>
      <c r="E55" s="23" t="s">
        <v>47</v>
      </c>
      <c r="F55" s="23" t="s">
        <v>91</v>
      </c>
      <c r="G55" s="24">
        <v>14372.4</v>
      </c>
      <c r="H55" s="24"/>
      <c r="I55" s="24">
        <v>14372.4</v>
      </c>
      <c r="J55" s="24"/>
      <c r="K55" s="24">
        <v>14372.4</v>
      </c>
      <c r="L55" s="24"/>
      <c r="M55" s="24">
        <v>14372.4</v>
      </c>
      <c r="N55" s="24"/>
    </row>
    <row r="56" spans="1:14" s="13" customFormat="1" ht="68.400000000000006" customHeight="1">
      <c r="A56" s="16">
        <v>2</v>
      </c>
      <c r="B56" s="35" t="s">
        <v>206</v>
      </c>
      <c r="C56" s="33" t="s">
        <v>69</v>
      </c>
      <c r="D56" s="33" t="s">
        <v>75</v>
      </c>
      <c r="E56" s="33" t="s">
        <v>48</v>
      </c>
      <c r="F56" s="33" t="s">
        <v>71</v>
      </c>
      <c r="G56" s="34">
        <f t="shared" ref="G56:N56" si="21">SUMIFS(G57:G1087,$C57:$C1087,$C57,$D57:$D1087,$D57,$E57:$E1087,$E57)</f>
        <v>0</v>
      </c>
      <c r="H56" s="34">
        <f t="shared" si="21"/>
        <v>0</v>
      </c>
      <c r="I56" s="34">
        <f t="shared" si="21"/>
        <v>0</v>
      </c>
      <c r="J56" s="34">
        <f t="shared" si="21"/>
        <v>0</v>
      </c>
      <c r="K56" s="34">
        <f t="shared" si="21"/>
        <v>0</v>
      </c>
      <c r="L56" s="34">
        <f t="shared" si="21"/>
        <v>0</v>
      </c>
      <c r="M56" s="34">
        <f t="shared" si="21"/>
        <v>0</v>
      </c>
      <c r="N56" s="34">
        <f t="shared" si="21"/>
        <v>0</v>
      </c>
    </row>
    <row r="57" spans="1:14" s="13" customFormat="1" ht="15.6">
      <c r="A57" s="17">
        <v>3</v>
      </c>
      <c r="B57" s="22" t="s">
        <v>46</v>
      </c>
      <c r="C57" s="23" t="s">
        <v>69</v>
      </c>
      <c r="D57" s="23" t="s">
        <v>75</v>
      </c>
      <c r="E57" s="23" t="s">
        <v>48</v>
      </c>
      <c r="F57" s="23" t="s">
        <v>91</v>
      </c>
      <c r="G57" s="24"/>
      <c r="H57" s="24"/>
      <c r="I57" s="24"/>
      <c r="J57" s="24"/>
      <c r="K57" s="24"/>
      <c r="L57" s="24"/>
      <c r="M57" s="24"/>
      <c r="N57" s="24"/>
    </row>
    <row r="58" spans="1:14" s="13" customFormat="1" ht="62.4">
      <c r="A58" s="16">
        <v>2</v>
      </c>
      <c r="B58" s="41" t="s">
        <v>167</v>
      </c>
      <c r="C58" s="33" t="s">
        <v>69</v>
      </c>
      <c r="D58" s="33" t="s">
        <v>75</v>
      </c>
      <c r="E58" s="33" t="s">
        <v>49</v>
      </c>
      <c r="F58" s="33" t="s">
        <v>71</v>
      </c>
      <c r="G58" s="34">
        <f t="shared" ref="G58:N58" si="22">SUMIFS(G59:G1089,$C59:$C1089,$C59,$D59:$D1089,$D59,$E59:$E1089,$E59)</f>
        <v>0</v>
      </c>
      <c r="H58" s="34">
        <f t="shared" si="22"/>
        <v>0</v>
      </c>
      <c r="I58" s="34">
        <f t="shared" si="22"/>
        <v>0</v>
      </c>
      <c r="J58" s="34">
        <f t="shared" si="22"/>
        <v>0</v>
      </c>
      <c r="K58" s="34">
        <f t="shared" si="22"/>
        <v>0</v>
      </c>
      <c r="L58" s="34">
        <f t="shared" si="22"/>
        <v>0</v>
      </c>
      <c r="M58" s="34">
        <f t="shared" si="22"/>
        <v>0</v>
      </c>
      <c r="N58" s="34">
        <f t="shared" si="22"/>
        <v>0</v>
      </c>
    </row>
    <row r="59" spans="1:14" s="13" customFormat="1" ht="31.2">
      <c r="A59" s="17">
        <v>3</v>
      </c>
      <c r="B59" s="22" t="s">
        <v>11</v>
      </c>
      <c r="C59" s="23" t="s">
        <v>69</v>
      </c>
      <c r="D59" s="23" t="s">
        <v>75</v>
      </c>
      <c r="E59" s="23" t="s">
        <v>49</v>
      </c>
      <c r="F59" s="23" t="s">
        <v>73</v>
      </c>
      <c r="G59" s="24"/>
      <c r="H59" s="24"/>
      <c r="I59" s="24"/>
      <c r="J59" s="24"/>
      <c r="K59" s="24"/>
      <c r="L59" s="24"/>
      <c r="M59" s="24"/>
      <c r="N59" s="24"/>
    </row>
    <row r="60" spans="1:14" s="13" customFormat="1" ht="15.6">
      <c r="A60" s="17">
        <v>3</v>
      </c>
      <c r="B60" s="22" t="s">
        <v>46</v>
      </c>
      <c r="C60" s="23" t="s">
        <v>69</v>
      </c>
      <c r="D60" s="23" t="s">
        <v>75</v>
      </c>
      <c r="E60" s="23" t="s">
        <v>49</v>
      </c>
      <c r="F60" s="23" t="s">
        <v>91</v>
      </c>
      <c r="G60" s="24"/>
      <c r="H60" s="24"/>
      <c r="I60" s="24"/>
      <c r="J60" s="24"/>
      <c r="K60" s="24"/>
      <c r="L60" s="24"/>
      <c r="M60" s="24"/>
      <c r="N60" s="24"/>
    </row>
    <row r="61" spans="1:14" s="13" customFormat="1" ht="46.8">
      <c r="A61" s="16">
        <v>2</v>
      </c>
      <c r="B61" s="41" t="s">
        <v>149</v>
      </c>
      <c r="C61" s="33" t="s">
        <v>69</v>
      </c>
      <c r="D61" s="33" t="s">
        <v>75</v>
      </c>
      <c r="E61" s="33" t="s">
        <v>148</v>
      </c>
      <c r="F61" s="33"/>
      <c r="G61" s="34">
        <f t="shared" ref="G61:N61" si="23">SUMIFS(G62:G1092,$C62:$C1092,$C62,$D62:$D1092,$D62,$E62:$E1092,$E62)</f>
        <v>12017</v>
      </c>
      <c r="H61" s="34">
        <f t="shared" si="23"/>
        <v>711.3</v>
      </c>
      <c r="I61" s="34">
        <f t="shared" si="23"/>
        <v>12017</v>
      </c>
      <c r="J61" s="34">
        <f t="shared" si="23"/>
        <v>711.3</v>
      </c>
      <c r="K61" s="34">
        <f t="shared" si="23"/>
        <v>12017</v>
      </c>
      <c r="L61" s="34">
        <f t="shared" si="23"/>
        <v>711.3</v>
      </c>
      <c r="M61" s="34">
        <f t="shared" si="23"/>
        <v>12017</v>
      </c>
      <c r="N61" s="34">
        <f t="shared" si="23"/>
        <v>711.3</v>
      </c>
    </row>
    <row r="62" spans="1:14" s="13" customFormat="1" ht="15.6">
      <c r="A62" s="17">
        <v>3</v>
      </c>
      <c r="B62" s="22" t="s">
        <v>23</v>
      </c>
      <c r="C62" s="23" t="s">
        <v>69</v>
      </c>
      <c r="D62" s="23" t="s">
        <v>75</v>
      </c>
      <c r="E62" s="23" t="s">
        <v>148</v>
      </c>
      <c r="F62" s="23" t="s">
        <v>82</v>
      </c>
      <c r="G62" s="24">
        <v>11398.4</v>
      </c>
      <c r="H62" s="24">
        <v>711.3</v>
      </c>
      <c r="I62" s="24">
        <v>11398.4</v>
      </c>
      <c r="J62" s="24">
        <v>711.3</v>
      </c>
      <c r="K62" s="24">
        <v>11398.4</v>
      </c>
      <c r="L62" s="24">
        <v>711.3</v>
      </c>
      <c r="M62" s="24">
        <v>11398.4</v>
      </c>
      <c r="N62" s="24">
        <v>711.3</v>
      </c>
    </row>
    <row r="63" spans="1:14" s="13" customFormat="1" ht="31.2">
      <c r="A63" s="17">
        <v>3</v>
      </c>
      <c r="B63" s="22" t="s">
        <v>11</v>
      </c>
      <c r="C63" s="23" t="s">
        <v>69</v>
      </c>
      <c r="D63" s="23" t="s">
        <v>75</v>
      </c>
      <c r="E63" s="23" t="s">
        <v>148</v>
      </c>
      <c r="F63" s="23" t="s">
        <v>73</v>
      </c>
      <c r="G63" s="24">
        <v>618.6</v>
      </c>
      <c r="H63" s="24"/>
      <c r="I63" s="24">
        <v>618.6</v>
      </c>
      <c r="J63" s="24"/>
      <c r="K63" s="24">
        <v>618.6</v>
      </c>
      <c r="L63" s="24"/>
      <c r="M63" s="24">
        <v>618.6</v>
      </c>
      <c r="N63" s="24"/>
    </row>
    <row r="64" spans="1:14" s="13" customFormat="1" ht="31.2">
      <c r="A64" s="16">
        <v>2</v>
      </c>
      <c r="B64" s="41" t="s">
        <v>35</v>
      </c>
      <c r="C64" s="33" t="s">
        <v>69</v>
      </c>
      <c r="D64" s="33" t="s">
        <v>75</v>
      </c>
      <c r="E64" s="33" t="s">
        <v>122</v>
      </c>
      <c r="F64" s="33"/>
      <c r="G64" s="34">
        <f t="shared" ref="G64:N64" si="24">SUMIFS(G65:G1095,$C65:$C1095,$C65,$D65:$D1095,$D65,$E65:$E1095,$E65)</f>
        <v>0</v>
      </c>
      <c r="H64" s="34">
        <f t="shared" si="24"/>
        <v>0</v>
      </c>
      <c r="I64" s="34">
        <f t="shared" si="24"/>
        <v>0</v>
      </c>
      <c r="J64" s="34">
        <f t="shared" si="24"/>
        <v>0</v>
      </c>
      <c r="K64" s="34">
        <f t="shared" si="24"/>
        <v>0</v>
      </c>
      <c r="L64" s="34">
        <f t="shared" si="24"/>
        <v>0</v>
      </c>
      <c r="M64" s="34">
        <f t="shared" si="24"/>
        <v>0</v>
      </c>
      <c r="N64" s="34">
        <f t="shared" si="24"/>
        <v>0</v>
      </c>
    </row>
    <row r="65" spans="1:14" s="13" customFormat="1" ht="31.2">
      <c r="A65" s="17">
        <v>3</v>
      </c>
      <c r="B65" s="22" t="s">
        <v>11</v>
      </c>
      <c r="C65" s="23" t="s">
        <v>69</v>
      </c>
      <c r="D65" s="23" t="s">
        <v>75</v>
      </c>
      <c r="E65" s="23" t="s">
        <v>122</v>
      </c>
      <c r="F65" s="23" t="s">
        <v>73</v>
      </c>
      <c r="G65" s="24"/>
      <c r="H65" s="24"/>
      <c r="I65" s="24"/>
      <c r="J65" s="24"/>
      <c r="K65" s="24"/>
      <c r="L65" s="24"/>
      <c r="M65" s="24"/>
      <c r="N65" s="24"/>
    </row>
    <row r="66" spans="1:14" s="13" customFormat="1" ht="15.6">
      <c r="A66" s="17">
        <v>3</v>
      </c>
      <c r="B66" s="22" t="s">
        <v>137</v>
      </c>
      <c r="C66" s="23" t="s">
        <v>69</v>
      </c>
      <c r="D66" s="23" t="s">
        <v>75</v>
      </c>
      <c r="E66" s="23" t="s">
        <v>122</v>
      </c>
      <c r="F66" s="23" t="s">
        <v>136</v>
      </c>
      <c r="G66" s="24"/>
      <c r="H66" s="24"/>
      <c r="I66" s="24"/>
      <c r="J66" s="24"/>
      <c r="K66" s="24"/>
      <c r="L66" s="24"/>
      <c r="M66" s="24"/>
      <c r="N66" s="24"/>
    </row>
    <row r="67" spans="1:14" s="13" customFormat="1" ht="15.6">
      <c r="A67" s="14">
        <v>0</v>
      </c>
      <c r="B67" s="26" t="s">
        <v>105</v>
      </c>
      <c r="C67" s="27" t="s">
        <v>88</v>
      </c>
      <c r="D67" s="27" t="s">
        <v>114</v>
      </c>
      <c r="E67" s="27"/>
      <c r="F67" s="27"/>
      <c r="G67" s="28">
        <f>SUMIFS(G68:G1113,$C68:$C1113,$C68)/3</f>
        <v>360</v>
      </c>
      <c r="H67" s="28">
        <f>SUMIFS(H68:H1103,$C68:$C1103,$C68)/3</f>
        <v>0</v>
      </c>
      <c r="I67" s="28">
        <f>SUMIFS(I68:I1113,$C68:$C1113,$C68)/3</f>
        <v>360</v>
      </c>
      <c r="J67" s="28">
        <f>SUMIFS(J68:J1103,$C68:$C1103,$C68)/3</f>
        <v>0</v>
      </c>
      <c r="K67" s="28">
        <f>SUMIFS(K68:K1113,$C68:$C1113,$C68)/3</f>
        <v>360</v>
      </c>
      <c r="L67" s="28">
        <f>SUMIFS(L68:L1103,$C68:$C1103,$C68)/3</f>
        <v>0</v>
      </c>
      <c r="M67" s="28">
        <f>SUMIFS(M68:M1113,$C68:$C1113,$C68)/3</f>
        <v>360</v>
      </c>
      <c r="N67" s="28">
        <f>SUMIFS(N68:N1103,$C68:$C1103,$C68)/3</f>
        <v>0</v>
      </c>
    </row>
    <row r="68" spans="1:14" s="13" customFormat="1" ht="15.6">
      <c r="A68" s="15">
        <v>1</v>
      </c>
      <c r="B68" s="29" t="s">
        <v>50</v>
      </c>
      <c r="C68" s="30" t="s">
        <v>88</v>
      </c>
      <c r="D68" s="30" t="s">
        <v>86</v>
      </c>
      <c r="E68" s="30" t="s">
        <v>6</v>
      </c>
      <c r="F68" s="30" t="s">
        <v>71</v>
      </c>
      <c r="G68" s="31">
        <f t="shared" ref="G68:N68" si="25">SUMIFS(G69:G1103,$C69:$C1103,$C69,$D69:$D1103,$D69)/2</f>
        <v>360</v>
      </c>
      <c r="H68" s="31">
        <f t="shared" si="25"/>
        <v>0</v>
      </c>
      <c r="I68" s="31">
        <f t="shared" si="25"/>
        <v>360</v>
      </c>
      <c r="J68" s="31">
        <f t="shared" si="25"/>
        <v>0</v>
      </c>
      <c r="K68" s="31">
        <f t="shared" si="25"/>
        <v>360</v>
      </c>
      <c r="L68" s="31">
        <f t="shared" si="25"/>
        <v>0</v>
      </c>
      <c r="M68" s="31">
        <f t="shared" si="25"/>
        <v>360</v>
      </c>
      <c r="N68" s="31">
        <f t="shared" si="25"/>
        <v>0</v>
      </c>
    </row>
    <row r="69" spans="1:14" s="13" customFormat="1" ht="36" customHeight="1">
      <c r="A69" s="16">
        <v>2</v>
      </c>
      <c r="B69" s="32" t="s">
        <v>203</v>
      </c>
      <c r="C69" s="33" t="s">
        <v>88</v>
      </c>
      <c r="D69" s="33" t="s">
        <v>86</v>
      </c>
      <c r="E69" s="33" t="s">
        <v>116</v>
      </c>
      <c r="F69" s="33" t="s">
        <v>71</v>
      </c>
      <c r="G69" s="34">
        <f t="shared" ref="G69:N69" si="26">SUMIFS(G70:G1100,$C70:$C1100,$C70,$D70:$D1100,$D70,$E70:$E1100,$E70)</f>
        <v>360</v>
      </c>
      <c r="H69" s="34">
        <f t="shared" si="26"/>
        <v>0</v>
      </c>
      <c r="I69" s="34">
        <f t="shared" si="26"/>
        <v>360</v>
      </c>
      <c r="J69" s="34">
        <f t="shared" si="26"/>
        <v>0</v>
      </c>
      <c r="K69" s="34">
        <f t="shared" si="26"/>
        <v>360</v>
      </c>
      <c r="L69" s="34">
        <f t="shared" si="26"/>
        <v>0</v>
      </c>
      <c r="M69" s="34">
        <f t="shared" si="26"/>
        <v>360</v>
      </c>
      <c r="N69" s="34">
        <f t="shared" si="26"/>
        <v>0</v>
      </c>
    </row>
    <row r="70" spans="1:14" s="13" customFormat="1" ht="31.2">
      <c r="A70" s="17">
        <v>3</v>
      </c>
      <c r="B70" s="22" t="s">
        <v>11</v>
      </c>
      <c r="C70" s="23" t="s">
        <v>88</v>
      </c>
      <c r="D70" s="23" t="s">
        <v>86</v>
      </c>
      <c r="E70" s="23" t="s">
        <v>116</v>
      </c>
      <c r="F70" s="23" t="s">
        <v>73</v>
      </c>
      <c r="G70" s="24">
        <v>360</v>
      </c>
      <c r="H70" s="24"/>
      <c r="I70" s="24">
        <v>360</v>
      </c>
      <c r="J70" s="24"/>
      <c r="K70" s="24">
        <v>360</v>
      </c>
      <c r="L70" s="24"/>
      <c r="M70" s="24">
        <v>360</v>
      </c>
      <c r="N70" s="24"/>
    </row>
    <row r="71" spans="1:14" s="13" customFormat="1" ht="15.6">
      <c r="A71" s="17">
        <v>3</v>
      </c>
      <c r="B71" s="22" t="s">
        <v>46</v>
      </c>
      <c r="C71" s="23" t="s">
        <v>88</v>
      </c>
      <c r="D71" s="23" t="s">
        <v>86</v>
      </c>
      <c r="E71" s="23" t="s">
        <v>116</v>
      </c>
      <c r="F71" s="23" t="s">
        <v>91</v>
      </c>
      <c r="G71" s="24"/>
      <c r="H71" s="24"/>
      <c r="I71" s="24"/>
      <c r="J71" s="24"/>
      <c r="K71" s="24"/>
      <c r="L71" s="24"/>
      <c r="M71" s="24"/>
      <c r="N71" s="24"/>
    </row>
    <row r="72" spans="1:14" s="13" customFormat="1" ht="31.2">
      <c r="A72" s="14">
        <v>0</v>
      </c>
      <c r="B72" s="26" t="s">
        <v>106</v>
      </c>
      <c r="C72" s="27" t="s">
        <v>78</v>
      </c>
      <c r="D72" s="27" t="s">
        <v>114</v>
      </c>
      <c r="E72" s="27"/>
      <c r="F72" s="27"/>
      <c r="G72" s="28">
        <f>SUMIFS(G73:G1118,$C73:$C1118,$C73)/3</f>
        <v>5189.3000000000011</v>
      </c>
      <c r="H72" s="28">
        <f>SUMIFS(H73:H1108,$C73:$C1108,$C73)/3</f>
        <v>0</v>
      </c>
      <c r="I72" s="28">
        <f>SUMIFS(I73:I1118,$C73:$C1118,$C73)/3</f>
        <v>5189.3000000000011</v>
      </c>
      <c r="J72" s="28">
        <f>SUMIFS(J73:J1108,$C73:$C1108,$C73)/3</f>
        <v>0</v>
      </c>
      <c r="K72" s="28">
        <f>SUMIFS(K73:K1118,$C73:$C1118,$C73)/3</f>
        <v>5189.3000000000011</v>
      </c>
      <c r="L72" s="28">
        <f>SUMIFS(L73:L1108,$C73:$C1108,$C73)/3</f>
        <v>0</v>
      </c>
      <c r="M72" s="28">
        <f>SUMIFS(M73:M1118,$C73:$C1118,$C73)/3</f>
        <v>5189.3000000000011</v>
      </c>
      <c r="N72" s="28">
        <f>SUMIFS(N73:N1108,$C73:$C1108,$C73)/3</f>
        <v>0</v>
      </c>
    </row>
    <row r="73" spans="1:14" s="13" customFormat="1" ht="46.8">
      <c r="A73" s="15">
        <v>1</v>
      </c>
      <c r="B73" s="29" t="s">
        <v>51</v>
      </c>
      <c r="C73" s="30" t="s">
        <v>78</v>
      </c>
      <c r="D73" s="30" t="s">
        <v>89</v>
      </c>
      <c r="E73" s="30" t="s">
        <v>6</v>
      </c>
      <c r="F73" s="30" t="s">
        <v>71</v>
      </c>
      <c r="G73" s="31">
        <f t="shared" ref="G73:N73" si="27">SUMIFS(G74:G1108,$C74:$C1108,$C74,$D74:$D1108,$D74)/2</f>
        <v>4490.6000000000004</v>
      </c>
      <c r="H73" s="31">
        <f t="shared" si="27"/>
        <v>0</v>
      </c>
      <c r="I73" s="31">
        <f t="shared" si="27"/>
        <v>4490.6000000000004</v>
      </c>
      <c r="J73" s="31">
        <f t="shared" si="27"/>
        <v>0</v>
      </c>
      <c r="K73" s="31">
        <f t="shared" si="27"/>
        <v>4490.6000000000004</v>
      </c>
      <c r="L73" s="31">
        <f t="shared" si="27"/>
        <v>0</v>
      </c>
      <c r="M73" s="31">
        <f t="shared" si="27"/>
        <v>4490.6000000000004</v>
      </c>
      <c r="N73" s="31">
        <f t="shared" si="27"/>
        <v>0</v>
      </c>
    </row>
    <row r="74" spans="1:14" s="13" customFormat="1" ht="46.8">
      <c r="A74" s="16">
        <v>2</v>
      </c>
      <c r="B74" s="41" t="s">
        <v>174</v>
      </c>
      <c r="C74" s="33" t="s">
        <v>78</v>
      </c>
      <c r="D74" s="33" t="s">
        <v>89</v>
      </c>
      <c r="E74" s="33" t="s">
        <v>173</v>
      </c>
      <c r="F74" s="33"/>
      <c r="G74" s="34">
        <f t="shared" ref="G74:N74" si="28">SUMIFS(G75:G1105,$C75:$C1105,$C75,$D75:$D1105,$D75,$E75:$E1105,$E75)</f>
        <v>2622.6</v>
      </c>
      <c r="H74" s="34">
        <f t="shared" si="28"/>
        <v>0</v>
      </c>
      <c r="I74" s="34">
        <f t="shared" si="28"/>
        <v>2622.6</v>
      </c>
      <c r="J74" s="34">
        <f t="shared" si="28"/>
        <v>0</v>
      </c>
      <c r="K74" s="34">
        <f t="shared" si="28"/>
        <v>2622.6</v>
      </c>
      <c r="L74" s="34">
        <f t="shared" si="28"/>
        <v>0</v>
      </c>
      <c r="M74" s="34">
        <f t="shared" si="28"/>
        <v>2622.6</v>
      </c>
      <c r="N74" s="34">
        <f t="shared" si="28"/>
        <v>0</v>
      </c>
    </row>
    <row r="75" spans="1:14" s="13" customFormat="1" ht="15.6">
      <c r="A75" s="17">
        <v>3</v>
      </c>
      <c r="B75" s="22" t="s">
        <v>46</v>
      </c>
      <c r="C75" s="23" t="s">
        <v>78</v>
      </c>
      <c r="D75" s="23" t="s">
        <v>89</v>
      </c>
      <c r="E75" s="23" t="s">
        <v>173</v>
      </c>
      <c r="F75" s="23" t="s">
        <v>91</v>
      </c>
      <c r="G75" s="24">
        <v>2622.6</v>
      </c>
      <c r="H75" s="24"/>
      <c r="I75" s="24">
        <v>2622.6</v>
      </c>
      <c r="J75" s="24"/>
      <c r="K75" s="24">
        <v>2622.6</v>
      </c>
      <c r="L75" s="24"/>
      <c r="M75" s="24">
        <v>2622.6</v>
      </c>
      <c r="N75" s="24"/>
    </row>
    <row r="76" spans="1:14" s="13" customFormat="1" ht="68.400000000000006" customHeight="1">
      <c r="A76" s="16">
        <v>2</v>
      </c>
      <c r="B76" s="32" t="s">
        <v>207</v>
      </c>
      <c r="C76" s="33" t="s">
        <v>78</v>
      </c>
      <c r="D76" s="33" t="s">
        <v>89</v>
      </c>
      <c r="E76" s="33" t="s">
        <v>117</v>
      </c>
      <c r="F76" s="33" t="s">
        <v>71</v>
      </c>
      <c r="G76" s="34">
        <f t="shared" ref="G76:N76" si="29">SUMIFS(G77:G1107,$C77:$C1107,$C77,$D77:$D1107,$D77,$E77:$E1107,$E77)</f>
        <v>76</v>
      </c>
      <c r="H76" s="34">
        <f t="shared" si="29"/>
        <v>0</v>
      </c>
      <c r="I76" s="34">
        <f t="shared" si="29"/>
        <v>76</v>
      </c>
      <c r="J76" s="34">
        <f t="shared" si="29"/>
        <v>0</v>
      </c>
      <c r="K76" s="34">
        <f t="shared" si="29"/>
        <v>76</v>
      </c>
      <c r="L76" s="34">
        <f t="shared" si="29"/>
        <v>0</v>
      </c>
      <c r="M76" s="34">
        <f t="shared" si="29"/>
        <v>76</v>
      </c>
      <c r="N76" s="34">
        <f t="shared" si="29"/>
        <v>0</v>
      </c>
    </row>
    <row r="77" spans="1:14" s="13" customFormat="1" ht="31.2">
      <c r="A77" s="17">
        <v>3</v>
      </c>
      <c r="B77" s="22" t="s">
        <v>11</v>
      </c>
      <c r="C77" s="23" t="s">
        <v>78</v>
      </c>
      <c r="D77" s="23" t="s">
        <v>89</v>
      </c>
      <c r="E77" s="23" t="s">
        <v>117</v>
      </c>
      <c r="F77" s="23" t="s">
        <v>73</v>
      </c>
      <c r="G77" s="24">
        <v>76</v>
      </c>
      <c r="H77" s="24"/>
      <c r="I77" s="24">
        <v>76</v>
      </c>
      <c r="J77" s="24"/>
      <c r="K77" s="24">
        <v>76</v>
      </c>
      <c r="L77" s="24"/>
      <c r="M77" s="24">
        <v>76</v>
      </c>
      <c r="N77" s="24"/>
    </row>
    <row r="78" spans="1:14" s="13" customFormat="1" ht="62.4">
      <c r="A78" s="16">
        <v>2</v>
      </c>
      <c r="B78" s="41" t="s">
        <v>167</v>
      </c>
      <c r="C78" s="33" t="s">
        <v>78</v>
      </c>
      <c r="D78" s="33" t="s">
        <v>89</v>
      </c>
      <c r="E78" s="33" t="s">
        <v>49</v>
      </c>
      <c r="F78" s="33"/>
      <c r="G78" s="34">
        <f t="shared" ref="G78:N78" si="30">SUMIFS(G79:G1110,$C79:$C1110,$C79,$D79:$D1110,$D79,$E79:$E1110,$E79)</f>
        <v>1792</v>
      </c>
      <c r="H78" s="34">
        <f t="shared" si="30"/>
        <v>0</v>
      </c>
      <c r="I78" s="34">
        <f t="shared" si="30"/>
        <v>1792</v>
      </c>
      <c r="J78" s="34">
        <f t="shared" si="30"/>
        <v>0</v>
      </c>
      <c r="K78" s="34">
        <f t="shared" si="30"/>
        <v>1792</v>
      </c>
      <c r="L78" s="34">
        <f t="shared" si="30"/>
        <v>0</v>
      </c>
      <c r="M78" s="34">
        <f t="shared" si="30"/>
        <v>1792</v>
      </c>
      <c r="N78" s="34">
        <f t="shared" si="30"/>
        <v>0</v>
      </c>
    </row>
    <row r="79" spans="1:14" s="13" customFormat="1" ht="31.2">
      <c r="A79" s="17">
        <v>3</v>
      </c>
      <c r="B79" s="22" t="s">
        <v>11</v>
      </c>
      <c r="C79" s="23" t="s">
        <v>78</v>
      </c>
      <c r="D79" s="23" t="s">
        <v>89</v>
      </c>
      <c r="E79" s="23" t="s">
        <v>49</v>
      </c>
      <c r="F79" s="23" t="s">
        <v>73</v>
      </c>
      <c r="G79" s="24">
        <v>1792</v>
      </c>
      <c r="H79" s="24"/>
      <c r="I79" s="24">
        <v>1792</v>
      </c>
      <c r="J79" s="24"/>
      <c r="K79" s="24">
        <v>1792</v>
      </c>
      <c r="L79" s="24"/>
      <c r="M79" s="24">
        <v>1792</v>
      </c>
      <c r="N79" s="24"/>
    </row>
    <row r="80" spans="1:14" s="13" customFormat="1" ht="31.2">
      <c r="A80" s="16">
        <v>2</v>
      </c>
      <c r="B80" s="32" t="s">
        <v>35</v>
      </c>
      <c r="C80" s="33" t="s">
        <v>78</v>
      </c>
      <c r="D80" s="33" t="s">
        <v>89</v>
      </c>
      <c r="E80" s="33" t="s">
        <v>122</v>
      </c>
      <c r="F80" s="33"/>
      <c r="G80" s="34">
        <f t="shared" ref="G80:N80" si="31">SUMIFS(G81:G1112,$C81:$C1112,$C81,$D81:$D1112,$D81,$E81:$E1112,$E81)</f>
        <v>0</v>
      </c>
      <c r="H80" s="34">
        <f t="shared" si="31"/>
        <v>0</v>
      </c>
      <c r="I80" s="34">
        <f t="shared" si="31"/>
        <v>0</v>
      </c>
      <c r="J80" s="34">
        <f t="shared" si="31"/>
        <v>0</v>
      </c>
      <c r="K80" s="34">
        <f t="shared" si="31"/>
        <v>0</v>
      </c>
      <c r="L80" s="34">
        <f t="shared" si="31"/>
        <v>0</v>
      </c>
      <c r="M80" s="34">
        <f t="shared" si="31"/>
        <v>0</v>
      </c>
      <c r="N80" s="34">
        <f t="shared" si="31"/>
        <v>0</v>
      </c>
    </row>
    <row r="81" spans="1:14" s="13" customFormat="1" ht="15.6">
      <c r="A81" s="17">
        <v>3</v>
      </c>
      <c r="B81" s="22" t="s">
        <v>163</v>
      </c>
      <c r="C81" s="23" t="s">
        <v>78</v>
      </c>
      <c r="D81" s="23" t="s">
        <v>89</v>
      </c>
      <c r="E81" s="23" t="s">
        <v>122</v>
      </c>
      <c r="F81" s="23" t="s">
        <v>135</v>
      </c>
      <c r="G81" s="24"/>
      <c r="H81" s="24"/>
      <c r="I81" s="24"/>
      <c r="J81" s="24"/>
      <c r="K81" s="24"/>
      <c r="L81" s="24"/>
      <c r="M81" s="24"/>
      <c r="N81" s="24"/>
    </row>
    <row r="82" spans="1:14" s="13" customFormat="1" ht="31.2">
      <c r="A82" s="15">
        <v>1</v>
      </c>
      <c r="B82" s="29" t="s">
        <v>36</v>
      </c>
      <c r="C82" s="30" t="s">
        <v>78</v>
      </c>
      <c r="D82" s="30" t="s">
        <v>76</v>
      </c>
      <c r="E82" s="30"/>
      <c r="F82" s="30"/>
      <c r="G82" s="31">
        <f t="shared" ref="G82:N82" si="32">SUMIFS(G83:G1113,$C83:$C1113,$C83,$D83:$D1113,$D83)/2</f>
        <v>698.7</v>
      </c>
      <c r="H82" s="31">
        <f t="shared" si="32"/>
        <v>0</v>
      </c>
      <c r="I82" s="31">
        <f t="shared" si="32"/>
        <v>698.7</v>
      </c>
      <c r="J82" s="31">
        <f t="shared" si="32"/>
        <v>0</v>
      </c>
      <c r="K82" s="31">
        <f t="shared" si="32"/>
        <v>698.7</v>
      </c>
      <c r="L82" s="31">
        <f t="shared" si="32"/>
        <v>0</v>
      </c>
      <c r="M82" s="31">
        <f t="shared" si="32"/>
        <v>698.7</v>
      </c>
      <c r="N82" s="31">
        <f t="shared" si="32"/>
        <v>0</v>
      </c>
    </row>
    <row r="83" spans="1:14" s="13" customFormat="1" ht="57" customHeight="1">
      <c r="A83" s="16">
        <v>2</v>
      </c>
      <c r="B83" s="41" t="s">
        <v>165</v>
      </c>
      <c r="C83" s="33" t="s">
        <v>78</v>
      </c>
      <c r="D83" s="33" t="s">
        <v>76</v>
      </c>
      <c r="E83" s="33" t="s">
        <v>52</v>
      </c>
      <c r="F83" s="33"/>
      <c r="G83" s="34">
        <f t="shared" ref="G83:N83" si="33">SUMIFS(G84:G1110,$C84:$C1110,$C84,$D84:$D1110,$D84,$E84:$E1110,$E84)</f>
        <v>698.7</v>
      </c>
      <c r="H83" s="34">
        <f t="shared" si="33"/>
        <v>0</v>
      </c>
      <c r="I83" s="34">
        <f t="shared" si="33"/>
        <v>698.7</v>
      </c>
      <c r="J83" s="34">
        <f t="shared" si="33"/>
        <v>0</v>
      </c>
      <c r="K83" s="34">
        <f t="shared" si="33"/>
        <v>698.7</v>
      </c>
      <c r="L83" s="34">
        <f t="shared" si="33"/>
        <v>0</v>
      </c>
      <c r="M83" s="34">
        <f t="shared" si="33"/>
        <v>698.7</v>
      </c>
      <c r="N83" s="34">
        <f t="shared" si="33"/>
        <v>0</v>
      </c>
    </row>
    <row r="84" spans="1:14" s="13" customFormat="1" ht="15.6">
      <c r="A84" s="17">
        <v>3</v>
      </c>
      <c r="B84" s="22" t="s">
        <v>46</v>
      </c>
      <c r="C84" s="23" t="s">
        <v>78</v>
      </c>
      <c r="D84" s="23" t="s">
        <v>76</v>
      </c>
      <c r="E84" s="23" t="s">
        <v>52</v>
      </c>
      <c r="F84" s="23" t="s">
        <v>91</v>
      </c>
      <c r="G84" s="24">
        <v>698.7</v>
      </c>
      <c r="H84" s="24"/>
      <c r="I84" s="24">
        <v>698.7</v>
      </c>
      <c r="J84" s="24"/>
      <c r="K84" s="24">
        <v>698.7</v>
      </c>
      <c r="L84" s="24"/>
      <c r="M84" s="24">
        <v>698.7</v>
      </c>
      <c r="N84" s="24"/>
    </row>
    <row r="85" spans="1:14" s="13" customFormat="1" ht="46.8">
      <c r="A85" s="16">
        <v>2</v>
      </c>
      <c r="B85" s="41" t="s">
        <v>180</v>
      </c>
      <c r="C85" s="33" t="s">
        <v>78</v>
      </c>
      <c r="D85" s="33" t="s">
        <v>76</v>
      </c>
      <c r="E85" s="33" t="s">
        <v>37</v>
      </c>
      <c r="F85" s="33"/>
      <c r="G85" s="34">
        <f t="shared" ref="G85:N85" si="34">SUMIFS(G86:G1112,$C86:$C1112,$C86,$D86:$D1112,$D86,$E86:$E1112,$E86)</f>
        <v>0</v>
      </c>
      <c r="H85" s="34">
        <f t="shared" si="34"/>
        <v>0</v>
      </c>
      <c r="I85" s="34">
        <f t="shared" si="34"/>
        <v>0</v>
      </c>
      <c r="J85" s="34">
        <f t="shared" si="34"/>
        <v>0</v>
      </c>
      <c r="K85" s="34">
        <f t="shared" si="34"/>
        <v>0</v>
      </c>
      <c r="L85" s="34">
        <f t="shared" si="34"/>
        <v>0</v>
      </c>
      <c r="M85" s="34">
        <f t="shared" si="34"/>
        <v>0</v>
      </c>
      <c r="N85" s="34">
        <f t="shared" si="34"/>
        <v>0</v>
      </c>
    </row>
    <row r="86" spans="1:14" s="13" customFormat="1" ht="31.2">
      <c r="A86" s="17">
        <v>3</v>
      </c>
      <c r="B86" s="22" t="s">
        <v>11</v>
      </c>
      <c r="C86" s="23" t="s">
        <v>78</v>
      </c>
      <c r="D86" s="23" t="s">
        <v>76</v>
      </c>
      <c r="E86" s="23" t="s">
        <v>37</v>
      </c>
      <c r="F86" s="23" t="s">
        <v>73</v>
      </c>
      <c r="G86" s="24"/>
      <c r="H86" s="24"/>
      <c r="I86" s="24"/>
      <c r="J86" s="24"/>
      <c r="K86" s="24"/>
      <c r="L86" s="24"/>
      <c r="M86" s="24"/>
      <c r="N86" s="24"/>
    </row>
    <row r="87" spans="1:14" s="13" customFormat="1" ht="54" customHeight="1">
      <c r="A87" s="16">
        <v>2</v>
      </c>
      <c r="B87" s="41" t="s">
        <v>214</v>
      </c>
      <c r="C87" s="33" t="s">
        <v>78</v>
      </c>
      <c r="D87" s="33" t="s">
        <v>76</v>
      </c>
      <c r="E87" s="33" t="s">
        <v>159</v>
      </c>
      <c r="F87" s="33"/>
      <c r="G87" s="34">
        <f t="shared" ref="G87:N87" si="35">SUMIFS(G88:G1114,$C88:$C1114,$C88,$D88:$D1114,$D88,$E88:$E1114,$E88)</f>
        <v>0</v>
      </c>
      <c r="H87" s="34">
        <f t="shared" si="35"/>
        <v>0</v>
      </c>
      <c r="I87" s="34">
        <f t="shared" si="35"/>
        <v>0</v>
      </c>
      <c r="J87" s="34">
        <f t="shared" si="35"/>
        <v>0</v>
      </c>
      <c r="K87" s="34">
        <f t="shared" si="35"/>
        <v>0</v>
      </c>
      <c r="L87" s="34">
        <f t="shared" si="35"/>
        <v>0</v>
      </c>
      <c r="M87" s="34">
        <f t="shared" si="35"/>
        <v>0</v>
      </c>
      <c r="N87" s="34">
        <f t="shared" si="35"/>
        <v>0</v>
      </c>
    </row>
    <row r="88" spans="1:14" s="13" customFormat="1" ht="67.2" customHeight="1">
      <c r="A88" s="17">
        <v>3</v>
      </c>
      <c r="B88" s="22" t="s">
        <v>151</v>
      </c>
      <c r="C88" s="23" t="s">
        <v>78</v>
      </c>
      <c r="D88" s="23" t="s">
        <v>76</v>
      </c>
      <c r="E88" s="23" t="s">
        <v>159</v>
      </c>
      <c r="F88" s="23" t="s">
        <v>94</v>
      </c>
      <c r="G88" s="24"/>
      <c r="H88" s="24"/>
      <c r="I88" s="24"/>
      <c r="J88" s="24"/>
      <c r="K88" s="24"/>
      <c r="L88" s="24"/>
      <c r="M88" s="24"/>
      <c r="N88" s="24"/>
    </row>
    <row r="89" spans="1:14" s="13" customFormat="1" ht="15.6">
      <c r="A89" s="14">
        <v>0</v>
      </c>
      <c r="B89" s="26" t="s">
        <v>107</v>
      </c>
      <c r="C89" s="27" t="s">
        <v>86</v>
      </c>
      <c r="D89" s="27" t="s">
        <v>114</v>
      </c>
      <c r="E89" s="27"/>
      <c r="F89" s="27"/>
      <c r="G89" s="28">
        <f>SUMIFS(G90:G1131,$C90:$C1131,$C90)/3</f>
        <v>71098.800000000017</v>
      </c>
      <c r="H89" s="28">
        <f>SUMIFS(H90:H1121,$C90:$C1121,$C90)/3</f>
        <v>41348.500000000007</v>
      </c>
      <c r="I89" s="28">
        <f>SUMIFS(I90:I1131,$C90:$C1131,$C90)/3</f>
        <v>69710.2</v>
      </c>
      <c r="J89" s="28">
        <f>SUMIFS(J90:J1121,$C90:$C1121,$C90)/3</f>
        <v>39959.899999999994</v>
      </c>
      <c r="K89" s="28">
        <f>SUMIFS(K90:K1131,$C90:$C1131,$C90)/3</f>
        <v>71098.800000000017</v>
      </c>
      <c r="L89" s="28">
        <f>SUMIFS(L90:L1121,$C90:$C1121,$C90)/3</f>
        <v>41348.500000000007</v>
      </c>
      <c r="M89" s="28">
        <f>SUMIFS(M90:M1131,$C90:$C1131,$C90)/3</f>
        <v>69710.2</v>
      </c>
      <c r="N89" s="28">
        <f>SUMIFS(N90:N1121,$C90:$C1121,$C90)/3</f>
        <v>39959.899999999994</v>
      </c>
    </row>
    <row r="90" spans="1:14" s="13" customFormat="1" ht="15.6">
      <c r="A90" s="15">
        <v>1</v>
      </c>
      <c r="B90" s="29" t="s">
        <v>53</v>
      </c>
      <c r="C90" s="30" t="s">
        <v>86</v>
      </c>
      <c r="D90" s="30" t="s">
        <v>92</v>
      </c>
      <c r="E90" s="30"/>
      <c r="F90" s="30"/>
      <c r="G90" s="31">
        <f t="shared" ref="G90:N90" si="36">SUMIFS(G91:G1121,$C91:$C1121,$C91,$D91:$D1121,$D91)/2</f>
        <v>42085.5</v>
      </c>
      <c r="H90" s="31">
        <f t="shared" si="36"/>
        <v>41348.5</v>
      </c>
      <c r="I90" s="31">
        <f t="shared" si="36"/>
        <v>40696.899999999994</v>
      </c>
      <c r="J90" s="31">
        <f t="shared" si="36"/>
        <v>39959.899999999994</v>
      </c>
      <c r="K90" s="31">
        <f t="shared" si="36"/>
        <v>42085.5</v>
      </c>
      <c r="L90" s="31">
        <f t="shared" si="36"/>
        <v>41348.5</v>
      </c>
      <c r="M90" s="31">
        <f t="shared" si="36"/>
        <v>40696.899999999994</v>
      </c>
      <c r="N90" s="31">
        <f t="shared" si="36"/>
        <v>39959.899999999994</v>
      </c>
    </row>
    <row r="91" spans="1:14" s="13" customFormat="1" ht="46.8">
      <c r="A91" s="16">
        <v>2</v>
      </c>
      <c r="B91" s="39" t="s">
        <v>183</v>
      </c>
      <c r="C91" s="33" t="s">
        <v>86</v>
      </c>
      <c r="D91" s="33" t="s">
        <v>92</v>
      </c>
      <c r="E91" s="33" t="s">
        <v>14</v>
      </c>
      <c r="F91" s="33"/>
      <c r="G91" s="34">
        <f t="shared" ref="G91:N91" si="37">SUMIFS(G92:G1118,$C92:$C1118,$C92,$D92:$D1118,$D92,$E92:$E1118,$E92)</f>
        <v>0</v>
      </c>
      <c r="H91" s="34">
        <f t="shared" si="37"/>
        <v>0</v>
      </c>
      <c r="I91" s="34">
        <f t="shared" si="37"/>
        <v>0</v>
      </c>
      <c r="J91" s="34">
        <f t="shared" si="37"/>
        <v>0</v>
      </c>
      <c r="K91" s="34">
        <f t="shared" si="37"/>
        <v>0</v>
      </c>
      <c r="L91" s="34">
        <f t="shared" si="37"/>
        <v>0</v>
      </c>
      <c r="M91" s="34">
        <f t="shared" si="37"/>
        <v>0</v>
      </c>
      <c r="N91" s="34">
        <f t="shared" si="37"/>
        <v>0</v>
      </c>
    </row>
    <row r="92" spans="1:14" s="13" customFormat="1" ht="31.2">
      <c r="A92" s="17">
        <v>3</v>
      </c>
      <c r="B92" s="22" t="s">
        <v>11</v>
      </c>
      <c r="C92" s="23" t="s">
        <v>86</v>
      </c>
      <c r="D92" s="23" t="s">
        <v>92</v>
      </c>
      <c r="E92" s="23" t="s">
        <v>14</v>
      </c>
      <c r="F92" s="23" t="s">
        <v>73</v>
      </c>
      <c r="G92" s="24"/>
      <c r="H92" s="24"/>
      <c r="I92" s="24"/>
      <c r="J92" s="24"/>
      <c r="K92" s="24"/>
      <c r="L92" s="24"/>
      <c r="M92" s="24"/>
      <c r="N92" s="24"/>
    </row>
    <row r="93" spans="1:14" s="13" customFormat="1" ht="62.4">
      <c r="A93" s="16">
        <v>2</v>
      </c>
      <c r="B93" s="32" t="s">
        <v>178</v>
      </c>
      <c r="C93" s="33" t="s">
        <v>86</v>
      </c>
      <c r="D93" s="33" t="s">
        <v>92</v>
      </c>
      <c r="E93" s="33" t="s">
        <v>54</v>
      </c>
      <c r="F93" s="33"/>
      <c r="G93" s="34">
        <f t="shared" ref="G93:N93" si="38">SUMIFS(G94:G1120,$C94:$C1120,$C94,$D94:$D1120,$D94,$E94:$E1120,$E94)</f>
        <v>42085.5</v>
      </c>
      <c r="H93" s="34">
        <f t="shared" si="38"/>
        <v>41348.5</v>
      </c>
      <c r="I93" s="34">
        <f t="shared" si="38"/>
        <v>40696.899999999994</v>
      </c>
      <c r="J93" s="34">
        <f t="shared" si="38"/>
        <v>39959.9</v>
      </c>
      <c r="K93" s="34">
        <f t="shared" si="38"/>
        <v>42085.5</v>
      </c>
      <c r="L93" s="34">
        <f t="shared" si="38"/>
        <v>41348.5</v>
      </c>
      <c r="M93" s="34">
        <f t="shared" si="38"/>
        <v>40696.899999999994</v>
      </c>
      <c r="N93" s="34">
        <f t="shared" si="38"/>
        <v>39959.9</v>
      </c>
    </row>
    <row r="94" spans="1:14" s="13" customFormat="1" ht="15.6">
      <c r="A94" s="17">
        <v>3</v>
      </c>
      <c r="B94" s="22" t="s">
        <v>23</v>
      </c>
      <c r="C94" s="23" t="s">
        <v>86</v>
      </c>
      <c r="D94" s="23" t="s">
        <v>92</v>
      </c>
      <c r="E94" s="23" t="s">
        <v>54</v>
      </c>
      <c r="F94" s="23" t="s">
        <v>82</v>
      </c>
      <c r="G94" s="24">
        <v>7537.1</v>
      </c>
      <c r="H94" s="24">
        <v>6827.1</v>
      </c>
      <c r="I94" s="24">
        <v>8103.7</v>
      </c>
      <c r="J94" s="24">
        <v>7393.7</v>
      </c>
      <c r="K94" s="24">
        <v>7537.1</v>
      </c>
      <c r="L94" s="24">
        <v>6827.1</v>
      </c>
      <c r="M94" s="24">
        <v>8103.7</v>
      </c>
      <c r="N94" s="24">
        <v>7393.7</v>
      </c>
    </row>
    <row r="95" spans="1:14" s="13" customFormat="1" ht="31.2">
      <c r="A95" s="17">
        <v>3</v>
      </c>
      <c r="B95" s="22" t="s">
        <v>11</v>
      </c>
      <c r="C95" s="23" t="s">
        <v>86</v>
      </c>
      <c r="D95" s="23" t="s">
        <v>92</v>
      </c>
      <c r="E95" s="23" t="s">
        <v>54</v>
      </c>
      <c r="F95" s="23" t="s">
        <v>73</v>
      </c>
      <c r="G95" s="24">
        <v>432.1</v>
      </c>
      <c r="H95" s="24">
        <v>405.1</v>
      </c>
      <c r="I95" s="24">
        <v>432.1</v>
      </c>
      <c r="J95" s="24">
        <v>405.1</v>
      </c>
      <c r="K95" s="24">
        <v>432.1</v>
      </c>
      <c r="L95" s="24">
        <v>405.1</v>
      </c>
      <c r="M95" s="24">
        <v>432.1</v>
      </c>
      <c r="N95" s="24">
        <v>405.1</v>
      </c>
    </row>
    <row r="96" spans="1:14" s="13" customFormat="1" ht="15.6">
      <c r="A96" s="17">
        <v>3</v>
      </c>
      <c r="B96" s="22" t="s">
        <v>46</v>
      </c>
      <c r="C96" s="23" t="s">
        <v>86</v>
      </c>
      <c r="D96" s="23" t="s">
        <v>92</v>
      </c>
      <c r="E96" s="23" t="s">
        <v>54</v>
      </c>
      <c r="F96" s="23" t="s">
        <v>91</v>
      </c>
      <c r="G96" s="24"/>
      <c r="H96" s="24"/>
      <c r="I96" s="24"/>
      <c r="J96" s="24"/>
      <c r="K96" s="24"/>
      <c r="L96" s="24"/>
      <c r="M96" s="24"/>
      <c r="N96" s="24"/>
    </row>
    <row r="97" spans="1:14" s="13" customFormat="1" ht="62.4">
      <c r="A97" s="17">
        <v>3</v>
      </c>
      <c r="B97" s="22" t="s">
        <v>143</v>
      </c>
      <c r="C97" s="23" t="s">
        <v>86</v>
      </c>
      <c r="D97" s="23" t="s">
        <v>92</v>
      </c>
      <c r="E97" s="23" t="s">
        <v>54</v>
      </c>
      <c r="F97" s="23" t="s">
        <v>93</v>
      </c>
      <c r="G97" s="24">
        <v>34116.300000000003</v>
      </c>
      <c r="H97" s="24">
        <v>34116.300000000003</v>
      </c>
      <c r="I97" s="24">
        <v>32161.1</v>
      </c>
      <c r="J97" s="24">
        <v>32161.1</v>
      </c>
      <c r="K97" s="24">
        <v>34116.300000000003</v>
      </c>
      <c r="L97" s="24">
        <v>34116.300000000003</v>
      </c>
      <c r="M97" s="24">
        <v>32161.1</v>
      </c>
      <c r="N97" s="24">
        <v>32161.1</v>
      </c>
    </row>
    <row r="98" spans="1:14" s="13" customFormat="1" ht="15.6">
      <c r="A98" s="17">
        <v>3</v>
      </c>
      <c r="B98" s="22" t="s">
        <v>12</v>
      </c>
      <c r="C98" s="23" t="s">
        <v>86</v>
      </c>
      <c r="D98" s="23" t="s">
        <v>92</v>
      </c>
      <c r="E98" s="23" t="s">
        <v>54</v>
      </c>
      <c r="F98" s="23" t="s">
        <v>74</v>
      </c>
      <c r="G98" s="24"/>
      <c r="H98" s="24"/>
      <c r="I98" s="24"/>
      <c r="J98" s="24"/>
      <c r="K98" s="24"/>
      <c r="L98" s="24"/>
      <c r="M98" s="24"/>
      <c r="N98" s="24"/>
    </row>
    <row r="99" spans="1:14" s="13" customFormat="1" ht="62.4">
      <c r="A99" s="16">
        <v>2</v>
      </c>
      <c r="B99" s="41" t="s">
        <v>167</v>
      </c>
      <c r="C99" s="33" t="s">
        <v>86</v>
      </c>
      <c r="D99" s="33" t="s">
        <v>92</v>
      </c>
      <c r="E99" s="33" t="s">
        <v>49</v>
      </c>
      <c r="F99" s="33"/>
      <c r="G99" s="34">
        <f t="shared" ref="G99:N99" si="39">SUMIFS(G100:G1126,$C100:$C1126,$C100,$D100:$D1126,$D100,$E100:$E1126,$E100)</f>
        <v>0</v>
      </c>
      <c r="H99" s="34">
        <f t="shared" si="39"/>
        <v>0</v>
      </c>
      <c r="I99" s="34">
        <f t="shared" si="39"/>
        <v>0</v>
      </c>
      <c r="J99" s="34">
        <f t="shared" si="39"/>
        <v>0</v>
      </c>
      <c r="K99" s="34">
        <f t="shared" si="39"/>
        <v>0</v>
      </c>
      <c r="L99" s="34">
        <f t="shared" si="39"/>
        <v>0</v>
      </c>
      <c r="M99" s="34">
        <f t="shared" si="39"/>
        <v>0</v>
      </c>
      <c r="N99" s="34">
        <f t="shared" si="39"/>
        <v>0</v>
      </c>
    </row>
    <row r="100" spans="1:14" s="13" customFormat="1" ht="31.2">
      <c r="A100" s="17">
        <v>3</v>
      </c>
      <c r="B100" s="22" t="s">
        <v>11</v>
      </c>
      <c r="C100" s="23" t="s">
        <v>86</v>
      </c>
      <c r="D100" s="23" t="s">
        <v>92</v>
      </c>
      <c r="E100" s="23" t="s">
        <v>49</v>
      </c>
      <c r="F100" s="23" t="s">
        <v>73</v>
      </c>
      <c r="G100" s="24"/>
      <c r="H100" s="24"/>
      <c r="I100" s="24"/>
      <c r="J100" s="24"/>
      <c r="K100" s="24"/>
      <c r="L100" s="24"/>
      <c r="M100" s="24"/>
      <c r="N100" s="24"/>
    </row>
    <row r="101" spans="1:14" s="13" customFormat="1" ht="15.6">
      <c r="A101" s="15">
        <v>1</v>
      </c>
      <c r="B101" s="29" t="s">
        <v>55</v>
      </c>
      <c r="C101" s="30" t="s">
        <v>86</v>
      </c>
      <c r="D101" s="30" t="s">
        <v>83</v>
      </c>
      <c r="E101" s="30" t="s">
        <v>6</v>
      </c>
      <c r="F101" s="30" t="s">
        <v>71</v>
      </c>
      <c r="G101" s="31">
        <f t="shared" ref="G101:N101" si="40">SUMIFS(G102:G1132,$C102:$C1132,$C102,$D102:$D1132,$D102)/2</f>
        <v>0</v>
      </c>
      <c r="H101" s="31">
        <f t="shared" si="40"/>
        <v>0</v>
      </c>
      <c r="I101" s="31">
        <f t="shared" si="40"/>
        <v>0</v>
      </c>
      <c r="J101" s="31">
        <f t="shared" si="40"/>
        <v>0</v>
      </c>
      <c r="K101" s="31">
        <f t="shared" si="40"/>
        <v>0</v>
      </c>
      <c r="L101" s="31">
        <f t="shared" si="40"/>
        <v>0</v>
      </c>
      <c r="M101" s="31">
        <f t="shared" si="40"/>
        <v>0</v>
      </c>
      <c r="N101" s="31">
        <f t="shared" si="40"/>
        <v>0</v>
      </c>
    </row>
    <row r="102" spans="1:14" s="13" customFormat="1" ht="55.2" customHeight="1">
      <c r="A102" s="16">
        <v>2</v>
      </c>
      <c r="B102" s="41" t="s">
        <v>212</v>
      </c>
      <c r="C102" s="42" t="s">
        <v>86</v>
      </c>
      <c r="D102" s="42" t="s">
        <v>83</v>
      </c>
      <c r="E102" s="42" t="s">
        <v>132</v>
      </c>
      <c r="F102" s="33"/>
      <c r="G102" s="34">
        <f t="shared" ref="G102:N102" si="41">SUMIFS(G103:G1129,$C103:$C1129,$C103,$D103:$D1129,$D103,$E103:$E1129,$E103)</f>
        <v>0</v>
      </c>
      <c r="H102" s="34">
        <f t="shared" si="41"/>
        <v>0</v>
      </c>
      <c r="I102" s="34">
        <f t="shared" si="41"/>
        <v>0</v>
      </c>
      <c r="J102" s="34">
        <f t="shared" si="41"/>
        <v>0</v>
      </c>
      <c r="K102" s="34">
        <f t="shared" si="41"/>
        <v>0</v>
      </c>
      <c r="L102" s="34">
        <f t="shared" si="41"/>
        <v>0</v>
      </c>
      <c r="M102" s="34">
        <f t="shared" si="41"/>
        <v>0</v>
      </c>
      <c r="N102" s="34">
        <f t="shared" si="41"/>
        <v>0</v>
      </c>
    </row>
    <row r="103" spans="1:14" s="13" customFormat="1" ht="31.2">
      <c r="A103" s="17">
        <v>3</v>
      </c>
      <c r="B103" s="22" t="s">
        <v>11</v>
      </c>
      <c r="C103" s="23" t="s">
        <v>86</v>
      </c>
      <c r="D103" s="23" t="s">
        <v>83</v>
      </c>
      <c r="E103" s="23" t="s">
        <v>132</v>
      </c>
      <c r="F103" s="23" t="s">
        <v>73</v>
      </c>
      <c r="G103" s="24"/>
      <c r="H103" s="24"/>
      <c r="I103" s="24"/>
      <c r="J103" s="24"/>
      <c r="K103" s="24"/>
      <c r="L103" s="24"/>
      <c r="M103" s="24"/>
      <c r="N103" s="24"/>
    </row>
    <row r="104" spans="1:14" s="13" customFormat="1" ht="15.6">
      <c r="A104" s="15">
        <v>1</v>
      </c>
      <c r="B104" s="40" t="s">
        <v>138</v>
      </c>
      <c r="C104" s="30" t="s">
        <v>86</v>
      </c>
      <c r="D104" s="30" t="s">
        <v>89</v>
      </c>
      <c r="E104" s="30"/>
      <c r="F104" s="30"/>
      <c r="G104" s="31">
        <f t="shared" ref="G104:N104" si="42">SUMIFS(G105:G1135,$C105:$C1135,$C105,$D105:$D1135,$D105)/2</f>
        <v>0</v>
      </c>
      <c r="H104" s="31">
        <f t="shared" si="42"/>
        <v>0</v>
      </c>
      <c r="I104" s="31">
        <f t="shared" si="42"/>
        <v>0</v>
      </c>
      <c r="J104" s="31">
        <f t="shared" si="42"/>
        <v>0</v>
      </c>
      <c r="K104" s="31">
        <f t="shared" si="42"/>
        <v>0</v>
      </c>
      <c r="L104" s="31">
        <f t="shared" si="42"/>
        <v>0</v>
      </c>
      <c r="M104" s="31">
        <f t="shared" si="42"/>
        <v>0</v>
      </c>
      <c r="N104" s="31">
        <f t="shared" si="42"/>
        <v>0</v>
      </c>
    </row>
    <row r="105" spans="1:14" s="13" customFormat="1" ht="46.8">
      <c r="A105" s="16">
        <v>2</v>
      </c>
      <c r="B105" s="32" t="s">
        <v>176</v>
      </c>
      <c r="C105" s="33" t="s">
        <v>86</v>
      </c>
      <c r="D105" s="33" t="s">
        <v>89</v>
      </c>
      <c r="E105" s="33" t="s">
        <v>56</v>
      </c>
      <c r="F105" s="33"/>
      <c r="G105" s="34">
        <f t="shared" ref="G105:N105" si="43">SUMIFS(G106:G1132,$C106:$C1132,$C106,$D106:$D1132,$D106,$E106:$E1132,$E106)</f>
        <v>0</v>
      </c>
      <c r="H105" s="34">
        <f t="shared" si="43"/>
        <v>0</v>
      </c>
      <c r="I105" s="34">
        <f t="shared" si="43"/>
        <v>0</v>
      </c>
      <c r="J105" s="34">
        <f t="shared" si="43"/>
        <v>0</v>
      </c>
      <c r="K105" s="34">
        <f t="shared" si="43"/>
        <v>0</v>
      </c>
      <c r="L105" s="34">
        <f t="shared" si="43"/>
        <v>0</v>
      </c>
      <c r="M105" s="34">
        <f t="shared" si="43"/>
        <v>0</v>
      </c>
      <c r="N105" s="34">
        <f t="shared" si="43"/>
        <v>0</v>
      </c>
    </row>
    <row r="106" spans="1:14" s="13" customFormat="1" ht="15.6">
      <c r="A106" s="17">
        <v>3</v>
      </c>
      <c r="B106" s="22" t="s">
        <v>46</v>
      </c>
      <c r="C106" s="23" t="s">
        <v>86</v>
      </c>
      <c r="D106" s="23" t="s">
        <v>89</v>
      </c>
      <c r="E106" s="23" t="s">
        <v>56</v>
      </c>
      <c r="F106" s="23" t="s">
        <v>91</v>
      </c>
      <c r="G106" s="24"/>
      <c r="H106" s="24"/>
      <c r="I106" s="24"/>
      <c r="J106" s="24"/>
      <c r="K106" s="24"/>
      <c r="L106" s="24"/>
      <c r="M106" s="24"/>
      <c r="N106" s="24"/>
    </row>
    <row r="107" spans="1:14" s="13" customFormat="1" ht="15.6">
      <c r="A107" s="15">
        <v>1</v>
      </c>
      <c r="B107" s="29" t="s">
        <v>134</v>
      </c>
      <c r="C107" s="30" t="s">
        <v>86</v>
      </c>
      <c r="D107" s="30" t="s">
        <v>84</v>
      </c>
      <c r="E107" s="30" t="s">
        <v>6</v>
      </c>
      <c r="F107" s="30" t="s">
        <v>71</v>
      </c>
      <c r="G107" s="31">
        <f t="shared" ref="G107:N107" si="44">SUMIFS(G108:G1144,$C108:$C1144,$C108,$D108:$D1144,$D108)/2</f>
        <v>0</v>
      </c>
      <c r="H107" s="31">
        <f t="shared" si="44"/>
        <v>0</v>
      </c>
      <c r="I107" s="31">
        <f t="shared" si="44"/>
        <v>0</v>
      </c>
      <c r="J107" s="31">
        <f t="shared" si="44"/>
        <v>0</v>
      </c>
      <c r="K107" s="31">
        <f t="shared" si="44"/>
        <v>0</v>
      </c>
      <c r="L107" s="31">
        <f t="shared" si="44"/>
        <v>0</v>
      </c>
      <c r="M107" s="31">
        <f t="shared" si="44"/>
        <v>0</v>
      </c>
      <c r="N107" s="31">
        <f t="shared" si="44"/>
        <v>0</v>
      </c>
    </row>
    <row r="108" spans="1:14" s="13" customFormat="1" ht="62.4">
      <c r="A108" s="16">
        <v>2</v>
      </c>
      <c r="B108" s="41" t="s">
        <v>167</v>
      </c>
      <c r="C108" s="33" t="s">
        <v>86</v>
      </c>
      <c r="D108" s="33" t="s">
        <v>84</v>
      </c>
      <c r="E108" s="33" t="s">
        <v>49</v>
      </c>
      <c r="F108" s="33"/>
      <c r="G108" s="34">
        <f t="shared" ref="G108:N108" si="45">SUMIFS(G109:G1141,$C109:$C1141,$C109,$D109:$D1141,$D109,$E109:$E1141,$E109)</f>
        <v>0</v>
      </c>
      <c r="H108" s="34">
        <f t="shared" si="45"/>
        <v>0</v>
      </c>
      <c r="I108" s="34">
        <f t="shared" si="45"/>
        <v>0</v>
      </c>
      <c r="J108" s="34">
        <f t="shared" si="45"/>
        <v>0</v>
      </c>
      <c r="K108" s="34">
        <f t="shared" si="45"/>
        <v>0</v>
      </c>
      <c r="L108" s="34">
        <f t="shared" si="45"/>
        <v>0</v>
      </c>
      <c r="M108" s="34">
        <f t="shared" si="45"/>
        <v>0</v>
      </c>
      <c r="N108" s="34">
        <f t="shared" si="45"/>
        <v>0</v>
      </c>
    </row>
    <row r="109" spans="1:14" s="13" customFormat="1" ht="15.6">
      <c r="A109" s="17">
        <v>3</v>
      </c>
      <c r="B109" s="22" t="s">
        <v>46</v>
      </c>
      <c r="C109" s="23" t="s">
        <v>86</v>
      </c>
      <c r="D109" s="23" t="s">
        <v>84</v>
      </c>
      <c r="E109" s="23" t="s">
        <v>49</v>
      </c>
      <c r="F109" s="23" t="s">
        <v>91</v>
      </c>
      <c r="G109" s="24"/>
      <c r="H109" s="24"/>
      <c r="I109" s="24"/>
      <c r="J109" s="24"/>
      <c r="K109" s="24"/>
      <c r="L109" s="24"/>
      <c r="M109" s="24"/>
      <c r="N109" s="24"/>
    </row>
    <row r="110" spans="1:14" s="13" customFormat="1" ht="15.6">
      <c r="A110" s="15">
        <v>1</v>
      </c>
      <c r="B110" s="29" t="s">
        <v>38</v>
      </c>
      <c r="C110" s="30" t="s">
        <v>86</v>
      </c>
      <c r="D110" s="30" t="s">
        <v>87</v>
      </c>
      <c r="E110" s="30"/>
      <c r="F110" s="30"/>
      <c r="G110" s="31">
        <f t="shared" ref="G110:N110" si="46">SUMIFS(G111:G1147,$C111:$C1147,$C111,$D111:$D1147,$D111)/2</f>
        <v>29013.3</v>
      </c>
      <c r="H110" s="31">
        <f t="shared" si="46"/>
        <v>0</v>
      </c>
      <c r="I110" s="31">
        <f t="shared" si="46"/>
        <v>29013.3</v>
      </c>
      <c r="J110" s="31">
        <f t="shared" si="46"/>
        <v>0</v>
      </c>
      <c r="K110" s="31">
        <f t="shared" si="46"/>
        <v>29013.3</v>
      </c>
      <c r="L110" s="31">
        <f t="shared" si="46"/>
        <v>0</v>
      </c>
      <c r="M110" s="31">
        <f t="shared" si="46"/>
        <v>29013.3</v>
      </c>
      <c r="N110" s="31">
        <f t="shared" si="46"/>
        <v>0</v>
      </c>
    </row>
    <row r="111" spans="1:14" s="13" customFormat="1" ht="51" customHeight="1">
      <c r="A111" s="16">
        <v>2</v>
      </c>
      <c r="B111" s="41" t="s">
        <v>197</v>
      </c>
      <c r="C111" s="33" t="s">
        <v>86</v>
      </c>
      <c r="D111" s="33" t="s">
        <v>87</v>
      </c>
      <c r="E111" s="33" t="s">
        <v>57</v>
      </c>
      <c r="F111" s="33"/>
      <c r="G111" s="34">
        <f t="shared" ref="G111:N111" si="47">SUMIFS(G112:G1144,$C112:$C1144,$C112,$D112:$D1144,$D112,$E112:$E1144,$E112)</f>
        <v>8866.2000000000007</v>
      </c>
      <c r="H111" s="34">
        <f t="shared" si="47"/>
        <v>0</v>
      </c>
      <c r="I111" s="34">
        <f t="shared" si="47"/>
        <v>8866.2000000000007</v>
      </c>
      <c r="J111" s="34">
        <f t="shared" si="47"/>
        <v>0</v>
      </c>
      <c r="K111" s="34">
        <f t="shared" si="47"/>
        <v>8866.2000000000007</v>
      </c>
      <c r="L111" s="34">
        <f t="shared" si="47"/>
        <v>0</v>
      </c>
      <c r="M111" s="34">
        <f t="shared" si="47"/>
        <v>8866.2000000000007</v>
      </c>
      <c r="N111" s="34">
        <f t="shared" si="47"/>
        <v>0</v>
      </c>
    </row>
    <row r="112" spans="1:14" s="13" customFormat="1" ht="69.599999999999994" customHeight="1">
      <c r="A112" s="17">
        <v>3</v>
      </c>
      <c r="B112" s="22" t="s">
        <v>151</v>
      </c>
      <c r="C112" s="23" t="s">
        <v>86</v>
      </c>
      <c r="D112" s="23" t="s">
        <v>87</v>
      </c>
      <c r="E112" s="23" t="s">
        <v>57</v>
      </c>
      <c r="F112" s="23" t="s">
        <v>94</v>
      </c>
      <c r="G112" s="24">
        <v>8866.2000000000007</v>
      </c>
      <c r="H112" s="24"/>
      <c r="I112" s="24">
        <v>8866.2000000000007</v>
      </c>
      <c r="J112" s="24"/>
      <c r="K112" s="24">
        <v>8866.2000000000007</v>
      </c>
      <c r="L112" s="24"/>
      <c r="M112" s="24">
        <v>8866.2000000000007</v>
      </c>
      <c r="N112" s="24"/>
    </row>
    <row r="113" spans="1:14" s="13" customFormat="1" ht="62.4">
      <c r="A113" s="16">
        <v>2</v>
      </c>
      <c r="B113" s="41" t="s">
        <v>167</v>
      </c>
      <c r="C113" s="33" t="s">
        <v>86</v>
      </c>
      <c r="D113" s="33" t="s">
        <v>87</v>
      </c>
      <c r="E113" s="33" t="s">
        <v>49</v>
      </c>
      <c r="F113" s="33"/>
      <c r="G113" s="34">
        <f t="shared" ref="G113:N113" si="48">SUMIFS(G114:G1146,$C114:$C1146,$C114,$D114:$D1146,$D114,$E114:$E1146,$E114)</f>
        <v>400</v>
      </c>
      <c r="H113" s="34">
        <f t="shared" si="48"/>
        <v>0</v>
      </c>
      <c r="I113" s="34">
        <f t="shared" si="48"/>
        <v>400</v>
      </c>
      <c r="J113" s="34">
        <f t="shared" si="48"/>
        <v>0</v>
      </c>
      <c r="K113" s="34">
        <f t="shared" si="48"/>
        <v>400</v>
      </c>
      <c r="L113" s="34">
        <f t="shared" si="48"/>
        <v>0</v>
      </c>
      <c r="M113" s="34">
        <f t="shared" si="48"/>
        <v>400</v>
      </c>
      <c r="N113" s="34">
        <f t="shared" si="48"/>
        <v>0</v>
      </c>
    </row>
    <row r="114" spans="1:14" s="13" customFormat="1" ht="31.2">
      <c r="A114" s="17">
        <v>3</v>
      </c>
      <c r="B114" s="22" t="s">
        <v>11</v>
      </c>
      <c r="C114" s="23" t="s">
        <v>86</v>
      </c>
      <c r="D114" s="23" t="s">
        <v>87</v>
      </c>
      <c r="E114" s="23" t="s">
        <v>49</v>
      </c>
      <c r="F114" s="23" t="s">
        <v>73</v>
      </c>
      <c r="G114" s="24">
        <v>400</v>
      </c>
      <c r="H114" s="24"/>
      <c r="I114" s="24">
        <v>400</v>
      </c>
      <c r="J114" s="24"/>
      <c r="K114" s="24">
        <v>400</v>
      </c>
      <c r="L114" s="24"/>
      <c r="M114" s="24">
        <v>400</v>
      </c>
      <c r="N114" s="24"/>
    </row>
    <row r="115" spans="1:14" s="13" customFormat="1" ht="64.2" customHeight="1">
      <c r="A115" s="16">
        <v>2</v>
      </c>
      <c r="B115" s="35" t="s">
        <v>206</v>
      </c>
      <c r="C115" s="33" t="s">
        <v>86</v>
      </c>
      <c r="D115" s="33" t="s">
        <v>87</v>
      </c>
      <c r="E115" s="33" t="s">
        <v>48</v>
      </c>
      <c r="F115" s="33"/>
      <c r="G115" s="34">
        <f t="shared" ref="G115:N115" si="49">SUMIFS(G116:G1149,$C116:$C1149,$C116,$D116:$D1149,$D116,$E116:$E1149,$E116)</f>
        <v>19747.099999999999</v>
      </c>
      <c r="H115" s="34">
        <f t="shared" si="49"/>
        <v>0</v>
      </c>
      <c r="I115" s="34">
        <f t="shared" si="49"/>
        <v>19747.099999999999</v>
      </c>
      <c r="J115" s="34">
        <f t="shared" si="49"/>
        <v>0</v>
      </c>
      <c r="K115" s="34">
        <f t="shared" si="49"/>
        <v>19747.099999999999</v>
      </c>
      <c r="L115" s="34">
        <f t="shared" si="49"/>
        <v>0</v>
      </c>
      <c r="M115" s="34">
        <f t="shared" si="49"/>
        <v>19747.099999999999</v>
      </c>
      <c r="N115" s="34">
        <f t="shared" si="49"/>
        <v>0</v>
      </c>
    </row>
    <row r="116" spans="1:14" s="13" customFormat="1" ht="15.6">
      <c r="A116" s="17">
        <v>3</v>
      </c>
      <c r="B116" s="22" t="s">
        <v>46</v>
      </c>
      <c r="C116" s="23" t="s">
        <v>86</v>
      </c>
      <c r="D116" s="23" t="s">
        <v>87</v>
      </c>
      <c r="E116" s="23" t="s">
        <v>48</v>
      </c>
      <c r="F116" s="23" t="s">
        <v>91</v>
      </c>
      <c r="G116" s="24">
        <v>19747.099999999999</v>
      </c>
      <c r="H116" s="24"/>
      <c r="I116" s="24">
        <v>19747.099999999999</v>
      </c>
      <c r="J116" s="24"/>
      <c r="K116" s="24">
        <v>19747.099999999999</v>
      </c>
      <c r="L116" s="24"/>
      <c r="M116" s="24">
        <v>19747.099999999999</v>
      </c>
      <c r="N116" s="24"/>
    </row>
    <row r="117" spans="1:14" s="13" customFormat="1" ht="51" customHeight="1">
      <c r="A117" s="16">
        <v>2</v>
      </c>
      <c r="B117" s="41" t="s">
        <v>35</v>
      </c>
      <c r="C117" s="33" t="s">
        <v>86</v>
      </c>
      <c r="D117" s="33" t="s">
        <v>87</v>
      </c>
      <c r="E117" s="33" t="s">
        <v>122</v>
      </c>
      <c r="F117" s="33"/>
      <c r="G117" s="34">
        <f t="shared" ref="G117:N117" si="50">SUMIFS(G118:G1148,$C118:$C1148,$C118,$D118:$D1148,$D118,$E118:$E1148,$E118)</f>
        <v>0</v>
      </c>
      <c r="H117" s="34">
        <f t="shared" si="50"/>
        <v>0</v>
      </c>
      <c r="I117" s="34">
        <f t="shared" si="50"/>
        <v>0</v>
      </c>
      <c r="J117" s="34">
        <f t="shared" si="50"/>
        <v>0</v>
      </c>
      <c r="K117" s="34">
        <f t="shared" si="50"/>
        <v>0</v>
      </c>
      <c r="L117" s="34">
        <f t="shared" si="50"/>
        <v>0</v>
      </c>
      <c r="M117" s="34">
        <f t="shared" si="50"/>
        <v>0</v>
      </c>
      <c r="N117" s="34">
        <f t="shared" si="50"/>
        <v>0</v>
      </c>
    </row>
    <row r="118" spans="1:14" s="13" customFormat="1" ht="31.2">
      <c r="A118" s="17">
        <v>3</v>
      </c>
      <c r="B118" s="22" t="s">
        <v>11</v>
      </c>
      <c r="C118" s="23" t="s">
        <v>86</v>
      </c>
      <c r="D118" s="23" t="s">
        <v>87</v>
      </c>
      <c r="E118" s="23" t="s">
        <v>122</v>
      </c>
      <c r="F118" s="23" t="s">
        <v>73</v>
      </c>
      <c r="G118" s="24"/>
      <c r="H118" s="24"/>
      <c r="I118" s="24"/>
      <c r="J118" s="24"/>
      <c r="K118" s="24"/>
      <c r="L118" s="24"/>
      <c r="M118" s="24"/>
      <c r="N118" s="24"/>
    </row>
    <row r="119" spans="1:14" s="13" customFormat="1" ht="15.6">
      <c r="A119" s="14">
        <v>0</v>
      </c>
      <c r="B119" s="26" t="s">
        <v>108</v>
      </c>
      <c r="C119" s="27" t="s">
        <v>92</v>
      </c>
      <c r="D119" s="27" t="s">
        <v>114</v>
      </c>
      <c r="E119" s="27"/>
      <c r="F119" s="27"/>
      <c r="G119" s="28">
        <f>SUMIFS(G120:G1165,$C120:$C1165,$C120)/3</f>
        <v>108682.89999999998</v>
      </c>
      <c r="H119" s="28">
        <f>SUMIFS(H120:H1155,$C120:$C1155,$C120)/3</f>
        <v>0</v>
      </c>
      <c r="I119" s="28">
        <f>SUMIFS(I120:I1165,$C120:$C1165,$C120)/3</f>
        <v>191423</v>
      </c>
      <c r="J119" s="28">
        <f>SUMIFS(J120:J1155,$C120:$C1155,$C120)/3</f>
        <v>81002.600000000006</v>
      </c>
      <c r="K119" s="28">
        <f>SUMIFS(K120:K1165,$C120:$C1165,$C120)/3</f>
        <v>108682.89999999998</v>
      </c>
      <c r="L119" s="28">
        <f>SUMIFS(L120:L1155,$C120:$C1155,$C120)/3</f>
        <v>0</v>
      </c>
      <c r="M119" s="28">
        <f>SUMIFS(M120:M1165,$C120:$C1165,$C120)/3</f>
        <v>108682.89999999998</v>
      </c>
      <c r="N119" s="28">
        <f>SUMIFS(N120:N1155,$C120:$C1155,$C120)/3</f>
        <v>0</v>
      </c>
    </row>
    <row r="120" spans="1:14" s="13" customFormat="1" ht="15.6">
      <c r="A120" s="15">
        <v>1</v>
      </c>
      <c r="B120" s="29" t="s">
        <v>58</v>
      </c>
      <c r="C120" s="30" t="s">
        <v>92</v>
      </c>
      <c r="D120" s="30" t="s">
        <v>69</v>
      </c>
      <c r="E120" s="30"/>
      <c r="F120" s="30"/>
      <c r="G120" s="31">
        <f t="shared" ref="G120:N120" si="51">SUMIFS(G121:G1155,$C121:$C1155,$C121,$D121:$D1155,$D121)/2</f>
        <v>560</v>
      </c>
      <c r="H120" s="31">
        <f t="shared" si="51"/>
        <v>0</v>
      </c>
      <c r="I120" s="31">
        <f t="shared" si="51"/>
        <v>560</v>
      </c>
      <c r="J120" s="31">
        <f t="shared" si="51"/>
        <v>0</v>
      </c>
      <c r="K120" s="31">
        <f t="shared" si="51"/>
        <v>560</v>
      </c>
      <c r="L120" s="31">
        <f t="shared" si="51"/>
        <v>0</v>
      </c>
      <c r="M120" s="31">
        <f t="shared" si="51"/>
        <v>560</v>
      </c>
      <c r="N120" s="31">
        <f t="shared" si="51"/>
        <v>0</v>
      </c>
    </row>
    <row r="121" spans="1:14" s="13" customFormat="1" ht="67.2" customHeight="1">
      <c r="A121" s="16">
        <v>2</v>
      </c>
      <c r="B121" s="35" t="s">
        <v>206</v>
      </c>
      <c r="C121" s="33" t="s">
        <v>92</v>
      </c>
      <c r="D121" s="33" t="s">
        <v>69</v>
      </c>
      <c r="E121" s="33" t="s">
        <v>48</v>
      </c>
      <c r="F121" s="33" t="s">
        <v>71</v>
      </c>
      <c r="G121" s="34">
        <f t="shared" ref="G121:N121" si="52">SUMIFS(G122:G1152,$C122:$C1152,$C122,$D122:$D1152,$D122,$E122:$E1152,$E122)</f>
        <v>0</v>
      </c>
      <c r="H121" s="34">
        <f t="shared" si="52"/>
        <v>0</v>
      </c>
      <c r="I121" s="34">
        <f t="shared" si="52"/>
        <v>0</v>
      </c>
      <c r="J121" s="34">
        <f t="shared" si="52"/>
        <v>0</v>
      </c>
      <c r="K121" s="34">
        <f t="shared" si="52"/>
        <v>0</v>
      </c>
      <c r="L121" s="34">
        <f t="shared" si="52"/>
        <v>0</v>
      </c>
      <c r="M121" s="34">
        <f t="shared" si="52"/>
        <v>0</v>
      </c>
      <c r="N121" s="34">
        <f t="shared" si="52"/>
        <v>0</v>
      </c>
    </row>
    <row r="122" spans="1:14" s="13" customFormat="1" ht="15.6">
      <c r="A122" s="17">
        <v>3</v>
      </c>
      <c r="B122" s="22" t="s">
        <v>46</v>
      </c>
      <c r="C122" s="23" t="s">
        <v>92</v>
      </c>
      <c r="D122" s="23" t="s">
        <v>69</v>
      </c>
      <c r="E122" s="23" t="s">
        <v>48</v>
      </c>
      <c r="F122" s="23" t="s">
        <v>91</v>
      </c>
      <c r="G122" s="24"/>
      <c r="H122" s="24"/>
      <c r="I122" s="24"/>
      <c r="J122" s="24"/>
      <c r="K122" s="24"/>
      <c r="L122" s="24"/>
      <c r="M122" s="24"/>
      <c r="N122" s="24"/>
    </row>
    <row r="123" spans="1:14" s="13" customFormat="1" ht="62.4">
      <c r="A123" s="16">
        <v>2</v>
      </c>
      <c r="B123" s="41" t="s">
        <v>167</v>
      </c>
      <c r="C123" s="33" t="s">
        <v>92</v>
      </c>
      <c r="D123" s="33" t="s">
        <v>69</v>
      </c>
      <c r="E123" s="33" t="s">
        <v>49</v>
      </c>
      <c r="F123" s="33"/>
      <c r="G123" s="34">
        <f t="shared" ref="G123:N123" si="53">SUMIFS(G124:G1154,$C124:$C1154,$C124,$D124:$D1154,$D124,$E124:$E1154,$E124)</f>
        <v>530</v>
      </c>
      <c r="H123" s="34">
        <f t="shared" si="53"/>
        <v>0</v>
      </c>
      <c r="I123" s="34">
        <f t="shared" si="53"/>
        <v>530</v>
      </c>
      <c r="J123" s="34">
        <f t="shared" si="53"/>
        <v>0</v>
      </c>
      <c r="K123" s="34">
        <f t="shared" si="53"/>
        <v>530</v>
      </c>
      <c r="L123" s="34">
        <f t="shared" si="53"/>
        <v>0</v>
      </c>
      <c r="M123" s="34">
        <f t="shared" si="53"/>
        <v>530</v>
      </c>
      <c r="N123" s="34">
        <f t="shared" si="53"/>
        <v>0</v>
      </c>
    </row>
    <row r="124" spans="1:14" s="13" customFormat="1" ht="31.2">
      <c r="A124" s="17">
        <v>3</v>
      </c>
      <c r="B124" s="22" t="s">
        <v>11</v>
      </c>
      <c r="C124" s="23" t="s">
        <v>92</v>
      </c>
      <c r="D124" s="23" t="s">
        <v>69</v>
      </c>
      <c r="E124" s="23" t="s">
        <v>49</v>
      </c>
      <c r="F124" s="23" t="s">
        <v>73</v>
      </c>
      <c r="G124" s="24">
        <v>530</v>
      </c>
      <c r="H124" s="24"/>
      <c r="I124" s="24">
        <v>530</v>
      </c>
      <c r="J124" s="24"/>
      <c r="K124" s="24">
        <v>530</v>
      </c>
      <c r="L124" s="24"/>
      <c r="M124" s="24">
        <v>530</v>
      </c>
      <c r="N124" s="24"/>
    </row>
    <row r="125" spans="1:14" s="13" customFormat="1" ht="15.6">
      <c r="A125" s="17">
        <v>3</v>
      </c>
      <c r="B125" s="22" t="s">
        <v>46</v>
      </c>
      <c r="C125" s="23" t="s">
        <v>92</v>
      </c>
      <c r="D125" s="23" t="s">
        <v>69</v>
      </c>
      <c r="E125" s="23" t="s">
        <v>49</v>
      </c>
      <c r="F125" s="23" t="s">
        <v>91</v>
      </c>
      <c r="G125" s="24"/>
      <c r="H125" s="24"/>
      <c r="I125" s="24"/>
      <c r="J125" s="24"/>
      <c r="K125" s="24"/>
      <c r="L125" s="24"/>
      <c r="M125" s="24"/>
      <c r="N125" s="24"/>
    </row>
    <row r="126" spans="1:14" s="13" customFormat="1" ht="46.8">
      <c r="A126" s="16">
        <v>2</v>
      </c>
      <c r="B126" s="41" t="s">
        <v>215</v>
      </c>
      <c r="C126" s="33" t="s">
        <v>92</v>
      </c>
      <c r="D126" s="33" t="s">
        <v>69</v>
      </c>
      <c r="E126" s="33" t="s">
        <v>160</v>
      </c>
      <c r="F126" s="33" t="s">
        <v>71</v>
      </c>
      <c r="G126" s="34">
        <f t="shared" ref="G126:N126" si="54">SUMIFS(G127:G1157,$C127:$C1157,$C127,$D127:$D1157,$D127,$E127:$E1157,$E127)</f>
        <v>30</v>
      </c>
      <c r="H126" s="34">
        <f t="shared" si="54"/>
        <v>0</v>
      </c>
      <c r="I126" s="34">
        <f t="shared" si="54"/>
        <v>30</v>
      </c>
      <c r="J126" s="34">
        <f t="shared" si="54"/>
        <v>0</v>
      </c>
      <c r="K126" s="34">
        <f t="shared" si="54"/>
        <v>30</v>
      </c>
      <c r="L126" s="34">
        <f t="shared" si="54"/>
        <v>0</v>
      </c>
      <c r="M126" s="34">
        <f t="shared" si="54"/>
        <v>30</v>
      </c>
      <c r="N126" s="34">
        <f t="shared" si="54"/>
        <v>0</v>
      </c>
    </row>
    <row r="127" spans="1:14" s="13" customFormat="1" ht="31.2">
      <c r="A127" s="17">
        <v>3</v>
      </c>
      <c r="B127" s="22" t="s">
        <v>11</v>
      </c>
      <c r="C127" s="23" t="s">
        <v>92</v>
      </c>
      <c r="D127" s="23" t="s">
        <v>69</v>
      </c>
      <c r="E127" s="23" t="s">
        <v>160</v>
      </c>
      <c r="F127" s="23" t="s">
        <v>73</v>
      </c>
      <c r="G127" s="24">
        <v>30</v>
      </c>
      <c r="H127" s="24"/>
      <c r="I127" s="24">
        <v>30</v>
      </c>
      <c r="J127" s="24"/>
      <c r="K127" s="24">
        <v>30</v>
      </c>
      <c r="L127" s="24"/>
      <c r="M127" s="24">
        <v>30</v>
      </c>
      <c r="N127" s="24"/>
    </row>
    <row r="128" spans="1:14" s="13" customFormat="1" ht="15.6">
      <c r="A128" s="15">
        <v>1</v>
      </c>
      <c r="B128" s="40" t="s">
        <v>118</v>
      </c>
      <c r="C128" s="30" t="s">
        <v>92</v>
      </c>
      <c r="D128" s="30" t="s">
        <v>88</v>
      </c>
      <c r="E128" s="30"/>
      <c r="F128" s="30"/>
      <c r="G128" s="31">
        <f t="shared" ref="G128:N128" si="55">SUMIFS(G129:G1165,$C129:$C1165,$C129,$D129:$D1165,$D129)/2</f>
        <v>0</v>
      </c>
      <c r="H128" s="31">
        <f t="shared" si="55"/>
        <v>0</v>
      </c>
      <c r="I128" s="31">
        <f t="shared" si="55"/>
        <v>82740.100000000006</v>
      </c>
      <c r="J128" s="31">
        <f t="shared" si="55"/>
        <v>81002.600000000006</v>
      </c>
      <c r="K128" s="31">
        <f t="shared" si="55"/>
        <v>0</v>
      </c>
      <c r="L128" s="31">
        <f t="shared" si="55"/>
        <v>0</v>
      </c>
      <c r="M128" s="31">
        <f t="shared" si="55"/>
        <v>0</v>
      </c>
      <c r="N128" s="31">
        <f t="shared" si="55"/>
        <v>0</v>
      </c>
    </row>
    <row r="129" spans="1:14" s="13" customFormat="1" ht="35.4" customHeight="1">
      <c r="A129" s="16">
        <v>2</v>
      </c>
      <c r="B129" s="41" t="s">
        <v>222</v>
      </c>
      <c r="C129" s="42" t="s">
        <v>92</v>
      </c>
      <c r="D129" s="42" t="s">
        <v>88</v>
      </c>
      <c r="E129" s="42" t="s">
        <v>223</v>
      </c>
      <c r="F129" s="42" t="s">
        <v>71</v>
      </c>
      <c r="G129" s="34">
        <f t="shared" ref="G129:N129" si="56">SUMIFS(G130:G1162,$C130:$C1162,$C130,$D130:$D1162,$D130,$E130:$E1162,$E130)</f>
        <v>0</v>
      </c>
      <c r="H129" s="34">
        <f t="shared" si="56"/>
        <v>0</v>
      </c>
      <c r="I129" s="34">
        <f t="shared" si="56"/>
        <v>82740.100000000006</v>
      </c>
      <c r="J129" s="34">
        <f t="shared" si="56"/>
        <v>81002.600000000006</v>
      </c>
      <c r="K129" s="34">
        <f t="shared" si="56"/>
        <v>0</v>
      </c>
      <c r="L129" s="34">
        <f t="shared" si="56"/>
        <v>0</v>
      </c>
      <c r="M129" s="34">
        <f t="shared" si="56"/>
        <v>0</v>
      </c>
      <c r="N129" s="34">
        <f t="shared" si="56"/>
        <v>0</v>
      </c>
    </row>
    <row r="130" spans="1:14" s="13" customFormat="1" ht="109.2">
      <c r="A130" s="17">
        <v>3</v>
      </c>
      <c r="B130" s="22" t="s">
        <v>119</v>
      </c>
      <c r="C130" s="23" t="s">
        <v>92</v>
      </c>
      <c r="D130" s="23" t="s">
        <v>88</v>
      </c>
      <c r="E130" s="23" t="s">
        <v>223</v>
      </c>
      <c r="F130" s="23" t="s">
        <v>120</v>
      </c>
      <c r="G130" s="24"/>
      <c r="H130" s="24"/>
      <c r="I130" s="24">
        <v>82740.100000000006</v>
      </c>
      <c r="J130" s="24">
        <v>81002.600000000006</v>
      </c>
      <c r="K130" s="24"/>
      <c r="L130" s="24"/>
      <c r="M130" s="24"/>
      <c r="N130" s="24"/>
    </row>
    <row r="131" spans="1:14" s="13" customFormat="1" ht="15.6">
      <c r="A131" s="17">
        <v>3</v>
      </c>
      <c r="B131" s="22" t="s">
        <v>46</v>
      </c>
      <c r="C131" s="23" t="s">
        <v>92</v>
      </c>
      <c r="D131" s="23" t="s">
        <v>88</v>
      </c>
      <c r="E131" s="23" t="s">
        <v>223</v>
      </c>
      <c r="F131" s="23" t="s">
        <v>91</v>
      </c>
      <c r="G131" s="24"/>
      <c r="H131" s="24"/>
      <c r="I131" s="24"/>
      <c r="J131" s="24"/>
      <c r="K131" s="24"/>
      <c r="L131" s="24"/>
      <c r="M131" s="24"/>
      <c r="N131" s="24"/>
    </row>
    <row r="132" spans="1:14" s="13" customFormat="1" ht="62.4">
      <c r="A132" s="16">
        <v>2</v>
      </c>
      <c r="B132" s="41" t="s">
        <v>207</v>
      </c>
      <c r="C132" s="33" t="s">
        <v>92</v>
      </c>
      <c r="D132" s="33" t="s">
        <v>88</v>
      </c>
      <c r="E132" s="42" t="s">
        <v>117</v>
      </c>
      <c r="F132" s="42" t="s">
        <v>71</v>
      </c>
      <c r="G132" s="34">
        <f t="shared" ref="G132:N132" si="57">SUMIFS(G133:G1165,$C133:$C1165,$C133,$D133:$D1165,$D133,$E133:$E1165,$E133)</f>
        <v>0</v>
      </c>
      <c r="H132" s="34">
        <f t="shared" si="57"/>
        <v>0</v>
      </c>
      <c r="I132" s="34">
        <f t="shared" si="57"/>
        <v>0</v>
      </c>
      <c r="J132" s="34">
        <f t="shared" si="57"/>
        <v>0</v>
      </c>
      <c r="K132" s="34">
        <f t="shared" si="57"/>
        <v>0</v>
      </c>
      <c r="L132" s="34">
        <f t="shared" si="57"/>
        <v>0</v>
      </c>
      <c r="M132" s="34">
        <f t="shared" si="57"/>
        <v>0</v>
      </c>
      <c r="N132" s="34">
        <f t="shared" si="57"/>
        <v>0</v>
      </c>
    </row>
    <row r="133" spans="1:14" s="13" customFormat="1" ht="15.6">
      <c r="A133" s="17">
        <v>3</v>
      </c>
      <c r="B133" s="22" t="s">
        <v>46</v>
      </c>
      <c r="C133" s="23" t="s">
        <v>92</v>
      </c>
      <c r="D133" s="23" t="s">
        <v>88</v>
      </c>
      <c r="E133" s="23" t="s">
        <v>117</v>
      </c>
      <c r="F133" s="23" t="s">
        <v>91</v>
      </c>
      <c r="G133" s="24"/>
      <c r="H133" s="24"/>
      <c r="I133" s="24"/>
      <c r="J133" s="24"/>
      <c r="K133" s="24"/>
      <c r="L133" s="24"/>
      <c r="M133" s="24"/>
      <c r="N133" s="24"/>
    </row>
    <row r="134" spans="1:14" s="13" customFormat="1" ht="62.4">
      <c r="A134" s="16">
        <v>2</v>
      </c>
      <c r="B134" s="41" t="s">
        <v>167</v>
      </c>
      <c r="C134" s="33" t="s">
        <v>92</v>
      </c>
      <c r="D134" s="33" t="s">
        <v>88</v>
      </c>
      <c r="E134" s="42" t="s">
        <v>49</v>
      </c>
      <c r="F134" s="42" t="s">
        <v>71</v>
      </c>
      <c r="G134" s="34">
        <f t="shared" ref="G134:N134" si="58">SUMIFS(G135:G1167,$C135:$C1167,$C135,$D135:$D1167,$D135,$E135:$E1167,$E135)</f>
        <v>0</v>
      </c>
      <c r="H134" s="34">
        <f t="shared" si="58"/>
        <v>0</v>
      </c>
      <c r="I134" s="34">
        <f t="shared" si="58"/>
        <v>0</v>
      </c>
      <c r="J134" s="34">
        <f t="shared" si="58"/>
        <v>0</v>
      </c>
      <c r="K134" s="34">
        <f t="shared" si="58"/>
        <v>0</v>
      </c>
      <c r="L134" s="34">
        <f t="shared" si="58"/>
        <v>0</v>
      </c>
      <c r="M134" s="34">
        <f t="shared" si="58"/>
        <v>0</v>
      </c>
      <c r="N134" s="34">
        <f t="shared" si="58"/>
        <v>0</v>
      </c>
    </row>
    <row r="135" spans="1:14" s="13" customFormat="1" ht="31.2">
      <c r="A135" s="17">
        <v>3</v>
      </c>
      <c r="B135" s="22" t="s">
        <v>11</v>
      </c>
      <c r="C135" s="23" t="s">
        <v>92</v>
      </c>
      <c r="D135" s="23" t="s">
        <v>88</v>
      </c>
      <c r="E135" s="23" t="s">
        <v>49</v>
      </c>
      <c r="F135" s="23" t="s">
        <v>73</v>
      </c>
      <c r="G135" s="24"/>
      <c r="H135" s="24"/>
      <c r="I135" s="24"/>
      <c r="J135" s="24"/>
      <c r="K135" s="24"/>
      <c r="L135" s="24"/>
      <c r="M135" s="24"/>
      <c r="N135" s="24"/>
    </row>
    <row r="136" spans="1:14" s="13" customFormat="1" ht="15.6">
      <c r="A136" s="17">
        <v>3</v>
      </c>
      <c r="B136" s="22" t="s">
        <v>46</v>
      </c>
      <c r="C136" s="23" t="s">
        <v>92</v>
      </c>
      <c r="D136" s="23" t="s">
        <v>88</v>
      </c>
      <c r="E136" s="23" t="s">
        <v>49</v>
      </c>
      <c r="F136" s="23" t="s">
        <v>91</v>
      </c>
      <c r="G136" s="24"/>
      <c r="H136" s="24"/>
      <c r="I136" s="24"/>
      <c r="J136" s="24"/>
      <c r="K136" s="24"/>
      <c r="L136" s="24"/>
      <c r="M136" s="24"/>
      <c r="N136" s="24"/>
    </row>
    <row r="137" spans="1:14" s="13" customFormat="1" ht="15.6">
      <c r="A137" s="15">
        <v>1</v>
      </c>
      <c r="B137" s="40" t="s">
        <v>127</v>
      </c>
      <c r="C137" s="44" t="s">
        <v>92</v>
      </c>
      <c r="D137" s="44" t="s">
        <v>78</v>
      </c>
      <c r="E137" s="44" t="s">
        <v>6</v>
      </c>
      <c r="F137" s="44" t="s">
        <v>71</v>
      </c>
      <c r="G137" s="31">
        <f t="shared" ref="G137:N137" si="59">SUMIFS(G138:G1174,$C138:$C1174,$C138,$D138:$D1174,$D138)/2</f>
        <v>0</v>
      </c>
      <c r="H137" s="31">
        <f t="shared" si="59"/>
        <v>0</v>
      </c>
      <c r="I137" s="31">
        <f t="shared" si="59"/>
        <v>0</v>
      </c>
      <c r="J137" s="31">
        <f t="shared" si="59"/>
        <v>0</v>
      </c>
      <c r="K137" s="31">
        <f t="shared" si="59"/>
        <v>0</v>
      </c>
      <c r="L137" s="31">
        <f t="shared" si="59"/>
        <v>0</v>
      </c>
      <c r="M137" s="31">
        <f t="shared" si="59"/>
        <v>0</v>
      </c>
      <c r="N137" s="31">
        <f t="shared" si="59"/>
        <v>0</v>
      </c>
    </row>
    <row r="138" spans="1:14" s="13" customFormat="1" ht="37.200000000000003" customHeight="1">
      <c r="A138" s="16">
        <v>2</v>
      </c>
      <c r="B138" s="41" t="s">
        <v>204</v>
      </c>
      <c r="C138" s="33" t="s">
        <v>92</v>
      </c>
      <c r="D138" s="33" t="s">
        <v>78</v>
      </c>
      <c r="E138" s="42" t="s">
        <v>59</v>
      </c>
      <c r="F138" s="42" t="s">
        <v>71</v>
      </c>
      <c r="G138" s="34">
        <f t="shared" ref="G138:N138" si="60">SUMIFS(G139:G1171,$C139:$C1171,$C139,$D139:$D1171,$D139,$E139:$E1171,$E139)</f>
        <v>0</v>
      </c>
      <c r="H138" s="34">
        <f t="shared" si="60"/>
        <v>0</v>
      </c>
      <c r="I138" s="34">
        <f t="shared" si="60"/>
        <v>0</v>
      </c>
      <c r="J138" s="34">
        <f t="shared" si="60"/>
        <v>0</v>
      </c>
      <c r="K138" s="34">
        <f t="shared" si="60"/>
        <v>0</v>
      </c>
      <c r="L138" s="34">
        <f t="shared" si="60"/>
        <v>0</v>
      </c>
      <c r="M138" s="34">
        <f t="shared" si="60"/>
        <v>0</v>
      </c>
      <c r="N138" s="34">
        <f t="shared" si="60"/>
        <v>0</v>
      </c>
    </row>
    <row r="139" spans="1:14" s="13" customFormat="1" ht="15.6">
      <c r="A139" s="17">
        <v>3</v>
      </c>
      <c r="B139" s="22" t="s">
        <v>46</v>
      </c>
      <c r="C139" s="23" t="s">
        <v>92</v>
      </c>
      <c r="D139" s="23" t="s">
        <v>78</v>
      </c>
      <c r="E139" s="23" t="s">
        <v>59</v>
      </c>
      <c r="F139" s="23" t="s">
        <v>91</v>
      </c>
      <c r="G139" s="24"/>
      <c r="H139" s="24"/>
      <c r="I139" s="24"/>
      <c r="J139" s="24"/>
      <c r="K139" s="24"/>
      <c r="L139" s="24"/>
      <c r="M139" s="24"/>
      <c r="N139" s="24"/>
    </row>
    <row r="140" spans="1:14" s="13" customFormat="1" ht="46.8">
      <c r="A140" s="16">
        <v>2</v>
      </c>
      <c r="B140" s="41" t="s">
        <v>208</v>
      </c>
      <c r="C140" s="42" t="s">
        <v>92</v>
      </c>
      <c r="D140" s="42" t="s">
        <v>78</v>
      </c>
      <c r="E140" s="42" t="s">
        <v>126</v>
      </c>
      <c r="F140" s="42" t="s">
        <v>71</v>
      </c>
      <c r="G140" s="34">
        <f t="shared" ref="G140:N140" si="61">SUMIFS(G141:G1173,$C141:$C1173,$C141,$D141:$D1173,$D141,$E141:$E1173,$E141)</f>
        <v>0</v>
      </c>
      <c r="H140" s="34">
        <f t="shared" si="61"/>
        <v>0</v>
      </c>
      <c r="I140" s="34">
        <f t="shared" si="61"/>
        <v>0</v>
      </c>
      <c r="J140" s="34">
        <f t="shared" si="61"/>
        <v>0</v>
      </c>
      <c r="K140" s="34">
        <f t="shared" si="61"/>
        <v>0</v>
      </c>
      <c r="L140" s="34">
        <f t="shared" si="61"/>
        <v>0</v>
      </c>
      <c r="M140" s="34">
        <f t="shared" si="61"/>
        <v>0</v>
      </c>
      <c r="N140" s="34">
        <f t="shared" si="61"/>
        <v>0</v>
      </c>
    </row>
    <row r="141" spans="1:14" s="13" customFormat="1" ht="15.6">
      <c r="A141" s="17">
        <v>3</v>
      </c>
      <c r="B141" s="22" t="s">
        <v>46</v>
      </c>
      <c r="C141" s="23" t="s">
        <v>92</v>
      </c>
      <c r="D141" s="23" t="s">
        <v>78</v>
      </c>
      <c r="E141" s="23" t="s">
        <v>126</v>
      </c>
      <c r="F141" s="23" t="s">
        <v>91</v>
      </c>
      <c r="G141" s="24"/>
      <c r="H141" s="24"/>
      <c r="I141" s="24"/>
      <c r="J141" s="24"/>
      <c r="K141" s="24"/>
      <c r="L141" s="24"/>
      <c r="M141" s="24"/>
      <c r="N141" s="24"/>
    </row>
    <row r="142" spans="1:14" s="13" customFormat="1" ht="43.2" customHeight="1">
      <c r="A142" s="16">
        <v>2</v>
      </c>
      <c r="B142" s="41" t="s">
        <v>218</v>
      </c>
      <c r="C142" s="33" t="s">
        <v>92</v>
      </c>
      <c r="D142" s="33" t="s">
        <v>78</v>
      </c>
      <c r="E142" s="42" t="s">
        <v>179</v>
      </c>
      <c r="F142" s="42" t="s">
        <v>71</v>
      </c>
      <c r="G142" s="34">
        <f t="shared" ref="G142:N142" si="62">SUMIFS(G143:G1176,$C143:$C1176,$C143,$D143:$D1176,$D143,$E143:$E1176,$E143)</f>
        <v>0</v>
      </c>
      <c r="H142" s="34">
        <f t="shared" si="62"/>
        <v>0</v>
      </c>
      <c r="I142" s="34">
        <f t="shared" si="62"/>
        <v>0</v>
      </c>
      <c r="J142" s="34">
        <f t="shared" si="62"/>
        <v>0</v>
      </c>
      <c r="K142" s="34">
        <f t="shared" si="62"/>
        <v>0</v>
      </c>
      <c r="L142" s="34">
        <f t="shared" si="62"/>
        <v>0</v>
      </c>
      <c r="M142" s="34">
        <f t="shared" si="62"/>
        <v>0</v>
      </c>
      <c r="N142" s="34">
        <f t="shared" si="62"/>
        <v>0</v>
      </c>
    </row>
    <row r="143" spans="1:14" s="13" customFormat="1" ht="15.6">
      <c r="A143" s="17">
        <v>3</v>
      </c>
      <c r="B143" s="22" t="s">
        <v>46</v>
      </c>
      <c r="C143" s="23" t="s">
        <v>92</v>
      </c>
      <c r="D143" s="23" t="s">
        <v>78</v>
      </c>
      <c r="E143" s="23" t="s">
        <v>179</v>
      </c>
      <c r="F143" s="23" t="s">
        <v>91</v>
      </c>
      <c r="G143" s="24"/>
      <c r="H143" s="24"/>
      <c r="I143" s="24"/>
      <c r="J143" s="24"/>
      <c r="K143" s="24"/>
      <c r="L143" s="24"/>
      <c r="M143" s="24"/>
      <c r="N143" s="24"/>
    </row>
    <row r="144" spans="1:14" s="13" customFormat="1" ht="37.799999999999997" customHeight="1">
      <c r="A144" s="16">
        <v>2</v>
      </c>
      <c r="B144" s="41" t="s">
        <v>216</v>
      </c>
      <c r="C144" s="42" t="s">
        <v>92</v>
      </c>
      <c r="D144" s="42" t="s">
        <v>78</v>
      </c>
      <c r="E144" s="42" t="s">
        <v>158</v>
      </c>
      <c r="F144" s="42" t="s">
        <v>71</v>
      </c>
      <c r="G144" s="34">
        <f t="shared" ref="G144:N144" si="63">SUMIFS(G145:G1175,$C145:$C1175,$C145,$D145:$D1175,$D145,$E145:$E1175,$E145)</f>
        <v>0</v>
      </c>
      <c r="H144" s="34">
        <f t="shared" si="63"/>
        <v>0</v>
      </c>
      <c r="I144" s="34">
        <f t="shared" si="63"/>
        <v>0</v>
      </c>
      <c r="J144" s="34">
        <f t="shared" si="63"/>
        <v>0</v>
      </c>
      <c r="K144" s="34">
        <f t="shared" si="63"/>
        <v>0</v>
      </c>
      <c r="L144" s="34">
        <f t="shared" si="63"/>
        <v>0</v>
      </c>
      <c r="M144" s="34">
        <f t="shared" si="63"/>
        <v>0</v>
      </c>
      <c r="N144" s="34">
        <f t="shared" si="63"/>
        <v>0</v>
      </c>
    </row>
    <row r="145" spans="1:14" s="13" customFormat="1" ht="15.6">
      <c r="A145" s="17">
        <v>3</v>
      </c>
      <c r="B145" s="22" t="s">
        <v>46</v>
      </c>
      <c r="C145" s="23" t="s">
        <v>92</v>
      </c>
      <c r="D145" s="23" t="s">
        <v>78</v>
      </c>
      <c r="E145" s="23" t="s">
        <v>158</v>
      </c>
      <c r="F145" s="23" t="s">
        <v>91</v>
      </c>
      <c r="G145" s="24"/>
      <c r="H145" s="24"/>
      <c r="I145" s="24"/>
      <c r="J145" s="24"/>
      <c r="K145" s="24"/>
      <c r="L145" s="24"/>
      <c r="M145" s="24"/>
      <c r="N145" s="24"/>
    </row>
    <row r="146" spans="1:14" s="13" customFormat="1" ht="15.6">
      <c r="A146" s="15">
        <v>1</v>
      </c>
      <c r="B146" s="40" t="s">
        <v>127</v>
      </c>
      <c r="C146" s="44" t="s">
        <v>92</v>
      </c>
      <c r="D146" s="44" t="s">
        <v>92</v>
      </c>
      <c r="E146" s="44" t="s">
        <v>6</v>
      </c>
      <c r="F146" s="44" t="s">
        <v>71</v>
      </c>
      <c r="G146" s="31">
        <f t="shared" ref="G146:N146" si="64">SUMIFS(G147:G1181,$C147:$C1181,$C147,$D147:$D1181,$D147)/2</f>
        <v>108122.9</v>
      </c>
      <c r="H146" s="31">
        <f t="shared" si="64"/>
        <v>0</v>
      </c>
      <c r="I146" s="31">
        <f t="shared" si="64"/>
        <v>108122.9</v>
      </c>
      <c r="J146" s="31">
        <f t="shared" si="64"/>
        <v>0</v>
      </c>
      <c r="K146" s="31">
        <f t="shared" si="64"/>
        <v>108122.9</v>
      </c>
      <c r="L146" s="31">
        <f t="shared" si="64"/>
        <v>0</v>
      </c>
      <c r="M146" s="31">
        <f t="shared" si="64"/>
        <v>108122.9</v>
      </c>
      <c r="N146" s="31">
        <f t="shared" si="64"/>
        <v>0</v>
      </c>
    </row>
    <row r="147" spans="1:14" s="13" customFormat="1" ht="37.799999999999997" customHeight="1">
      <c r="A147" s="16">
        <v>2</v>
      </c>
      <c r="B147" s="41" t="s">
        <v>174</v>
      </c>
      <c r="C147" s="33" t="s">
        <v>92</v>
      </c>
      <c r="D147" s="33" t="s">
        <v>92</v>
      </c>
      <c r="E147" s="33" t="s">
        <v>173</v>
      </c>
      <c r="F147" s="42" t="s">
        <v>71</v>
      </c>
      <c r="G147" s="34">
        <f t="shared" ref="G147:N147" si="65">SUMIFS(G148:G1178,$C148:$C1178,$C148,$D148:$D1178,$D148,$E148:$E1178,$E148)</f>
        <v>108122.9</v>
      </c>
      <c r="H147" s="34">
        <f t="shared" si="65"/>
        <v>0</v>
      </c>
      <c r="I147" s="34">
        <f t="shared" si="65"/>
        <v>108122.9</v>
      </c>
      <c r="J147" s="34">
        <f t="shared" si="65"/>
        <v>0</v>
      </c>
      <c r="K147" s="34">
        <f t="shared" si="65"/>
        <v>108122.9</v>
      </c>
      <c r="L147" s="34">
        <f t="shared" si="65"/>
        <v>0</v>
      </c>
      <c r="M147" s="34">
        <f t="shared" si="65"/>
        <v>108122.9</v>
      </c>
      <c r="N147" s="34">
        <f t="shared" si="65"/>
        <v>0</v>
      </c>
    </row>
    <row r="148" spans="1:14" s="13" customFormat="1" ht="15.6">
      <c r="A148" s="17">
        <v>3</v>
      </c>
      <c r="B148" s="22" t="s">
        <v>46</v>
      </c>
      <c r="C148" s="23" t="s">
        <v>92</v>
      </c>
      <c r="D148" s="23" t="s">
        <v>92</v>
      </c>
      <c r="E148" s="23" t="s">
        <v>173</v>
      </c>
      <c r="F148" s="23" t="s">
        <v>91</v>
      </c>
      <c r="G148" s="24">
        <v>108122.9</v>
      </c>
      <c r="H148" s="24"/>
      <c r="I148" s="24">
        <v>108122.9</v>
      </c>
      <c r="J148" s="24"/>
      <c r="K148" s="24">
        <v>108122.9</v>
      </c>
      <c r="L148" s="24"/>
      <c r="M148" s="24">
        <v>108122.9</v>
      </c>
      <c r="N148" s="24"/>
    </row>
    <row r="149" spans="1:14" s="13" customFormat="1" ht="15.6">
      <c r="A149" s="14">
        <v>0</v>
      </c>
      <c r="B149" s="26" t="s">
        <v>109</v>
      </c>
      <c r="C149" s="27" t="s">
        <v>70</v>
      </c>
      <c r="D149" s="27" t="s">
        <v>114</v>
      </c>
      <c r="E149" s="27"/>
      <c r="F149" s="27"/>
      <c r="G149" s="28">
        <f>SUMIFS(G150:G1192,$C150:$C1192,$C150)/3</f>
        <v>67697.899999999994</v>
      </c>
      <c r="H149" s="28">
        <f>SUMIFS(H150:H1182,$C150:$C1182,$C150)/3</f>
        <v>6021.3</v>
      </c>
      <c r="I149" s="28">
        <f>SUMIFS(I150:I1192,$C150:$C1192,$C150)/3</f>
        <v>67698.3</v>
      </c>
      <c r="J149" s="28">
        <f>SUMIFS(J150:J1182,$C150:$C1182,$C150)/3</f>
        <v>6021.7</v>
      </c>
      <c r="K149" s="28">
        <f>SUMIFS(K150:K1192,$C150:$C1192,$C150)/3</f>
        <v>64197.599999999999</v>
      </c>
      <c r="L149" s="28">
        <f>SUMIFS(L150:L1182,$C150:$C1182,$C150)/3</f>
        <v>307.60000000000002</v>
      </c>
      <c r="M149" s="28">
        <f>SUMIFS(M150:M1192,$C150:$C1192,$C150)/3</f>
        <v>64197.599999999999</v>
      </c>
      <c r="N149" s="28">
        <f>SUMIFS(N150:N1182,$C150:$C1182,$C150)/3</f>
        <v>307.60000000000002</v>
      </c>
    </row>
    <row r="150" spans="1:14" s="13" customFormat="1" ht="15.6">
      <c r="A150" s="15">
        <v>1</v>
      </c>
      <c r="B150" s="29" t="s">
        <v>60</v>
      </c>
      <c r="C150" s="30" t="s">
        <v>70</v>
      </c>
      <c r="D150" s="30" t="s">
        <v>92</v>
      </c>
      <c r="E150" s="30" t="s">
        <v>71</v>
      </c>
      <c r="F150" s="30" t="s">
        <v>71</v>
      </c>
      <c r="G150" s="31">
        <f t="shared" ref="G150:N150" si="66">SUMIFS(G151:G1185,$C151:$C1185,$C151,$D151:$D1185,$D151)/2</f>
        <v>67697.899999999994</v>
      </c>
      <c r="H150" s="31">
        <f t="shared" si="66"/>
        <v>6021.3</v>
      </c>
      <c r="I150" s="31">
        <f t="shared" si="66"/>
        <v>67698.3</v>
      </c>
      <c r="J150" s="31">
        <f t="shared" si="66"/>
        <v>6021.7</v>
      </c>
      <c r="K150" s="31">
        <f t="shared" si="66"/>
        <v>64197.599999999999</v>
      </c>
      <c r="L150" s="31">
        <f t="shared" si="66"/>
        <v>307.60000000000002</v>
      </c>
      <c r="M150" s="31">
        <f t="shared" si="66"/>
        <v>64197.599999999999</v>
      </c>
      <c r="N150" s="31">
        <f t="shared" si="66"/>
        <v>307.60000000000002</v>
      </c>
    </row>
    <row r="151" spans="1:14" s="13" customFormat="1" ht="46.8">
      <c r="A151" s="16">
        <v>2</v>
      </c>
      <c r="B151" s="41" t="s">
        <v>199</v>
      </c>
      <c r="C151" s="33" t="s">
        <v>70</v>
      </c>
      <c r="D151" s="33" t="s">
        <v>92</v>
      </c>
      <c r="E151" s="33" t="s">
        <v>164</v>
      </c>
      <c r="F151" s="33"/>
      <c r="G151" s="34">
        <f t="shared" ref="G151:N151" si="67">SUMIFS(G152:G1182,$C152:$C1182,$C152,$D152:$D1182,$D152,$E152:$E1182,$E152)</f>
        <v>67697.899999999994</v>
      </c>
      <c r="H151" s="34">
        <f t="shared" si="67"/>
        <v>6021.3</v>
      </c>
      <c r="I151" s="34">
        <f t="shared" si="67"/>
        <v>67698.3</v>
      </c>
      <c r="J151" s="34">
        <f t="shared" si="67"/>
        <v>6021.7</v>
      </c>
      <c r="K151" s="34">
        <f t="shared" si="67"/>
        <v>64197.599999999999</v>
      </c>
      <c r="L151" s="34">
        <f t="shared" si="67"/>
        <v>307.60000000000002</v>
      </c>
      <c r="M151" s="34">
        <f t="shared" si="67"/>
        <v>64197.599999999999</v>
      </c>
      <c r="N151" s="34">
        <f t="shared" si="67"/>
        <v>307.60000000000002</v>
      </c>
    </row>
    <row r="152" spans="1:14" s="13" customFormat="1" ht="15.6">
      <c r="A152" s="17">
        <v>3</v>
      </c>
      <c r="B152" s="22" t="s">
        <v>46</v>
      </c>
      <c r="C152" s="23" t="s">
        <v>70</v>
      </c>
      <c r="D152" s="23" t="s">
        <v>92</v>
      </c>
      <c r="E152" s="23" t="s">
        <v>164</v>
      </c>
      <c r="F152" s="23" t="s">
        <v>91</v>
      </c>
      <c r="G152" s="24">
        <v>67697.899999999994</v>
      </c>
      <c r="H152" s="24">
        <v>6021.3</v>
      </c>
      <c r="I152" s="24">
        <v>67698.3</v>
      </c>
      <c r="J152" s="24">
        <v>6021.7</v>
      </c>
      <c r="K152" s="24">
        <v>64197.599999999999</v>
      </c>
      <c r="L152" s="24">
        <v>307.60000000000002</v>
      </c>
      <c r="M152" s="24">
        <v>64197.599999999999</v>
      </c>
      <c r="N152" s="24">
        <v>307.60000000000002</v>
      </c>
    </row>
    <row r="153" spans="1:14" s="13" customFormat="1" ht="15.6">
      <c r="A153" s="14">
        <v>0</v>
      </c>
      <c r="B153" s="26" t="s">
        <v>110</v>
      </c>
      <c r="C153" s="27" t="s">
        <v>81</v>
      </c>
      <c r="D153" s="27" t="s">
        <v>114</v>
      </c>
      <c r="E153" s="27"/>
      <c r="F153" s="27"/>
      <c r="G153" s="28">
        <f>SUMIFS(G154:G1196,$C154:$C1196,$C154)/3</f>
        <v>140471.49999999997</v>
      </c>
      <c r="H153" s="28">
        <f>SUMIFS(H154:H1186,$C154:$C1186,$C154)/3</f>
        <v>69528.199999999983</v>
      </c>
      <c r="I153" s="28">
        <f>SUMIFS(I154:I1196,$C154:$C1196,$C154)/3</f>
        <v>261494.30000000002</v>
      </c>
      <c r="J153" s="28">
        <f>SUMIFS(J154:J1186,$C154:$C1186,$C154)/3</f>
        <v>198019.90000000005</v>
      </c>
      <c r="K153" s="28">
        <f>SUMIFS(K154:K1196,$C154:$C1196,$C154)/3</f>
        <v>228056.00000000003</v>
      </c>
      <c r="L153" s="28">
        <f>SUMIFS(L154:L1186,$C154:$C1186,$C154)/3</f>
        <v>159588</v>
      </c>
      <c r="M153" s="28">
        <f>SUMIFS(M154:M1196,$C154:$C1196,$C154)/3</f>
        <v>156380.99999999997</v>
      </c>
      <c r="N153" s="28">
        <f>SUMIFS(N154:N1186,$C154:$C1186,$C154)/3</f>
        <v>83153.699999999983</v>
      </c>
    </row>
    <row r="154" spans="1:14" s="13" customFormat="1" ht="15.6">
      <c r="A154" s="15">
        <v>1</v>
      </c>
      <c r="B154" s="29" t="s">
        <v>39</v>
      </c>
      <c r="C154" s="30" t="s">
        <v>81</v>
      </c>
      <c r="D154" s="30" t="s">
        <v>88</v>
      </c>
      <c r="E154" s="30"/>
      <c r="F154" s="30"/>
      <c r="G154" s="31">
        <f t="shared" ref="G154:N154" si="68">SUMIFS(G155:G1189,$C155:$C1189,$C155,$D155:$D1189,$D155)/2</f>
        <v>115419.90000000001</v>
      </c>
      <c r="H154" s="31">
        <f t="shared" si="68"/>
        <v>66516.899999999994</v>
      </c>
      <c r="I154" s="31">
        <f t="shared" si="68"/>
        <v>208251.1</v>
      </c>
      <c r="J154" s="31">
        <f t="shared" si="68"/>
        <v>168226.6</v>
      </c>
      <c r="K154" s="31">
        <f t="shared" si="68"/>
        <v>201994.4</v>
      </c>
      <c r="L154" s="31">
        <f t="shared" si="68"/>
        <v>156576.70000000001</v>
      </c>
      <c r="M154" s="31">
        <f t="shared" si="68"/>
        <v>130319.4</v>
      </c>
      <c r="N154" s="31">
        <f t="shared" si="68"/>
        <v>80142.399999999994</v>
      </c>
    </row>
    <row r="155" spans="1:14" s="13" customFormat="1" ht="46.8">
      <c r="A155" s="16">
        <v>2</v>
      </c>
      <c r="B155" s="41" t="s">
        <v>180</v>
      </c>
      <c r="C155" s="33" t="s">
        <v>81</v>
      </c>
      <c r="D155" s="33" t="s">
        <v>88</v>
      </c>
      <c r="E155" s="33" t="s">
        <v>37</v>
      </c>
      <c r="F155" s="33"/>
      <c r="G155" s="34">
        <f t="shared" ref="G155:N155" si="69">SUMIFS(G156:G1186,$C156:$C1186,$C156,$D156:$D1186,$D156,$E156:$E1186,$E156)</f>
        <v>280</v>
      </c>
      <c r="H155" s="34">
        <f t="shared" si="69"/>
        <v>0</v>
      </c>
      <c r="I155" s="34">
        <f t="shared" si="69"/>
        <v>280</v>
      </c>
      <c r="J155" s="34">
        <f t="shared" si="69"/>
        <v>0</v>
      </c>
      <c r="K155" s="34">
        <f t="shared" si="69"/>
        <v>280</v>
      </c>
      <c r="L155" s="34">
        <f t="shared" si="69"/>
        <v>0</v>
      </c>
      <c r="M155" s="34">
        <f t="shared" si="69"/>
        <v>280</v>
      </c>
      <c r="N155" s="34">
        <f t="shared" si="69"/>
        <v>0</v>
      </c>
    </row>
    <row r="156" spans="1:14" s="13" customFormat="1" ht="31.2">
      <c r="A156" s="17">
        <v>3</v>
      </c>
      <c r="B156" s="22" t="s">
        <v>11</v>
      </c>
      <c r="C156" s="23" t="s">
        <v>81</v>
      </c>
      <c r="D156" s="23" t="s">
        <v>88</v>
      </c>
      <c r="E156" s="23" t="s">
        <v>37</v>
      </c>
      <c r="F156" s="23" t="s">
        <v>73</v>
      </c>
      <c r="G156" s="24">
        <v>280</v>
      </c>
      <c r="H156" s="24"/>
      <c r="I156" s="24">
        <v>280</v>
      </c>
      <c r="J156" s="24"/>
      <c r="K156" s="24">
        <v>280</v>
      </c>
      <c r="L156" s="24"/>
      <c r="M156" s="24">
        <v>280</v>
      </c>
      <c r="N156" s="24"/>
    </row>
    <row r="157" spans="1:14" s="13" customFormat="1" ht="15.6">
      <c r="A157" s="17">
        <v>3</v>
      </c>
      <c r="B157" s="22" t="s">
        <v>46</v>
      </c>
      <c r="C157" s="23" t="s">
        <v>81</v>
      </c>
      <c r="D157" s="23" t="s">
        <v>88</v>
      </c>
      <c r="E157" s="23" t="s">
        <v>37</v>
      </c>
      <c r="F157" s="23" t="s">
        <v>91</v>
      </c>
      <c r="G157" s="24"/>
      <c r="H157" s="24"/>
      <c r="I157" s="24"/>
      <c r="J157" s="24"/>
      <c r="K157" s="24"/>
      <c r="L157" s="24"/>
      <c r="M157" s="24"/>
      <c r="N157" s="24"/>
    </row>
    <row r="158" spans="1:14" s="13" customFormat="1" ht="51.6" customHeight="1">
      <c r="A158" s="16">
        <v>2</v>
      </c>
      <c r="B158" s="48" t="s">
        <v>201</v>
      </c>
      <c r="C158" s="33" t="s">
        <v>81</v>
      </c>
      <c r="D158" s="33" t="s">
        <v>88</v>
      </c>
      <c r="E158" s="33" t="s">
        <v>40</v>
      </c>
      <c r="F158" s="33"/>
      <c r="G158" s="34">
        <f t="shared" ref="G158:N158" si="70">SUMIFS(G159:G1191,$C159:$C1191,$C159,$D159:$D1191,$D159,$E159:$E1191,$E159)</f>
        <v>79848.7</v>
      </c>
      <c r="H158" s="34">
        <f t="shared" si="70"/>
        <v>66516.899999999994</v>
      </c>
      <c r="I158" s="34">
        <f t="shared" si="70"/>
        <v>172679.9</v>
      </c>
      <c r="J158" s="34">
        <f t="shared" si="70"/>
        <v>168226.6</v>
      </c>
      <c r="K158" s="34">
        <f t="shared" si="70"/>
        <v>160399.9</v>
      </c>
      <c r="L158" s="34">
        <f t="shared" si="70"/>
        <v>156576.70000000001</v>
      </c>
      <c r="M158" s="34">
        <f t="shared" si="70"/>
        <v>88724.9</v>
      </c>
      <c r="N158" s="34">
        <f t="shared" si="70"/>
        <v>80142.399999999994</v>
      </c>
    </row>
    <row r="159" spans="1:14" s="13" customFormat="1" ht="31.2">
      <c r="A159" s="17">
        <v>3</v>
      </c>
      <c r="B159" s="22" t="s">
        <v>11</v>
      </c>
      <c r="C159" s="23" t="s">
        <v>81</v>
      </c>
      <c r="D159" s="23" t="s">
        <v>88</v>
      </c>
      <c r="E159" s="23" t="s">
        <v>40</v>
      </c>
      <c r="F159" s="23" t="s">
        <v>73</v>
      </c>
      <c r="G159" s="24">
        <v>10</v>
      </c>
      <c r="H159" s="24"/>
      <c r="I159" s="24">
        <v>10</v>
      </c>
      <c r="J159" s="24"/>
      <c r="K159" s="24">
        <v>10</v>
      </c>
      <c r="L159" s="24"/>
      <c r="M159" s="24">
        <v>10</v>
      </c>
      <c r="N159" s="24"/>
    </row>
    <row r="160" spans="1:14" s="13" customFormat="1" ht="15.6">
      <c r="A160" s="17">
        <v>3</v>
      </c>
      <c r="B160" s="22" t="s">
        <v>46</v>
      </c>
      <c r="C160" s="23" t="s">
        <v>81</v>
      </c>
      <c r="D160" s="23" t="s">
        <v>88</v>
      </c>
      <c r="E160" s="23" t="s">
        <v>40</v>
      </c>
      <c r="F160" s="23" t="s">
        <v>91</v>
      </c>
      <c r="G160" s="24">
        <v>79838.7</v>
      </c>
      <c r="H160" s="24">
        <v>66516.899999999994</v>
      </c>
      <c r="I160" s="24">
        <v>172669.9</v>
      </c>
      <c r="J160" s="24">
        <v>168226.6</v>
      </c>
      <c r="K160" s="24">
        <v>160389.9</v>
      </c>
      <c r="L160" s="24">
        <v>156576.70000000001</v>
      </c>
      <c r="M160" s="24">
        <v>88714.9</v>
      </c>
      <c r="N160" s="24">
        <v>80142.399999999994</v>
      </c>
    </row>
    <row r="161" spans="1:14" s="13" customFormat="1" ht="37.799999999999997" customHeight="1">
      <c r="A161" s="16">
        <v>2</v>
      </c>
      <c r="B161" s="41" t="s">
        <v>204</v>
      </c>
      <c r="C161" s="33" t="s">
        <v>81</v>
      </c>
      <c r="D161" s="33" t="s">
        <v>88</v>
      </c>
      <c r="E161" s="42" t="s">
        <v>59</v>
      </c>
      <c r="F161" s="42" t="s">
        <v>71</v>
      </c>
      <c r="G161" s="34">
        <f t="shared" ref="G161:N161" si="71">SUMIFS(G162:G1194,$C162:$C1194,$C162,$D162:$D1194,$D162,$E162:$E1194,$E162)</f>
        <v>0</v>
      </c>
      <c r="H161" s="34">
        <f t="shared" si="71"/>
        <v>0</v>
      </c>
      <c r="I161" s="34">
        <f t="shared" si="71"/>
        <v>0</v>
      </c>
      <c r="J161" s="34">
        <f t="shared" si="71"/>
        <v>0</v>
      </c>
      <c r="K161" s="34">
        <f t="shared" si="71"/>
        <v>0</v>
      </c>
      <c r="L161" s="34">
        <f t="shared" si="71"/>
        <v>0</v>
      </c>
      <c r="M161" s="34">
        <f t="shared" si="71"/>
        <v>0</v>
      </c>
      <c r="N161" s="34">
        <f t="shared" si="71"/>
        <v>0</v>
      </c>
    </row>
    <row r="162" spans="1:14" s="13" customFormat="1" ht="15.6">
      <c r="A162" s="17">
        <v>3</v>
      </c>
      <c r="B162" s="22" t="s">
        <v>46</v>
      </c>
      <c r="C162" s="23" t="s">
        <v>81</v>
      </c>
      <c r="D162" s="23" t="s">
        <v>88</v>
      </c>
      <c r="E162" s="23" t="s">
        <v>59</v>
      </c>
      <c r="F162" s="23" t="s">
        <v>91</v>
      </c>
      <c r="G162" s="24"/>
      <c r="H162" s="24"/>
      <c r="I162" s="24"/>
      <c r="J162" s="24"/>
      <c r="K162" s="24"/>
      <c r="L162" s="24"/>
      <c r="M162" s="24"/>
      <c r="N162" s="24"/>
    </row>
    <row r="163" spans="1:14" s="13" customFormat="1" ht="62.4">
      <c r="A163" s="16">
        <v>2</v>
      </c>
      <c r="B163" s="32" t="s">
        <v>166</v>
      </c>
      <c r="C163" s="33" t="s">
        <v>81</v>
      </c>
      <c r="D163" s="33" t="s">
        <v>88</v>
      </c>
      <c r="E163" s="33" t="s">
        <v>45</v>
      </c>
      <c r="F163" s="33"/>
      <c r="G163" s="34">
        <f t="shared" ref="G163:N163" si="72">SUMIFS(G164:G1196,$C164:$C1196,$C164,$D164:$D1196,$D164,$E164:$E1196,$E164)</f>
        <v>500</v>
      </c>
      <c r="H163" s="34">
        <f t="shared" si="72"/>
        <v>0</v>
      </c>
      <c r="I163" s="34">
        <f t="shared" si="72"/>
        <v>500</v>
      </c>
      <c r="J163" s="34">
        <f t="shared" si="72"/>
        <v>0</v>
      </c>
      <c r="K163" s="34">
        <f t="shared" si="72"/>
        <v>0</v>
      </c>
      <c r="L163" s="34">
        <f t="shared" si="72"/>
        <v>0</v>
      </c>
      <c r="M163" s="34">
        <f t="shared" si="72"/>
        <v>0</v>
      </c>
      <c r="N163" s="34">
        <f t="shared" si="72"/>
        <v>0</v>
      </c>
    </row>
    <row r="164" spans="1:14" s="13" customFormat="1" ht="15.6">
      <c r="A164" s="17">
        <v>3</v>
      </c>
      <c r="B164" s="22" t="s">
        <v>46</v>
      </c>
      <c r="C164" s="23" t="s">
        <v>81</v>
      </c>
      <c r="D164" s="23" t="s">
        <v>88</v>
      </c>
      <c r="E164" s="23" t="s">
        <v>45</v>
      </c>
      <c r="F164" s="23" t="s">
        <v>91</v>
      </c>
      <c r="G164" s="24">
        <v>500</v>
      </c>
      <c r="H164" s="24"/>
      <c r="I164" s="24">
        <v>500</v>
      </c>
      <c r="J164" s="24"/>
      <c r="K164" s="24"/>
      <c r="L164" s="24"/>
      <c r="M164" s="24"/>
      <c r="N164" s="24"/>
    </row>
    <row r="165" spans="1:14" s="13" customFormat="1" ht="62.4">
      <c r="A165" s="16">
        <v>2</v>
      </c>
      <c r="B165" s="41" t="s">
        <v>167</v>
      </c>
      <c r="C165" s="33" t="s">
        <v>81</v>
      </c>
      <c r="D165" s="33" t="s">
        <v>88</v>
      </c>
      <c r="E165" s="33" t="s">
        <v>49</v>
      </c>
      <c r="F165" s="33"/>
      <c r="G165" s="34">
        <f t="shared" ref="G165:N165" si="73">SUMIFS(G166:G1198,$C166:$C1198,$C166,$D166:$D1198,$D166,$E166:$E1198,$E166)</f>
        <v>30846.2</v>
      </c>
      <c r="H165" s="34">
        <f t="shared" si="73"/>
        <v>0</v>
      </c>
      <c r="I165" s="34">
        <f t="shared" si="73"/>
        <v>30846.2</v>
      </c>
      <c r="J165" s="34">
        <f t="shared" si="73"/>
        <v>0</v>
      </c>
      <c r="K165" s="34">
        <f t="shared" si="73"/>
        <v>30846.2</v>
      </c>
      <c r="L165" s="34">
        <f t="shared" si="73"/>
        <v>0</v>
      </c>
      <c r="M165" s="34">
        <f t="shared" si="73"/>
        <v>30846.2</v>
      </c>
      <c r="N165" s="34">
        <f t="shared" si="73"/>
        <v>0</v>
      </c>
    </row>
    <row r="166" spans="1:14" s="13" customFormat="1" ht="31.2">
      <c r="A166" s="17">
        <v>3</v>
      </c>
      <c r="B166" s="22" t="s">
        <v>11</v>
      </c>
      <c r="C166" s="23" t="s">
        <v>81</v>
      </c>
      <c r="D166" s="23" t="s">
        <v>88</v>
      </c>
      <c r="E166" s="23" t="s">
        <v>49</v>
      </c>
      <c r="F166" s="23" t="s">
        <v>73</v>
      </c>
      <c r="G166" s="24">
        <v>30846.2</v>
      </c>
      <c r="H166" s="24"/>
      <c r="I166" s="24">
        <v>30846.2</v>
      </c>
      <c r="J166" s="24"/>
      <c r="K166" s="24">
        <v>30846.2</v>
      </c>
      <c r="L166" s="24"/>
      <c r="M166" s="24">
        <v>30846.2</v>
      </c>
      <c r="N166" s="24"/>
    </row>
    <row r="167" spans="1:14" s="13" customFormat="1" ht="40.200000000000003" customHeight="1">
      <c r="A167" s="16">
        <v>2</v>
      </c>
      <c r="B167" s="41" t="s">
        <v>216</v>
      </c>
      <c r="C167" s="33" t="s">
        <v>81</v>
      </c>
      <c r="D167" s="33" t="s">
        <v>88</v>
      </c>
      <c r="E167" s="33" t="s">
        <v>158</v>
      </c>
      <c r="F167" s="33"/>
      <c r="G167" s="34">
        <f t="shared" ref="G167:N167" si="74">SUMIFS(G168:G1200,$C168:$C1200,$C168,$D168:$D1200,$D168,$E168:$E1200,$E168)</f>
        <v>3945</v>
      </c>
      <c r="H167" s="34">
        <f t="shared" si="74"/>
        <v>0</v>
      </c>
      <c r="I167" s="34">
        <f t="shared" si="74"/>
        <v>3945</v>
      </c>
      <c r="J167" s="34">
        <f t="shared" si="74"/>
        <v>0</v>
      </c>
      <c r="K167" s="34">
        <f t="shared" si="74"/>
        <v>10468.299999999999</v>
      </c>
      <c r="L167" s="34">
        <f t="shared" si="74"/>
        <v>0</v>
      </c>
      <c r="M167" s="34">
        <f t="shared" si="74"/>
        <v>10468.299999999999</v>
      </c>
      <c r="N167" s="34">
        <f t="shared" si="74"/>
        <v>0</v>
      </c>
    </row>
    <row r="168" spans="1:14" s="13" customFormat="1" ht="31.2">
      <c r="A168" s="17">
        <v>3</v>
      </c>
      <c r="B168" s="22" t="s">
        <v>11</v>
      </c>
      <c r="C168" s="23" t="s">
        <v>81</v>
      </c>
      <c r="D168" s="23" t="s">
        <v>88</v>
      </c>
      <c r="E168" s="23" t="s">
        <v>158</v>
      </c>
      <c r="F168" s="23" t="s">
        <v>73</v>
      </c>
      <c r="G168" s="24"/>
      <c r="H168" s="24"/>
      <c r="I168" s="24"/>
      <c r="J168" s="24"/>
      <c r="K168" s="24"/>
      <c r="L168" s="24"/>
      <c r="M168" s="24"/>
      <c r="N168" s="24"/>
    </row>
    <row r="169" spans="1:14" s="13" customFormat="1" ht="15.6">
      <c r="A169" s="17">
        <v>3</v>
      </c>
      <c r="B169" s="22" t="s">
        <v>46</v>
      </c>
      <c r="C169" s="23" t="s">
        <v>81</v>
      </c>
      <c r="D169" s="23" t="s">
        <v>88</v>
      </c>
      <c r="E169" s="23" t="s">
        <v>158</v>
      </c>
      <c r="F169" s="23" t="s">
        <v>91</v>
      </c>
      <c r="G169" s="24">
        <v>3945</v>
      </c>
      <c r="H169" s="24"/>
      <c r="I169" s="24">
        <v>3945</v>
      </c>
      <c r="J169" s="24"/>
      <c r="K169" s="24">
        <v>10468.299999999999</v>
      </c>
      <c r="L169" s="24"/>
      <c r="M169" s="24">
        <v>10468.299999999999</v>
      </c>
      <c r="N169" s="24"/>
    </row>
    <row r="170" spans="1:14" s="13" customFormat="1" ht="15.6">
      <c r="A170" s="15">
        <v>1</v>
      </c>
      <c r="B170" s="29" t="s">
        <v>62</v>
      </c>
      <c r="C170" s="30" t="s">
        <v>81</v>
      </c>
      <c r="D170" s="30" t="s">
        <v>78</v>
      </c>
      <c r="E170" s="30"/>
      <c r="F170" s="30"/>
      <c r="G170" s="31">
        <f t="shared" ref="G170:N170" si="75">SUMIFS(G171:G1207,$C171:$C1207,$C171,$D171:$D1207,$D171)/2</f>
        <v>15570</v>
      </c>
      <c r="H170" s="31">
        <f t="shared" si="75"/>
        <v>0</v>
      </c>
      <c r="I170" s="31">
        <f t="shared" si="75"/>
        <v>43761.599999999999</v>
      </c>
      <c r="J170" s="31">
        <f t="shared" si="75"/>
        <v>26782</v>
      </c>
      <c r="K170" s="31">
        <f t="shared" si="75"/>
        <v>16580</v>
      </c>
      <c r="L170" s="31">
        <f t="shared" si="75"/>
        <v>0</v>
      </c>
      <c r="M170" s="31">
        <f t="shared" si="75"/>
        <v>16580</v>
      </c>
      <c r="N170" s="31">
        <f t="shared" si="75"/>
        <v>0</v>
      </c>
    </row>
    <row r="171" spans="1:14" s="13" customFormat="1" ht="37.200000000000003" customHeight="1">
      <c r="A171" s="16">
        <v>2</v>
      </c>
      <c r="B171" s="41" t="s">
        <v>170</v>
      </c>
      <c r="C171" s="33" t="s">
        <v>81</v>
      </c>
      <c r="D171" s="33" t="s">
        <v>78</v>
      </c>
      <c r="E171" s="33" t="s">
        <v>17</v>
      </c>
      <c r="F171" s="33"/>
      <c r="G171" s="34">
        <f t="shared" ref="G171:N171" si="76">SUMIFS(G172:G1204,$C172:$C1204,$C172,$D172:$D1204,$D172,$E172:$E1204,$E172)</f>
        <v>15570</v>
      </c>
      <c r="H171" s="34">
        <f t="shared" si="76"/>
        <v>0</v>
      </c>
      <c r="I171" s="34">
        <f t="shared" si="76"/>
        <v>43761.599999999999</v>
      </c>
      <c r="J171" s="34">
        <f t="shared" si="76"/>
        <v>26782</v>
      </c>
      <c r="K171" s="34">
        <f t="shared" si="76"/>
        <v>16580</v>
      </c>
      <c r="L171" s="34">
        <f t="shared" si="76"/>
        <v>0</v>
      </c>
      <c r="M171" s="34">
        <f t="shared" si="76"/>
        <v>16580</v>
      </c>
      <c r="N171" s="34">
        <f t="shared" si="76"/>
        <v>0</v>
      </c>
    </row>
    <row r="172" spans="1:14" s="13" customFormat="1" ht="15.6">
      <c r="A172" s="17">
        <v>3</v>
      </c>
      <c r="B172" s="22" t="s">
        <v>46</v>
      </c>
      <c r="C172" s="23" t="s">
        <v>81</v>
      </c>
      <c r="D172" s="23" t="s">
        <v>78</v>
      </c>
      <c r="E172" s="23" t="s">
        <v>17</v>
      </c>
      <c r="F172" s="23" t="s">
        <v>91</v>
      </c>
      <c r="G172" s="24">
        <v>15570</v>
      </c>
      <c r="H172" s="24"/>
      <c r="I172" s="24">
        <v>43761.599999999999</v>
      </c>
      <c r="J172" s="24">
        <v>26782</v>
      </c>
      <c r="K172" s="24">
        <v>16580</v>
      </c>
      <c r="L172" s="24"/>
      <c r="M172" s="24">
        <v>16580</v>
      </c>
      <c r="N172" s="24"/>
    </row>
    <row r="173" spans="1:14" s="13" customFormat="1" ht="15.6">
      <c r="A173" s="15">
        <v>1</v>
      </c>
      <c r="B173" s="29" t="s">
        <v>139</v>
      </c>
      <c r="C173" s="30" t="s">
        <v>81</v>
      </c>
      <c r="D173" s="30" t="s">
        <v>81</v>
      </c>
      <c r="E173" s="30"/>
      <c r="F173" s="30"/>
      <c r="G173" s="31">
        <f t="shared" ref="G173:N173" si="77">SUMIFS(G174:G1211,$C174:$C1211,$C174,$D174:$D1211,$D174)/2</f>
        <v>9481.6</v>
      </c>
      <c r="H173" s="31">
        <f t="shared" si="77"/>
        <v>3011.3</v>
      </c>
      <c r="I173" s="31">
        <f t="shared" si="77"/>
        <v>9481.6</v>
      </c>
      <c r="J173" s="31">
        <f t="shared" si="77"/>
        <v>3011.3</v>
      </c>
      <c r="K173" s="31">
        <f t="shared" si="77"/>
        <v>9481.6</v>
      </c>
      <c r="L173" s="31">
        <f t="shared" si="77"/>
        <v>3011.3</v>
      </c>
      <c r="M173" s="31">
        <f t="shared" si="77"/>
        <v>9481.6</v>
      </c>
      <c r="N173" s="31">
        <f t="shared" si="77"/>
        <v>3011.3</v>
      </c>
    </row>
    <row r="174" spans="1:14" s="13" customFormat="1" ht="31.2">
      <c r="A174" s="16">
        <v>2</v>
      </c>
      <c r="B174" s="32" t="s">
        <v>181</v>
      </c>
      <c r="C174" s="33" t="s">
        <v>81</v>
      </c>
      <c r="D174" s="33" t="s">
        <v>81</v>
      </c>
      <c r="E174" s="33" t="s">
        <v>22</v>
      </c>
      <c r="F174" s="33"/>
      <c r="G174" s="34">
        <f t="shared" ref="G174:N174" si="78">SUMIFS(G175:G1208,$C175:$C1208,$C175,$D175:$D1208,$D175,$E175:$E1208,$E175)</f>
        <v>6470.3</v>
      </c>
      <c r="H174" s="34">
        <f t="shared" si="78"/>
        <v>0</v>
      </c>
      <c r="I174" s="34">
        <f t="shared" si="78"/>
        <v>6470.3</v>
      </c>
      <c r="J174" s="34">
        <f t="shared" si="78"/>
        <v>0</v>
      </c>
      <c r="K174" s="34">
        <f t="shared" si="78"/>
        <v>6470.3</v>
      </c>
      <c r="L174" s="34">
        <f t="shared" si="78"/>
        <v>0</v>
      </c>
      <c r="M174" s="34">
        <f t="shared" si="78"/>
        <v>6470.3</v>
      </c>
      <c r="N174" s="34">
        <f t="shared" si="78"/>
        <v>0</v>
      </c>
    </row>
    <row r="175" spans="1:14" s="13" customFormat="1" ht="15.6">
      <c r="A175" s="17">
        <v>3</v>
      </c>
      <c r="B175" s="22" t="s">
        <v>46</v>
      </c>
      <c r="C175" s="23" t="s">
        <v>81</v>
      </c>
      <c r="D175" s="23" t="s">
        <v>81</v>
      </c>
      <c r="E175" s="23" t="s">
        <v>22</v>
      </c>
      <c r="F175" s="23" t="s">
        <v>91</v>
      </c>
      <c r="G175" s="24">
        <v>6470.3</v>
      </c>
      <c r="H175" s="24"/>
      <c r="I175" s="24">
        <v>6470.3</v>
      </c>
      <c r="J175" s="24"/>
      <c r="K175" s="24">
        <v>6470.3</v>
      </c>
      <c r="L175" s="24"/>
      <c r="M175" s="24">
        <v>6470.3</v>
      </c>
      <c r="N175" s="24"/>
    </row>
    <row r="176" spans="1:14" s="13" customFormat="1" ht="31.2">
      <c r="A176" s="16">
        <v>2</v>
      </c>
      <c r="B176" s="32" t="s">
        <v>61</v>
      </c>
      <c r="C176" s="33" t="s">
        <v>81</v>
      </c>
      <c r="D176" s="33" t="s">
        <v>81</v>
      </c>
      <c r="E176" s="33" t="s">
        <v>123</v>
      </c>
      <c r="F176" s="33"/>
      <c r="G176" s="34">
        <f t="shared" ref="G176:N176" si="79">SUMIFS(G177:G1212,$C177:$C1212,$C177,$D177:$D1212,$D177,$E177:$E1212,$E177)</f>
        <v>3011.3</v>
      </c>
      <c r="H176" s="34">
        <f t="shared" si="79"/>
        <v>3011.3</v>
      </c>
      <c r="I176" s="34">
        <f t="shared" si="79"/>
        <v>3011.3</v>
      </c>
      <c r="J176" s="34">
        <f t="shared" si="79"/>
        <v>3011.3</v>
      </c>
      <c r="K176" s="34">
        <f t="shared" si="79"/>
        <v>3011.3</v>
      </c>
      <c r="L176" s="34">
        <f t="shared" si="79"/>
        <v>3011.3</v>
      </c>
      <c r="M176" s="34">
        <f t="shared" si="79"/>
        <v>3011.3</v>
      </c>
      <c r="N176" s="34">
        <f t="shared" si="79"/>
        <v>3011.3</v>
      </c>
    </row>
    <row r="177" spans="1:14" s="13" customFormat="1" ht="31.2">
      <c r="A177" s="17">
        <v>3</v>
      </c>
      <c r="B177" s="22" t="s">
        <v>11</v>
      </c>
      <c r="C177" s="23" t="s">
        <v>81</v>
      </c>
      <c r="D177" s="23" t="s">
        <v>81</v>
      </c>
      <c r="E177" s="23" t="s">
        <v>123</v>
      </c>
      <c r="F177" s="23" t="s">
        <v>73</v>
      </c>
      <c r="G177" s="24">
        <v>3011.3</v>
      </c>
      <c r="H177" s="24">
        <v>3011.3</v>
      </c>
      <c r="I177" s="24">
        <v>3011.3</v>
      </c>
      <c r="J177" s="24">
        <v>3011.3</v>
      </c>
      <c r="K177" s="24">
        <v>3011.3</v>
      </c>
      <c r="L177" s="24">
        <v>3011.3</v>
      </c>
      <c r="M177" s="24">
        <v>3011.3</v>
      </c>
      <c r="N177" s="24">
        <v>3011.3</v>
      </c>
    </row>
    <row r="178" spans="1:14" s="13" customFormat="1" ht="15.6">
      <c r="A178" s="14">
        <v>0</v>
      </c>
      <c r="B178" s="26" t="s">
        <v>142</v>
      </c>
      <c r="C178" s="27" t="s">
        <v>83</v>
      </c>
      <c r="D178" s="27" t="s">
        <v>114</v>
      </c>
      <c r="E178" s="27"/>
      <c r="F178" s="27"/>
      <c r="G178" s="28">
        <f>SUMIFS(G179:G1226,$C179:$C1226,$C179)/3</f>
        <v>49541.19999999999</v>
      </c>
      <c r="H178" s="28">
        <f>SUMIFS(H179:H1216,$C179:$C1216,$C179)/3</f>
        <v>0</v>
      </c>
      <c r="I178" s="28">
        <f>SUMIFS(I179:I1226,$C179:$C1226,$C179)/3</f>
        <v>49541.19999999999</v>
      </c>
      <c r="J178" s="28">
        <f>SUMIFS(J179:J1216,$C179:$C1216,$C179)/3</f>
        <v>0</v>
      </c>
      <c r="K178" s="28">
        <f>SUMIFS(K179:K1226,$C179:$C1226,$C179)/3</f>
        <v>49541.19999999999</v>
      </c>
      <c r="L178" s="28">
        <f>SUMIFS(L179:L1216,$C179:$C1216,$C179)/3</f>
        <v>0</v>
      </c>
      <c r="M178" s="28">
        <f>SUMIFS(M179:M1226,$C179:$C1226,$C179)/3</f>
        <v>49541.19999999999</v>
      </c>
      <c r="N178" s="28">
        <f>SUMIFS(N179:N1216,$C179:$C1216,$C179)/3</f>
        <v>0</v>
      </c>
    </row>
    <row r="179" spans="1:14" s="13" customFormat="1" ht="15.6">
      <c r="A179" s="15">
        <v>1</v>
      </c>
      <c r="B179" s="29" t="s">
        <v>24</v>
      </c>
      <c r="C179" s="30" t="s">
        <v>83</v>
      </c>
      <c r="D179" s="30" t="s">
        <v>69</v>
      </c>
      <c r="E179" s="30" t="s">
        <v>6</v>
      </c>
      <c r="F179" s="30" t="s">
        <v>71</v>
      </c>
      <c r="G179" s="31">
        <f t="shared" ref="G179:N179" si="80">SUMIFS(G180:G1219,$C180:$C1219,$C180,$D180:$D1219,$D180)/2</f>
        <v>49541.200000000004</v>
      </c>
      <c r="H179" s="31">
        <f t="shared" si="80"/>
        <v>0</v>
      </c>
      <c r="I179" s="31">
        <f t="shared" si="80"/>
        <v>49541.200000000004</v>
      </c>
      <c r="J179" s="31">
        <f t="shared" si="80"/>
        <v>0</v>
      </c>
      <c r="K179" s="31">
        <f t="shared" si="80"/>
        <v>49541.200000000004</v>
      </c>
      <c r="L179" s="31">
        <f t="shared" si="80"/>
        <v>0</v>
      </c>
      <c r="M179" s="31">
        <f t="shared" si="80"/>
        <v>49541.200000000004</v>
      </c>
      <c r="N179" s="31">
        <f t="shared" si="80"/>
        <v>0</v>
      </c>
    </row>
    <row r="180" spans="1:14" s="13" customFormat="1" ht="31.2">
      <c r="A180" s="16">
        <v>2</v>
      </c>
      <c r="B180" s="32" t="s">
        <v>171</v>
      </c>
      <c r="C180" s="33" t="s">
        <v>83</v>
      </c>
      <c r="D180" s="33" t="s">
        <v>69</v>
      </c>
      <c r="E180" s="33" t="s">
        <v>25</v>
      </c>
      <c r="F180" s="33"/>
      <c r="G180" s="34">
        <f t="shared" ref="G180:N180" si="81">SUMIFS(G181:G1216,$C181:$C1216,$C181,$D181:$D1216,$D181,$E181:$E1216,$E181)</f>
        <v>38426.400000000001</v>
      </c>
      <c r="H180" s="34">
        <f t="shared" si="81"/>
        <v>0</v>
      </c>
      <c r="I180" s="34">
        <f t="shared" si="81"/>
        <v>38426.400000000001</v>
      </c>
      <c r="J180" s="34">
        <f t="shared" si="81"/>
        <v>0</v>
      </c>
      <c r="K180" s="34">
        <f t="shared" si="81"/>
        <v>38426.400000000001</v>
      </c>
      <c r="L180" s="34">
        <f t="shared" si="81"/>
        <v>0</v>
      </c>
      <c r="M180" s="34">
        <f t="shared" si="81"/>
        <v>38426.400000000001</v>
      </c>
      <c r="N180" s="34">
        <f t="shared" si="81"/>
        <v>0</v>
      </c>
    </row>
    <row r="181" spans="1:14" s="13" customFormat="1" ht="15.6">
      <c r="A181" s="17">
        <v>3</v>
      </c>
      <c r="B181" s="22" t="s">
        <v>162</v>
      </c>
      <c r="C181" s="23" t="s">
        <v>83</v>
      </c>
      <c r="D181" s="23" t="s">
        <v>69</v>
      </c>
      <c r="E181" s="23" t="s">
        <v>25</v>
      </c>
      <c r="F181" s="23" t="s">
        <v>161</v>
      </c>
      <c r="G181" s="24"/>
      <c r="H181" s="24"/>
      <c r="I181" s="24"/>
      <c r="J181" s="24"/>
      <c r="K181" s="24"/>
      <c r="L181" s="24"/>
      <c r="M181" s="24"/>
      <c r="N181" s="24"/>
    </row>
    <row r="182" spans="1:14" s="13" customFormat="1" ht="15.6">
      <c r="A182" s="17">
        <v>3</v>
      </c>
      <c r="B182" s="22" t="s">
        <v>46</v>
      </c>
      <c r="C182" s="23" t="s">
        <v>83</v>
      </c>
      <c r="D182" s="23" t="s">
        <v>69</v>
      </c>
      <c r="E182" s="23" t="s">
        <v>25</v>
      </c>
      <c r="F182" s="23" t="s">
        <v>91</v>
      </c>
      <c r="G182" s="24">
        <v>38426.400000000001</v>
      </c>
      <c r="H182" s="24"/>
      <c r="I182" s="24">
        <v>38426.400000000001</v>
      </c>
      <c r="J182" s="24"/>
      <c r="K182" s="24">
        <v>38426.400000000001</v>
      </c>
      <c r="L182" s="24"/>
      <c r="M182" s="24">
        <v>38426.400000000001</v>
      </c>
      <c r="N182" s="24"/>
    </row>
    <row r="183" spans="1:14" s="13" customFormat="1" ht="31.2">
      <c r="A183" s="16">
        <v>2</v>
      </c>
      <c r="B183" s="32" t="s">
        <v>172</v>
      </c>
      <c r="C183" s="33" t="s">
        <v>83</v>
      </c>
      <c r="D183" s="33" t="s">
        <v>69</v>
      </c>
      <c r="E183" s="33" t="s">
        <v>26</v>
      </c>
      <c r="F183" s="33"/>
      <c r="G183" s="34">
        <f t="shared" ref="G183:N183" si="82">SUMIFS(G184:G1219,$C184:$C1219,$C184,$D184:$D1219,$D184,$E184:$E1219,$E184)</f>
        <v>11094.8</v>
      </c>
      <c r="H183" s="34">
        <f t="shared" si="82"/>
        <v>0</v>
      </c>
      <c r="I183" s="34">
        <f t="shared" si="82"/>
        <v>11094.8</v>
      </c>
      <c r="J183" s="34">
        <f t="shared" si="82"/>
        <v>0</v>
      </c>
      <c r="K183" s="34">
        <f t="shared" si="82"/>
        <v>11094.8</v>
      </c>
      <c r="L183" s="34">
        <f t="shared" si="82"/>
        <v>0</v>
      </c>
      <c r="M183" s="34">
        <f t="shared" si="82"/>
        <v>11094.8</v>
      </c>
      <c r="N183" s="34">
        <f t="shared" si="82"/>
        <v>0</v>
      </c>
    </row>
    <row r="184" spans="1:14" s="13" customFormat="1" ht="15.6">
      <c r="A184" s="17">
        <v>3</v>
      </c>
      <c r="B184" s="22" t="s">
        <v>46</v>
      </c>
      <c r="C184" s="23" t="s">
        <v>83</v>
      </c>
      <c r="D184" s="23" t="s">
        <v>69</v>
      </c>
      <c r="E184" s="23" t="s">
        <v>26</v>
      </c>
      <c r="F184" s="23" t="s">
        <v>91</v>
      </c>
      <c r="G184" s="24">
        <v>11094.8</v>
      </c>
      <c r="H184" s="24"/>
      <c r="I184" s="24">
        <v>11094.8</v>
      </c>
      <c r="J184" s="24"/>
      <c r="K184" s="24">
        <v>11094.8</v>
      </c>
      <c r="L184" s="24"/>
      <c r="M184" s="24">
        <v>11094.8</v>
      </c>
      <c r="N184" s="24"/>
    </row>
    <row r="185" spans="1:14" s="13" customFormat="1" ht="53.4" customHeight="1">
      <c r="A185" s="16">
        <v>2</v>
      </c>
      <c r="B185" s="41" t="s">
        <v>212</v>
      </c>
      <c r="C185" s="33" t="s">
        <v>83</v>
      </c>
      <c r="D185" s="33" t="s">
        <v>69</v>
      </c>
      <c r="E185" s="33" t="s">
        <v>132</v>
      </c>
      <c r="F185" s="33"/>
      <c r="G185" s="34">
        <f t="shared" ref="G185:N185" si="83">SUMIFS(G186:G1221,$C186:$C1221,$C186,$D186:$D1221,$D186,$E186:$E1221,$E186)</f>
        <v>0</v>
      </c>
      <c r="H185" s="34">
        <f t="shared" si="83"/>
        <v>0</v>
      </c>
      <c r="I185" s="34">
        <f t="shared" si="83"/>
        <v>0</v>
      </c>
      <c r="J185" s="34">
        <f t="shared" si="83"/>
        <v>0</v>
      </c>
      <c r="K185" s="34">
        <f t="shared" si="83"/>
        <v>0</v>
      </c>
      <c r="L185" s="34">
        <f t="shared" si="83"/>
        <v>0</v>
      </c>
      <c r="M185" s="34">
        <f t="shared" si="83"/>
        <v>0</v>
      </c>
      <c r="N185" s="34">
        <f t="shared" si="83"/>
        <v>0</v>
      </c>
    </row>
    <row r="186" spans="1:14" s="13" customFormat="1" ht="15.6">
      <c r="A186" s="17">
        <v>3</v>
      </c>
      <c r="B186" s="22" t="s">
        <v>46</v>
      </c>
      <c r="C186" s="23" t="s">
        <v>83</v>
      </c>
      <c r="D186" s="23" t="s">
        <v>69</v>
      </c>
      <c r="E186" s="23" t="s">
        <v>132</v>
      </c>
      <c r="F186" s="23" t="s">
        <v>91</v>
      </c>
      <c r="G186" s="24"/>
      <c r="H186" s="24"/>
      <c r="I186" s="24"/>
      <c r="J186" s="24"/>
      <c r="K186" s="24"/>
      <c r="L186" s="24"/>
      <c r="M186" s="24"/>
      <c r="N186" s="24"/>
    </row>
    <row r="187" spans="1:14" s="13" customFormat="1" ht="46.8">
      <c r="A187" s="16">
        <v>2</v>
      </c>
      <c r="B187" s="41" t="s">
        <v>215</v>
      </c>
      <c r="C187" s="33" t="s">
        <v>83</v>
      </c>
      <c r="D187" s="33" t="s">
        <v>69</v>
      </c>
      <c r="E187" s="33" t="s">
        <v>160</v>
      </c>
      <c r="F187" s="33"/>
      <c r="G187" s="34">
        <f t="shared" ref="G187:N187" si="84">SUMIFS(G188:G1223,$C188:$C1223,$C188,$D188:$D1223,$D188,$E188:$E1223,$E188)</f>
        <v>20</v>
      </c>
      <c r="H187" s="34">
        <f t="shared" si="84"/>
        <v>0</v>
      </c>
      <c r="I187" s="34">
        <f t="shared" si="84"/>
        <v>20</v>
      </c>
      <c r="J187" s="34">
        <f t="shared" si="84"/>
        <v>0</v>
      </c>
      <c r="K187" s="34">
        <f t="shared" si="84"/>
        <v>20</v>
      </c>
      <c r="L187" s="34">
        <f t="shared" si="84"/>
        <v>0</v>
      </c>
      <c r="M187" s="34">
        <f t="shared" si="84"/>
        <v>20</v>
      </c>
      <c r="N187" s="34">
        <f t="shared" si="84"/>
        <v>0</v>
      </c>
    </row>
    <row r="188" spans="1:14" s="13" customFormat="1" ht="15.6">
      <c r="A188" s="17">
        <v>3</v>
      </c>
      <c r="B188" s="22" t="s">
        <v>46</v>
      </c>
      <c r="C188" s="23" t="s">
        <v>83</v>
      </c>
      <c r="D188" s="23" t="s">
        <v>69</v>
      </c>
      <c r="E188" s="23" t="s">
        <v>160</v>
      </c>
      <c r="F188" s="23" t="s">
        <v>91</v>
      </c>
      <c r="G188" s="24">
        <v>20</v>
      </c>
      <c r="H188" s="24"/>
      <c r="I188" s="24">
        <v>20</v>
      </c>
      <c r="J188" s="24"/>
      <c r="K188" s="24">
        <v>20</v>
      </c>
      <c r="L188" s="24"/>
      <c r="M188" s="24">
        <v>20</v>
      </c>
      <c r="N188" s="24"/>
    </row>
    <row r="189" spans="1:14" s="13" customFormat="1" ht="15.6">
      <c r="A189" s="14">
        <v>0</v>
      </c>
      <c r="B189" s="26" t="s">
        <v>111</v>
      </c>
      <c r="C189" s="27" t="s">
        <v>84</v>
      </c>
      <c r="D189" s="27" t="s">
        <v>114</v>
      </c>
      <c r="E189" s="27"/>
      <c r="F189" s="27"/>
      <c r="G189" s="28">
        <f>SUMIFS(G190:G1250,$C190:$C1250,$C190)/3</f>
        <v>22986.5</v>
      </c>
      <c r="H189" s="28">
        <f>SUMIFS(H190:H1240,$C190:$C1240,$C190)/3</f>
        <v>16475.899999999998</v>
      </c>
      <c r="I189" s="28">
        <f>SUMIFS(I190:I1250,$C190:$C1250,$C190)/3</f>
        <v>69444.7</v>
      </c>
      <c r="J189" s="28">
        <f>SUMIFS(J190:J1240,$C190:$C1240,$C190)/3</f>
        <v>62934.100000000006</v>
      </c>
      <c r="K189" s="28">
        <f>SUMIFS(K190:K1250,$C190:$C1250,$C190)/3</f>
        <v>22002.699999999997</v>
      </c>
      <c r="L189" s="28">
        <f>SUMIFS(L190:L1240,$C190:$C1240,$C190)/3</f>
        <v>15491.9</v>
      </c>
      <c r="M189" s="28">
        <f>SUMIFS(M190:M1250,$C190:$C1250,$C190)/3</f>
        <v>45231.69999999999</v>
      </c>
      <c r="N189" s="28">
        <f>SUMIFS(N190:N1240,$C190:$C1240,$C190)/3</f>
        <v>38720.9</v>
      </c>
    </row>
    <row r="190" spans="1:14" s="13" customFormat="1" ht="15.6">
      <c r="A190" s="15">
        <v>1</v>
      </c>
      <c r="B190" s="29" t="s">
        <v>63</v>
      </c>
      <c r="C190" s="30" t="s">
        <v>84</v>
      </c>
      <c r="D190" s="30" t="s">
        <v>69</v>
      </c>
      <c r="E190" s="30" t="s">
        <v>6</v>
      </c>
      <c r="F190" s="30" t="s">
        <v>71</v>
      </c>
      <c r="G190" s="31">
        <f t="shared" ref="G190:N190" si="85">SUMIFS(G191:G1234,$C191:$C1234,$C191,$D191:$D1234,$D191)/2</f>
        <v>2015.9</v>
      </c>
      <c r="H190" s="31">
        <f t="shared" si="85"/>
        <v>0</v>
      </c>
      <c r="I190" s="31">
        <f t="shared" si="85"/>
        <v>2015.9</v>
      </c>
      <c r="J190" s="31">
        <f t="shared" si="85"/>
        <v>0</v>
      </c>
      <c r="K190" s="31">
        <f t="shared" si="85"/>
        <v>2015.9</v>
      </c>
      <c r="L190" s="31">
        <f t="shared" si="85"/>
        <v>0</v>
      </c>
      <c r="M190" s="31">
        <f t="shared" si="85"/>
        <v>2015.9</v>
      </c>
      <c r="N190" s="31">
        <f t="shared" si="85"/>
        <v>0</v>
      </c>
    </row>
    <row r="191" spans="1:14" s="13" customFormat="1" ht="31.2">
      <c r="A191" s="16">
        <v>2</v>
      </c>
      <c r="B191" s="32" t="s">
        <v>32</v>
      </c>
      <c r="C191" s="33" t="s">
        <v>84</v>
      </c>
      <c r="D191" s="33" t="s">
        <v>69</v>
      </c>
      <c r="E191" s="33" t="s">
        <v>124</v>
      </c>
      <c r="F191" s="33"/>
      <c r="G191" s="34">
        <f t="shared" ref="G191:N191" si="86">SUMIFS(G192:G1231,$C192:$C1231,$C192,$D192:$D1231,$D192,$E192:$E1231,$E192)</f>
        <v>2015.9</v>
      </c>
      <c r="H191" s="34">
        <f t="shared" si="86"/>
        <v>0</v>
      </c>
      <c r="I191" s="34">
        <f t="shared" si="86"/>
        <v>2015.9</v>
      </c>
      <c r="J191" s="34">
        <f t="shared" si="86"/>
        <v>0</v>
      </c>
      <c r="K191" s="34">
        <f t="shared" si="86"/>
        <v>2015.9</v>
      </c>
      <c r="L191" s="34">
        <f t="shared" si="86"/>
        <v>0</v>
      </c>
      <c r="M191" s="34">
        <f t="shared" si="86"/>
        <v>2015.9</v>
      </c>
      <c r="N191" s="34">
        <f t="shared" si="86"/>
        <v>0</v>
      </c>
    </row>
    <row r="192" spans="1:14" s="13" customFormat="1" ht="31.2">
      <c r="A192" s="17">
        <v>3</v>
      </c>
      <c r="B192" s="22" t="s">
        <v>185</v>
      </c>
      <c r="C192" s="23" t="s">
        <v>84</v>
      </c>
      <c r="D192" s="23" t="s">
        <v>69</v>
      </c>
      <c r="E192" s="23" t="s">
        <v>124</v>
      </c>
      <c r="F192" s="23" t="s">
        <v>184</v>
      </c>
      <c r="G192" s="24">
        <v>2015.9</v>
      </c>
      <c r="H192" s="25"/>
      <c r="I192" s="24">
        <v>2015.9</v>
      </c>
      <c r="J192" s="25"/>
      <c r="K192" s="24">
        <v>2015.9</v>
      </c>
      <c r="L192" s="25"/>
      <c r="M192" s="24">
        <v>2015.9</v>
      </c>
      <c r="N192" s="25"/>
    </row>
    <row r="193" spans="1:14" s="13" customFormat="1" ht="15.6">
      <c r="A193" s="15">
        <v>1</v>
      </c>
      <c r="B193" s="29" t="s">
        <v>64</v>
      </c>
      <c r="C193" s="30" t="s">
        <v>84</v>
      </c>
      <c r="D193" s="30" t="s">
        <v>78</v>
      </c>
      <c r="E193" s="30" t="s">
        <v>6</v>
      </c>
      <c r="F193" s="30" t="s">
        <v>71</v>
      </c>
      <c r="G193" s="31">
        <f t="shared" ref="G193:N193" si="87">SUMIFS(G194:G1237,$C194:$C1237,$C194,$D194:$D1237,$D194)/2</f>
        <v>419</v>
      </c>
      <c r="H193" s="31">
        <f t="shared" si="87"/>
        <v>0</v>
      </c>
      <c r="I193" s="31">
        <f t="shared" si="87"/>
        <v>419</v>
      </c>
      <c r="J193" s="31">
        <f t="shared" si="87"/>
        <v>0</v>
      </c>
      <c r="K193" s="31">
        <f t="shared" si="87"/>
        <v>419</v>
      </c>
      <c r="L193" s="31">
        <f t="shared" si="87"/>
        <v>0</v>
      </c>
      <c r="M193" s="31">
        <f t="shared" si="87"/>
        <v>419</v>
      </c>
      <c r="N193" s="31">
        <f t="shared" si="87"/>
        <v>0</v>
      </c>
    </row>
    <row r="194" spans="1:14" s="13" customFormat="1" ht="39.6" customHeight="1">
      <c r="A194" s="16">
        <v>2</v>
      </c>
      <c r="B194" s="41" t="s">
        <v>204</v>
      </c>
      <c r="C194" s="33" t="s">
        <v>84</v>
      </c>
      <c r="D194" s="33" t="s">
        <v>78</v>
      </c>
      <c r="E194" s="33" t="s">
        <v>59</v>
      </c>
      <c r="F194" s="33"/>
      <c r="G194" s="34">
        <f t="shared" ref="G194:N194" si="88">SUMIFS(G195:G1234,$C195:$C1234,$C195,$D195:$D1234,$D195,$E195:$E1234,$E195)</f>
        <v>269</v>
      </c>
      <c r="H194" s="34">
        <f t="shared" si="88"/>
        <v>0</v>
      </c>
      <c r="I194" s="34">
        <f t="shared" si="88"/>
        <v>269</v>
      </c>
      <c r="J194" s="34">
        <f t="shared" si="88"/>
        <v>0</v>
      </c>
      <c r="K194" s="34">
        <f t="shared" si="88"/>
        <v>269</v>
      </c>
      <c r="L194" s="34">
        <f t="shared" si="88"/>
        <v>0</v>
      </c>
      <c r="M194" s="34">
        <f t="shared" si="88"/>
        <v>269</v>
      </c>
      <c r="N194" s="34">
        <f t="shared" si="88"/>
        <v>0</v>
      </c>
    </row>
    <row r="195" spans="1:14" s="13" customFormat="1" ht="31.2">
      <c r="A195" s="17">
        <v>3</v>
      </c>
      <c r="B195" s="22" t="s">
        <v>21</v>
      </c>
      <c r="C195" s="23" t="s">
        <v>84</v>
      </c>
      <c r="D195" s="23" t="s">
        <v>78</v>
      </c>
      <c r="E195" s="23" t="s">
        <v>59</v>
      </c>
      <c r="F195" s="23" t="s">
        <v>80</v>
      </c>
      <c r="G195" s="24">
        <v>269</v>
      </c>
      <c r="H195" s="24"/>
      <c r="I195" s="24">
        <v>269</v>
      </c>
      <c r="J195" s="24"/>
      <c r="K195" s="24">
        <v>269</v>
      </c>
      <c r="L195" s="24"/>
      <c r="M195" s="24">
        <v>269</v>
      </c>
      <c r="N195" s="24"/>
    </row>
    <row r="196" spans="1:14" s="13" customFormat="1" ht="56.25" customHeight="1">
      <c r="A196" s="16">
        <v>2</v>
      </c>
      <c r="B196" s="41" t="s">
        <v>213</v>
      </c>
      <c r="C196" s="33" t="s">
        <v>84</v>
      </c>
      <c r="D196" s="33" t="s">
        <v>78</v>
      </c>
      <c r="E196" s="33" t="s">
        <v>131</v>
      </c>
      <c r="F196" s="33"/>
      <c r="G196" s="34">
        <f t="shared" ref="G196:N196" si="89">SUMIFS(G197:G1236,$C197:$C1236,$C197,$D197:$D1236,$D197,$E197:$E1236,$E197)</f>
        <v>0</v>
      </c>
      <c r="H196" s="34">
        <f t="shared" si="89"/>
        <v>0</v>
      </c>
      <c r="I196" s="34">
        <f t="shared" si="89"/>
        <v>0</v>
      </c>
      <c r="J196" s="34">
        <f t="shared" si="89"/>
        <v>0</v>
      </c>
      <c r="K196" s="34">
        <f t="shared" si="89"/>
        <v>0</v>
      </c>
      <c r="L196" s="34">
        <f t="shared" si="89"/>
        <v>0</v>
      </c>
      <c r="M196" s="34">
        <f t="shared" si="89"/>
        <v>0</v>
      </c>
      <c r="N196" s="34">
        <f t="shared" si="89"/>
        <v>0</v>
      </c>
    </row>
    <row r="197" spans="1:14" s="13" customFormat="1" ht="31.2">
      <c r="A197" s="17">
        <v>3</v>
      </c>
      <c r="B197" s="22" t="s">
        <v>21</v>
      </c>
      <c r="C197" s="23" t="s">
        <v>84</v>
      </c>
      <c r="D197" s="23" t="s">
        <v>78</v>
      </c>
      <c r="E197" s="23" t="s">
        <v>131</v>
      </c>
      <c r="F197" s="23" t="s">
        <v>80</v>
      </c>
      <c r="G197" s="24"/>
      <c r="H197" s="24"/>
      <c r="I197" s="24"/>
      <c r="J197" s="24"/>
      <c r="K197" s="24"/>
      <c r="L197" s="24"/>
      <c r="M197" s="24"/>
      <c r="N197" s="24"/>
    </row>
    <row r="198" spans="1:14" s="13" customFormat="1" ht="15.6">
      <c r="A198" s="17">
        <v>3</v>
      </c>
      <c r="B198" s="22" t="s">
        <v>46</v>
      </c>
      <c r="C198" s="23" t="s">
        <v>84</v>
      </c>
      <c r="D198" s="23" t="s">
        <v>78</v>
      </c>
      <c r="E198" s="23" t="s">
        <v>131</v>
      </c>
      <c r="F198" s="23" t="s">
        <v>91</v>
      </c>
      <c r="G198" s="24"/>
      <c r="H198" s="24"/>
      <c r="I198" s="24"/>
      <c r="J198" s="24"/>
      <c r="K198" s="24"/>
      <c r="L198" s="24"/>
      <c r="M198" s="24"/>
      <c r="N198" s="24"/>
    </row>
    <row r="199" spans="1:14" s="13" customFormat="1" ht="53.4" customHeight="1">
      <c r="A199" s="16">
        <v>2</v>
      </c>
      <c r="B199" s="41" t="s">
        <v>215</v>
      </c>
      <c r="C199" s="42" t="s">
        <v>84</v>
      </c>
      <c r="D199" s="42" t="s">
        <v>78</v>
      </c>
      <c r="E199" s="42" t="s">
        <v>160</v>
      </c>
      <c r="F199" s="42"/>
      <c r="G199" s="34">
        <f t="shared" ref="G199:N199" si="90">SUMIFS(G200:G1239,$C200:$C1239,$C200,$D200:$D1239,$D200,$E200:$E1239,$E200)</f>
        <v>150</v>
      </c>
      <c r="H199" s="34">
        <f t="shared" si="90"/>
        <v>0</v>
      </c>
      <c r="I199" s="34">
        <f t="shared" si="90"/>
        <v>150</v>
      </c>
      <c r="J199" s="34">
        <f t="shared" si="90"/>
        <v>0</v>
      </c>
      <c r="K199" s="34">
        <f t="shared" si="90"/>
        <v>150</v>
      </c>
      <c r="L199" s="34">
        <f t="shared" si="90"/>
        <v>0</v>
      </c>
      <c r="M199" s="34">
        <f t="shared" si="90"/>
        <v>150</v>
      </c>
      <c r="N199" s="34">
        <f t="shared" si="90"/>
        <v>0</v>
      </c>
    </row>
    <row r="200" spans="1:14" s="13" customFormat="1" ht="31.2">
      <c r="A200" s="17">
        <v>3</v>
      </c>
      <c r="B200" s="22" t="s">
        <v>21</v>
      </c>
      <c r="C200" s="23" t="s">
        <v>84</v>
      </c>
      <c r="D200" s="23" t="s">
        <v>78</v>
      </c>
      <c r="E200" s="23" t="s">
        <v>160</v>
      </c>
      <c r="F200" s="23" t="s">
        <v>80</v>
      </c>
      <c r="G200" s="24">
        <v>150</v>
      </c>
      <c r="H200" s="25"/>
      <c r="I200" s="24">
        <v>150</v>
      </c>
      <c r="J200" s="25"/>
      <c r="K200" s="24">
        <v>150</v>
      </c>
      <c r="L200" s="25"/>
      <c r="M200" s="24">
        <v>150</v>
      </c>
      <c r="N200" s="25"/>
    </row>
    <row r="201" spans="1:14" s="13" customFormat="1" ht="40.799999999999997" customHeight="1">
      <c r="A201" s="16">
        <v>2</v>
      </c>
      <c r="B201" s="41" t="s">
        <v>35</v>
      </c>
      <c r="C201" s="33" t="s">
        <v>84</v>
      </c>
      <c r="D201" s="33" t="s">
        <v>78</v>
      </c>
      <c r="E201" s="33" t="s">
        <v>122</v>
      </c>
      <c r="F201" s="33"/>
      <c r="G201" s="34">
        <f t="shared" ref="G201:N201" si="91">SUMIFS(G202:G1242,$C202:$C1242,$C202,$D202:$D1242,$D202,$E202:$E1242,$E202)</f>
        <v>0</v>
      </c>
      <c r="H201" s="34">
        <f t="shared" si="91"/>
        <v>0</v>
      </c>
      <c r="I201" s="34">
        <f t="shared" si="91"/>
        <v>0</v>
      </c>
      <c r="J201" s="34">
        <f t="shared" si="91"/>
        <v>0</v>
      </c>
      <c r="K201" s="34">
        <f t="shared" si="91"/>
        <v>0</v>
      </c>
      <c r="L201" s="34">
        <f t="shared" si="91"/>
        <v>0</v>
      </c>
      <c r="M201" s="34">
        <f t="shared" si="91"/>
        <v>0</v>
      </c>
      <c r="N201" s="34">
        <f t="shared" si="91"/>
        <v>0</v>
      </c>
    </row>
    <row r="202" spans="1:14" s="13" customFormat="1" ht="15.6">
      <c r="A202" s="17">
        <v>3</v>
      </c>
      <c r="B202" s="22" t="s">
        <v>163</v>
      </c>
      <c r="C202" s="23" t="s">
        <v>84</v>
      </c>
      <c r="D202" s="23" t="s">
        <v>78</v>
      </c>
      <c r="E202" s="23" t="s">
        <v>122</v>
      </c>
      <c r="F202" s="23" t="s">
        <v>135</v>
      </c>
      <c r="G202" s="24"/>
      <c r="H202" s="24"/>
      <c r="I202" s="24"/>
      <c r="J202" s="24"/>
      <c r="K202" s="24"/>
      <c r="L202" s="24"/>
      <c r="M202" s="24"/>
      <c r="N202" s="24"/>
    </row>
    <row r="203" spans="1:14" s="13" customFormat="1" ht="15.6">
      <c r="A203" s="15">
        <v>1</v>
      </c>
      <c r="B203" s="29" t="s">
        <v>140</v>
      </c>
      <c r="C203" s="30" t="s">
        <v>84</v>
      </c>
      <c r="D203" s="30" t="s">
        <v>86</v>
      </c>
      <c r="E203" s="30" t="s">
        <v>6</v>
      </c>
      <c r="F203" s="30" t="s">
        <v>71</v>
      </c>
      <c r="G203" s="31">
        <f t="shared" ref="G203:N203" si="92">SUMIFS(G204:G1247,$C204:$C1247,$C204,$D204:$D1247,$D204)/2</f>
        <v>14915.1</v>
      </c>
      <c r="H203" s="31">
        <f t="shared" si="92"/>
        <v>12483.4</v>
      </c>
      <c r="I203" s="31">
        <f t="shared" si="92"/>
        <v>61373.3</v>
      </c>
      <c r="J203" s="31">
        <f t="shared" si="92"/>
        <v>58941.600000000006</v>
      </c>
      <c r="K203" s="31">
        <f t="shared" si="92"/>
        <v>13931.3</v>
      </c>
      <c r="L203" s="31">
        <f t="shared" si="92"/>
        <v>11499.4</v>
      </c>
      <c r="M203" s="31">
        <f t="shared" si="92"/>
        <v>37160.300000000003</v>
      </c>
      <c r="N203" s="31">
        <f t="shared" si="92"/>
        <v>34728.400000000001</v>
      </c>
    </row>
    <row r="204" spans="1:14" s="13" customFormat="1" ht="15.6">
      <c r="A204" s="16">
        <v>2</v>
      </c>
      <c r="B204" s="32" t="s">
        <v>198</v>
      </c>
      <c r="C204" s="33" t="s">
        <v>84</v>
      </c>
      <c r="D204" s="33" t="s">
        <v>86</v>
      </c>
      <c r="E204" s="33" t="s">
        <v>65</v>
      </c>
      <c r="F204" s="33"/>
      <c r="G204" s="34">
        <f t="shared" ref="G204:N204" si="93">SUMIFS(G205:G1244,$C205:$C1244,$C205,$D205:$D1244,$D205,$E205:$E1244,$E205)</f>
        <v>7909.3</v>
      </c>
      <c r="H204" s="34">
        <f t="shared" si="93"/>
        <v>5477.6</v>
      </c>
      <c r="I204" s="34">
        <f t="shared" si="93"/>
        <v>7909.6</v>
      </c>
      <c r="J204" s="34">
        <f t="shared" si="93"/>
        <v>5477.9</v>
      </c>
      <c r="K204" s="34">
        <f t="shared" si="93"/>
        <v>6925.5</v>
      </c>
      <c r="L204" s="34">
        <f t="shared" si="93"/>
        <v>4493.6000000000004</v>
      </c>
      <c r="M204" s="34">
        <f t="shared" si="93"/>
        <v>6925.5</v>
      </c>
      <c r="N204" s="34">
        <f t="shared" si="93"/>
        <v>4493.6000000000004</v>
      </c>
    </row>
    <row r="205" spans="1:14" s="13" customFormat="1" ht="31.2">
      <c r="A205" s="17">
        <v>3</v>
      </c>
      <c r="B205" s="22" t="s">
        <v>21</v>
      </c>
      <c r="C205" s="23" t="s">
        <v>84</v>
      </c>
      <c r="D205" s="23" t="s">
        <v>86</v>
      </c>
      <c r="E205" s="23" t="s">
        <v>65</v>
      </c>
      <c r="F205" s="23" t="s">
        <v>80</v>
      </c>
      <c r="G205" s="24">
        <v>7909.3</v>
      </c>
      <c r="H205" s="24">
        <v>5477.6</v>
      </c>
      <c r="I205" s="24">
        <v>7909.6</v>
      </c>
      <c r="J205" s="24">
        <v>5477.9</v>
      </c>
      <c r="K205" s="24">
        <v>6925.5</v>
      </c>
      <c r="L205" s="24">
        <v>4493.6000000000004</v>
      </c>
      <c r="M205" s="24">
        <v>6925.5</v>
      </c>
      <c r="N205" s="24">
        <v>4493.6000000000004</v>
      </c>
    </row>
    <row r="206" spans="1:14" s="13" customFormat="1" ht="46.8">
      <c r="A206" s="16">
        <v>2</v>
      </c>
      <c r="B206" s="41" t="s">
        <v>209</v>
      </c>
      <c r="C206" s="33" t="s">
        <v>84</v>
      </c>
      <c r="D206" s="33" t="s">
        <v>86</v>
      </c>
      <c r="E206" s="33" t="s">
        <v>9</v>
      </c>
      <c r="F206" s="33"/>
      <c r="G206" s="34">
        <f t="shared" ref="G206:N206" si="94">SUMIFS(G207:G1246,$C207:$C1246,$C207,$D207:$D1246,$D207,$E207:$E1246,$E207)</f>
        <v>7005.8</v>
      </c>
      <c r="H206" s="34">
        <f t="shared" si="94"/>
        <v>7005.8</v>
      </c>
      <c r="I206" s="34">
        <f t="shared" si="94"/>
        <v>7005.8</v>
      </c>
      <c r="J206" s="34">
        <f t="shared" si="94"/>
        <v>7005.8</v>
      </c>
      <c r="K206" s="34">
        <f t="shared" si="94"/>
        <v>7005.8</v>
      </c>
      <c r="L206" s="34">
        <f t="shared" si="94"/>
        <v>7005.8</v>
      </c>
      <c r="M206" s="34">
        <f t="shared" si="94"/>
        <v>7005.8</v>
      </c>
      <c r="N206" s="34">
        <f t="shared" si="94"/>
        <v>7005.8</v>
      </c>
    </row>
    <row r="207" spans="1:14" s="13" customFormat="1" ht="31.2">
      <c r="A207" s="17">
        <v>3</v>
      </c>
      <c r="B207" s="22" t="s">
        <v>11</v>
      </c>
      <c r="C207" s="23" t="s">
        <v>84</v>
      </c>
      <c r="D207" s="23" t="s">
        <v>86</v>
      </c>
      <c r="E207" s="23" t="s">
        <v>9</v>
      </c>
      <c r="F207" s="23" t="s">
        <v>73</v>
      </c>
      <c r="G207" s="24"/>
      <c r="H207" s="24"/>
      <c r="I207" s="24"/>
      <c r="J207" s="24"/>
      <c r="K207" s="24"/>
      <c r="L207" s="24"/>
      <c r="M207" s="24"/>
      <c r="N207" s="24"/>
    </row>
    <row r="208" spans="1:14" s="13" customFormat="1" ht="31.2">
      <c r="A208" s="17">
        <v>3</v>
      </c>
      <c r="B208" s="22" t="s">
        <v>21</v>
      </c>
      <c r="C208" s="23" t="s">
        <v>84</v>
      </c>
      <c r="D208" s="23" t="s">
        <v>86</v>
      </c>
      <c r="E208" s="23" t="s">
        <v>9</v>
      </c>
      <c r="F208" s="23" t="s">
        <v>80</v>
      </c>
      <c r="G208" s="24">
        <v>7005.8</v>
      </c>
      <c r="H208" s="24">
        <v>7005.8</v>
      </c>
      <c r="I208" s="24">
        <v>7005.8</v>
      </c>
      <c r="J208" s="24">
        <v>7005.8</v>
      </c>
      <c r="K208" s="24">
        <v>7005.8</v>
      </c>
      <c r="L208" s="24">
        <v>7005.8</v>
      </c>
      <c r="M208" s="24">
        <v>7005.8</v>
      </c>
      <c r="N208" s="24">
        <v>7005.8</v>
      </c>
    </row>
    <row r="209" spans="1:14" s="13" customFormat="1" ht="78">
      <c r="A209" s="16">
        <v>2</v>
      </c>
      <c r="B209" s="41" t="s">
        <v>211</v>
      </c>
      <c r="C209" s="33" t="s">
        <v>84</v>
      </c>
      <c r="D209" s="33" t="s">
        <v>86</v>
      </c>
      <c r="E209" s="33" t="s">
        <v>130</v>
      </c>
      <c r="F209" s="33"/>
      <c r="G209" s="34">
        <f t="shared" ref="G209:N209" si="95">SUMIFS(G210:G1248,$C210:$C1248,$C210,$D210:$D1248,$D210,$E210:$E1248,$E210)</f>
        <v>0</v>
      </c>
      <c r="H209" s="34">
        <f t="shared" si="95"/>
        <v>0</v>
      </c>
      <c r="I209" s="34">
        <f t="shared" si="95"/>
        <v>46457.9</v>
      </c>
      <c r="J209" s="34">
        <f t="shared" si="95"/>
        <v>46457.9</v>
      </c>
      <c r="K209" s="34">
        <f t="shared" si="95"/>
        <v>0</v>
      </c>
      <c r="L209" s="34">
        <f t="shared" si="95"/>
        <v>0</v>
      </c>
      <c r="M209" s="34">
        <f t="shared" si="95"/>
        <v>23229</v>
      </c>
      <c r="N209" s="34">
        <f t="shared" si="95"/>
        <v>23229</v>
      </c>
    </row>
    <row r="210" spans="1:14" s="13" customFormat="1" ht="15.6">
      <c r="A210" s="17">
        <v>3</v>
      </c>
      <c r="B210" s="22" t="s">
        <v>129</v>
      </c>
      <c r="C210" s="23" t="s">
        <v>84</v>
      </c>
      <c r="D210" s="23" t="s">
        <v>86</v>
      </c>
      <c r="E210" s="23" t="s">
        <v>130</v>
      </c>
      <c r="F210" s="23" t="s">
        <v>128</v>
      </c>
      <c r="G210" s="24"/>
      <c r="H210" s="24"/>
      <c r="I210" s="24">
        <v>46457.9</v>
      </c>
      <c r="J210" s="24">
        <v>46457.9</v>
      </c>
      <c r="K210" s="24"/>
      <c r="L210" s="24"/>
      <c r="M210" s="24">
        <v>23229</v>
      </c>
      <c r="N210" s="24">
        <v>23229</v>
      </c>
    </row>
    <row r="211" spans="1:14" s="13" customFormat="1" ht="15.6">
      <c r="A211" s="15">
        <v>1</v>
      </c>
      <c r="B211" s="29" t="s">
        <v>27</v>
      </c>
      <c r="C211" s="30" t="s">
        <v>84</v>
      </c>
      <c r="D211" s="30" t="s">
        <v>70</v>
      </c>
      <c r="E211" s="30" t="s">
        <v>6</v>
      </c>
      <c r="F211" s="30" t="s">
        <v>71</v>
      </c>
      <c r="G211" s="31">
        <f t="shared" ref="G211:N211" si="96">SUMIFS(G212:G1254,$C212:$C1254,$C212,$D212:$D1254,$D212)/2</f>
        <v>5636.5</v>
      </c>
      <c r="H211" s="31">
        <f t="shared" si="96"/>
        <v>3992.4999999999995</v>
      </c>
      <c r="I211" s="31">
        <f t="shared" si="96"/>
        <v>5636.5</v>
      </c>
      <c r="J211" s="31">
        <f t="shared" si="96"/>
        <v>3992.4999999999995</v>
      </c>
      <c r="K211" s="31">
        <f t="shared" si="96"/>
        <v>5636.5</v>
      </c>
      <c r="L211" s="31">
        <f t="shared" si="96"/>
        <v>3992.4999999999995</v>
      </c>
      <c r="M211" s="31">
        <f t="shared" si="96"/>
        <v>5636.5</v>
      </c>
      <c r="N211" s="31">
        <f t="shared" si="96"/>
        <v>3992.4999999999995</v>
      </c>
    </row>
    <row r="212" spans="1:14" s="13" customFormat="1" ht="52.2" customHeight="1">
      <c r="A212" s="16">
        <v>2</v>
      </c>
      <c r="B212" s="32" t="s">
        <v>200</v>
      </c>
      <c r="C212" s="33" t="s">
        <v>84</v>
      </c>
      <c r="D212" s="33" t="s">
        <v>70</v>
      </c>
      <c r="E212" s="33" t="s">
        <v>28</v>
      </c>
      <c r="F212" s="33"/>
      <c r="G212" s="34">
        <f t="shared" ref="G212:N212" si="97">SUMIFS(G213:G1251,$C213:$C1251,$C213,$D213:$D1251,$D213,$E213:$E1251,$E213)</f>
        <v>965</v>
      </c>
      <c r="H212" s="34">
        <f t="shared" si="97"/>
        <v>0</v>
      </c>
      <c r="I212" s="34">
        <f t="shared" si="97"/>
        <v>965</v>
      </c>
      <c r="J212" s="34">
        <f t="shared" si="97"/>
        <v>0</v>
      </c>
      <c r="K212" s="34">
        <f t="shared" si="97"/>
        <v>965</v>
      </c>
      <c r="L212" s="34">
        <f t="shared" si="97"/>
        <v>0</v>
      </c>
      <c r="M212" s="34">
        <f t="shared" si="97"/>
        <v>965</v>
      </c>
      <c r="N212" s="34">
        <f t="shared" si="97"/>
        <v>0</v>
      </c>
    </row>
    <row r="213" spans="1:14" s="13" customFormat="1" ht="31.2">
      <c r="A213" s="17">
        <v>3</v>
      </c>
      <c r="B213" s="22" t="s">
        <v>11</v>
      </c>
      <c r="C213" s="23" t="s">
        <v>84</v>
      </c>
      <c r="D213" s="23" t="s">
        <v>70</v>
      </c>
      <c r="E213" s="23" t="s">
        <v>28</v>
      </c>
      <c r="F213" s="23" t="s">
        <v>73</v>
      </c>
      <c r="G213" s="24"/>
      <c r="H213" s="24"/>
      <c r="I213" s="24"/>
      <c r="J213" s="24"/>
      <c r="K213" s="24"/>
      <c r="L213" s="24"/>
      <c r="M213" s="24"/>
      <c r="N213" s="24"/>
    </row>
    <row r="214" spans="1:14" s="13" customFormat="1" ht="15.6">
      <c r="A214" s="17">
        <v>3</v>
      </c>
      <c r="B214" s="22" t="s">
        <v>46</v>
      </c>
      <c r="C214" s="23" t="s">
        <v>84</v>
      </c>
      <c r="D214" s="23" t="s">
        <v>70</v>
      </c>
      <c r="E214" s="23" t="s">
        <v>28</v>
      </c>
      <c r="F214" s="23" t="s">
        <v>91</v>
      </c>
      <c r="G214" s="24">
        <v>965</v>
      </c>
      <c r="H214" s="24"/>
      <c r="I214" s="24">
        <v>965</v>
      </c>
      <c r="J214" s="24"/>
      <c r="K214" s="24">
        <v>965</v>
      </c>
      <c r="L214" s="24"/>
      <c r="M214" s="24">
        <v>965</v>
      </c>
      <c r="N214" s="24"/>
    </row>
    <row r="215" spans="1:14" s="13" customFormat="1" ht="74.400000000000006" customHeight="1">
      <c r="A215" s="16">
        <v>2</v>
      </c>
      <c r="B215" s="32" t="s">
        <v>175</v>
      </c>
      <c r="C215" s="33" t="s">
        <v>84</v>
      </c>
      <c r="D215" s="33" t="s">
        <v>70</v>
      </c>
      <c r="E215" s="33" t="s">
        <v>29</v>
      </c>
      <c r="F215" s="33"/>
      <c r="G215" s="34">
        <f t="shared" ref="G215:N215" si="98">SUMIFS(G216:G1254,$C216:$C1254,$C216,$D216:$D1254,$D216,$E216:$E1254,$E216)</f>
        <v>384</v>
      </c>
      <c r="H215" s="34">
        <f t="shared" si="98"/>
        <v>0</v>
      </c>
      <c r="I215" s="34">
        <f t="shared" si="98"/>
        <v>384</v>
      </c>
      <c r="J215" s="34">
        <f t="shared" si="98"/>
        <v>0</v>
      </c>
      <c r="K215" s="34">
        <f t="shared" si="98"/>
        <v>384</v>
      </c>
      <c r="L215" s="34">
        <f t="shared" si="98"/>
        <v>0</v>
      </c>
      <c r="M215" s="34">
        <f t="shared" si="98"/>
        <v>384</v>
      </c>
      <c r="N215" s="34">
        <f t="shared" si="98"/>
        <v>0</v>
      </c>
    </row>
    <row r="216" spans="1:14" s="13" customFormat="1" ht="66.599999999999994" customHeight="1">
      <c r="A216" s="17">
        <v>3</v>
      </c>
      <c r="B216" s="22" t="s">
        <v>151</v>
      </c>
      <c r="C216" s="23" t="s">
        <v>84</v>
      </c>
      <c r="D216" s="23" t="s">
        <v>70</v>
      </c>
      <c r="E216" s="23" t="s">
        <v>29</v>
      </c>
      <c r="F216" s="23" t="s">
        <v>94</v>
      </c>
      <c r="G216" s="24">
        <v>384</v>
      </c>
      <c r="H216" s="24"/>
      <c r="I216" s="24">
        <v>384</v>
      </c>
      <c r="J216" s="24"/>
      <c r="K216" s="24">
        <v>384</v>
      </c>
      <c r="L216" s="24"/>
      <c r="M216" s="24">
        <v>384</v>
      </c>
      <c r="N216" s="24"/>
    </row>
    <row r="217" spans="1:14" s="13" customFormat="1" ht="46.8">
      <c r="A217" s="16">
        <v>2</v>
      </c>
      <c r="B217" s="41" t="s">
        <v>209</v>
      </c>
      <c r="C217" s="33" t="s">
        <v>84</v>
      </c>
      <c r="D217" s="33" t="s">
        <v>70</v>
      </c>
      <c r="E217" s="33" t="s">
        <v>9</v>
      </c>
      <c r="F217" s="33"/>
      <c r="G217" s="34">
        <f t="shared" ref="G217:N217" si="99">SUMIFS(G218:G1256,$C218:$C1256,$C218,$D218:$D1256,$D218,$E218:$E1256,$E218)</f>
        <v>3270.2</v>
      </c>
      <c r="H217" s="34">
        <f t="shared" si="99"/>
        <v>3270.2</v>
      </c>
      <c r="I217" s="34">
        <f t="shared" si="99"/>
        <v>3270.2</v>
      </c>
      <c r="J217" s="34">
        <f t="shared" si="99"/>
        <v>3270.2</v>
      </c>
      <c r="K217" s="34">
        <f t="shared" si="99"/>
        <v>3270.2</v>
      </c>
      <c r="L217" s="34">
        <f t="shared" si="99"/>
        <v>3270.2</v>
      </c>
      <c r="M217" s="34">
        <f t="shared" si="99"/>
        <v>3270.2</v>
      </c>
      <c r="N217" s="34">
        <f t="shared" si="99"/>
        <v>3270.2</v>
      </c>
    </row>
    <row r="218" spans="1:14" s="13" customFormat="1" ht="15.6">
      <c r="A218" s="17">
        <v>3</v>
      </c>
      <c r="B218" s="22" t="s">
        <v>23</v>
      </c>
      <c r="C218" s="23" t="s">
        <v>84</v>
      </c>
      <c r="D218" s="23" t="s">
        <v>70</v>
      </c>
      <c r="E218" s="23" t="s">
        <v>9</v>
      </c>
      <c r="F218" s="23" t="s">
        <v>82</v>
      </c>
      <c r="G218" s="24">
        <v>2889</v>
      </c>
      <c r="H218" s="24">
        <v>2889</v>
      </c>
      <c r="I218" s="24">
        <v>2889</v>
      </c>
      <c r="J218" s="24">
        <v>2889</v>
      </c>
      <c r="K218" s="24">
        <v>2889</v>
      </c>
      <c r="L218" s="24">
        <v>2889</v>
      </c>
      <c r="M218" s="24">
        <v>2889</v>
      </c>
      <c r="N218" s="24">
        <v>2889</v>
      </c>
    </row>
    <row r="219" spans="1:14" s="13" customFormat="1" ht="31.2">
      <c r="A219" s="17">
        <v>3</v>
      </c>
      <c r="B219" s="22" t="s">
        <v>11</v>
      </c>
      <c r="C219" s="23" t="s">
        <v>84</v>
      </c>
      <c r="D219" s="23" t="s">
        <v>70</v>
      </c>
      <c r="E219" s="23" t="s">
        <v>9</v>
      </c>
      <c r="F219" s="23" t="s">
        <v>73</v>
      </c>
      <c r="G219" s="24">
        <v>381.2</v>
      </c>
      <c r="H219" s="24">
        <v>381.2</v>
      </c>
      <c r="I219" s="24">
        <v>381.2</v>
      </c>
      <c r="J219" s="24">
        <v>381.2</v>
      </c>
      <c r="K219" s="24">
        <v>381.2</v>
      </c>
      <c r="L219" s="24">
        <v>381.2</v>
      </c>
      <c r="M219" s="24">
        <v>381.2</v>
      </c>
      <c r="N219" s="24">
        <v>381.2</v>
      </c>
    </row>
    <row r="220" spans="1:14" s="13" customFormat="1" ht="15.6">
      <c r="A220" s="17">
        <v>3</v>
      </c>
      <c r="B220" s="22" t="s">
        <v>12</v>
      </c>
      <c r="C220" s="23" t="s">
        <v>84</v>
      </c>
      <c r="D220" s="23" t="s">
        <v>70</v>
      </c>
      <c r="E220" s="23" t="s">
        <v>9</v>
      </c>
      <c r="F220" s="23" t="s">
        <v>74</v>
      </c>
      <c r="G220" s="24"/>
      <c r="H220" s="24"/>
      <c r="I220" s="24"/>
      <c r="J220" s="24"/>
      <c r="K220" s="24"/>
      <c r="L220" s="24"/>
      <c r="M220" s="24"/>
      <c r="N220" s="24"/>
    </row>
    <row r="221" spans="1:14" s="13" customFormat="1" ht="46.8">
      <c r="A221" s="16">
        <v>2</v>
      </c>
      <c r="B221" s="41" t="s">
        <v>210</v>
      </c>
      <c r="C221" s="33" t="s">
        <v>84</v>
      </c>
      <c r="D221" s="33" t="s">
        <v>70</v>
      </c>
      <c r="E221" s="33" t="s">
        <v>33</v>
      </c>
      <c r="F221" s="33"/>
      <c r="G221" s="34">
        <f t="shared" ref="G221:N221" si="100">SUMIFS(G222:G1260,$C222:$C1260,$C222,$D222:$D1260,$D222,$E222:$E1260,$E222)</f>
        <v>1017.3</v>
      </c>
      <c r="H221" s="34">
        <f t="shared" si="100"/>
        <v>722.3</v>
      </c>
      <c r="I221" s="34">
        <f t="shared" si="100"/>
        <v>1017.3</v>
      </c>
      <c r="J221" s="34">
        <f t="shared" si="100"/>
        <v>722.3</v>
      </c>
      <c r="K221" s="34">
        <f t="shared" si="100"/>
        <v>1017.3</v>
      </c>
      <c r="L221" s="34">
        <f t="shared" si="100"/>
        <v>722.3</v>
      </c>
      <c r="M221" s="34">
        <f t="shared" si="100"/>
        <v>1017.3</v>
      </c>
      <c r="N221" s="34">
        <f t="shared" si="100"/>
        <v>722.3</v>
      </c>
    </row>
    <row r="222" spans="1:14" s="13" customFormat="1" ht="31.2">
      <c r="A222" s="17">
        <v>3</v>
      </c>
      <c r="B222" s="22" t="s">
        <v>10</v>
      </c>
      <c r="C222" s="23" t="s">
        <v>84</v>
      </c>
      <c r="D222" s="23" t="s">
        <v>70</v>
      </c>
      <c r="E222" s="23" t="s">
        <v>33</v>
      </c>
      <c r="F222" s="23" t="s">
        <v>72</v>
      </c>
      <c r="G222" s="24">
        <v>923.4</v>
      </c>
      <c r="H222" s="24">
        <v>628.4</v>
      </c>
      <c r="I222" s="24">
        <v>923.4</v>
      </c>
      <c r="J222" s="24">
        <v>628.4</v>
      </c>
      <c r="K222" s="24">
        <v>923.4</v>
      </c>
      <c r="L222" s="24">
        <v>628.4</v>
      </c>
      <c r="M222" s="24">
        <v>923.4</v>
      </c>
      <c r="N222" s="24">
        <v>628.4</v>
      </c>
    </row>
    <row r="223" spans="1:14" s="13" customFormat="1" ht="31.2">
      <c r="A223" s="17">
        <v>3</v>
      </c>
      <c r="B223" s="22" t="s">
        <v>11</v>
      </c>
      <c r="C223" s="23" t="s">
        <v>84</v>
      </c>
      <c r="D223" s="23" t="s">
        <v>70</v>
      </c>
      <c r="E223" s="23" t="s">
        <v>33</v>
      </c>
      <c r="F223" s="23" t="s">
        <v>73</v>
      </c>
      <c r="G223" s="24">
        <v>93.9</v>
      </c>
      <c r="H223" s="24">
        <v>93.9</v>
      </c>
      <c r="I223" s="24">
        <v>93.9</v>
      </c>
      <c r="J223" s="24">
        <v>93.9</v>
      </c>
      <c r="K223" s="24">
        <v>93.9</v>
      </c>
      <c r="L223" s="24">
        <v>93.9</v>
      </c>
      <c r="M223" s="24">
        <v>93.9</v>
      </c>
      <c r="N223" s="24">
        <v>93.9</v>
      </c>
    </row>
    <row r="224" spans="1:14" s="13" customFormat="1" ht="36.6" customHeight="1">
      <c r="A224" s="16">
        <v>2</v>
      </c>
      <c r="B224" s="41" t="s">
        <v>216</v>
      </c>
      <c r="C224" s="33" t="s">
        <v>84</v>
      </c>
      <c r="D224" s="33" t="s">
        <v>70</v>
      </c>
      <c r="E224" s="33" t="s">
        <v>158</v>
      </c>
      <c r="F224" s="33"/>
      <c r="G224" s="34">
        <f t="shared" ref="G224:N224" si="101">SUMIFS(G225:G1263,$C225:$C1263,$C225,$D225:$D1263,$D225,$E225:$E1263,$E225)</f>
        <v>0</v>
      </c>
      <c r="H224" s="34">
        <f t="shared" si="101"/>
        <v>0</v>
      </c>
      <c r="I224" s="34">
        <f t="shared" si="101"/>
        <v>0</v>
      </c>
      <c r="J224" s="34">
        <f t="shared" si="101"/>
        <v>0</v>
      </c>
      <c r="K224" s="34">
        <f t="shared" si="101"/>
        <v>0</v>
      </c>
      <c r="L224" s="34">
        <f t="shared" si="101"/>
        <v>0</v>
      </c>
      <c r="M224" s="34">
        <f t="shared" si="101"/>
        <v>0</v>
      </c>
      <c r="N224" s="34">
        <f t="shared" si="101"/>
        <v>0</v>
      </c>
    </row>
    <row r="225" spans="1:14" s="13" customFormat="1" ht="15.6">
      <c r="A225" s="17">
        <v>3</v>
      </c>
      <c r="B225" s="43" t="s">
        <v>46</v>
      </c>
      <c r="C225" s="23" t="s">
        <v>84</v>
      </c>
      <c r="D225" s="23" t="s">
        <v>70</v>
      </c>
      <c r="E225" s="23" t="s">
        <v>158</v>
      </c>
      <c r="F225" s="23" t="s">
        <v>91</v>
      </c>
      <c r="G225" s="24"/>
      <c r="H225" s="24"/>
      <c r="I225" s="24"/>
      <c r="J225" s="24"/>
      <c r="K225" s="24"/>
      <c r="L225" s="24"/>
      <c r="M225" s="24"/>
      <c r="N225" s="24"/>
    </row>
    <row r="226" spans="1:14" s="13" customFormat="1" ht="15.6">
      <c r="A226" s="14">
        <v>0</v>
      </c>
      <c r="B226" s="26" t="s">
        <v>112</v>
      </c>
      <c r="C226" s="27" t="s">
        <v>85</v>
      </c>
      <c r="D226" s="27" t="s">
        <v>114</v>
      </c>
      <c r="E226" s="27"/>
      <c r="F226" s="27"/>
      <c r="G226" s="28">
        <f>SUMIFS(G227:G1286,$C227:$C1286,$C227)/3</f>
        <v>3568.3000000000006</v>
      </c>
      <c r="H226" s="28">
        <f>SUMIFS(H227:H1276,$C227:$C1276,$C227)/3</f>
        <v>0</v>
      </c>
      <c r="I226" s="28">
        <f>SUMIFS(I227:I1286,$C227:$C1286,$C227)/3</f>
        <v>3568.3000000000006</v>
      </c>
      <c r="J226" s="28">
        <f>SUMIFS(J227:J1276,$C227:$C1276,$C227)/3</f>
        <v>0</v>
      </c>
      <c r="K226" s="28">
        <f>SUMIFS(K227:K1286,$C227:$C1286,$C227)/3</f>
        <v>3568.3000000000006</v>
      </c>
      <c r="L226" s="28">
        <f>SUMIFS(L227:L1276,$C227:$C1276,$C227)/3</f>
        <v>0</v>
      </c>
      <c r="M226" s="28">
        <f>SUMIFS(M227:M1286,$C227:$C1286,$C227)/3</f>
        <v>3568.3000000000006</v>
      </c>
      <c r="N226" s="28">
        <f>SUMIFS(N227:N1276,$C227:$C1276,$C227)/3</f>
        <v>0</v>
      </c>
    </row>
    <row r="227" spans="1:14" s="13" customFormat="1" ht="15.6">
      <c r="A227" s="15">
        <v>1</v>
      </c>
      <c r="B227" s="29" t="s">
        <v>30</v>
      </c>
      <c r="C227" s="30" t="s">
        <v>85</v>
      </c>
      <c r="D227" s="30" t="s">
        <v>69</v>
      </c>
      <c r="E227" s="30" t="s">
        <v>6</v>
      </c>
      <c r="F227" s="30" t="s">
        <v>71</v>
      </c>
      <c r="G227" s="31">
        <f t="shared" ref="G227:N227" si="102">SUMIFS(G228:G1270,$C228:$C1270,$C228,$D228:$D1270,$D228)/2</f>
        <v>3568.3</v>
      </c>
      <c r="H227" s="31">
        <f t="shared" si="102"/>
        <v>0</v>
      </c>
      <c r="I227" s="31">
        <f t="shared" si="102"/>
        <v>3568.3</v>
      </c>
      <c r="J227" s="31">
        <f t="shared" si="102"/>
        <v>0</v>
      </c>
      <c r="K227" s="31">
        <f t="shared" si="102"/>
        <v>3568.3</v>
      </c>
      <c r="L227" s="31">
        <f t="shared" si="102"/>
        <v>0</v>
      </c>
      <c r="M227" s="31">
        <f t="shared" si="102"/>
        <v>3568.3</v>
      </c>
      <c r="N227" s="31">
        <f t="shared" si="102"/>
        <v>0</v>
      </c>
    </row>
    <row r="228" spans="1:14" s="13" customFormat="1" ht="31.2">
      <c r="A228" s="16">
        <v>2</v>
      </c>
      <c r="B228" s="32" t="s">
        <v>177</v>
      </c>
      <c r="C228" s="33" t="s">
        <v>85</v>
      </c>
      <c r="D228" s="33" t="s">
        <v>69</v>
      </c>
      <c r="E228" s="33" t="s">
        <v>31</v>
      </c>
      <c r="F228" s="33"/>
      <c r="G228" s="34">
        <f t="shared" ref="G228:N228" si="103">SUMIFS(G229:G1267,$C229:$C1267,$C229,$D229:$D1267,$D229,$E229:$E1267,$E229)</f>
        <v>3559.3</v>
      </c>
      <c r="H228" s="34">
        <f t="shared" si="103"/>
        <v>0</v>
      </c>
      <c r="I228" s="34">
        <f t="shared" si="103"/>
        <v>3559.3</v>
      </c>
      <c r="J228" s="34">
        <f t="shared" si="103"/>
        <v>0</v>
      </c>
      <c r="K228" s="34">
        <f t="shared" si="103"/>
        <v>3559.3</v>
      </c>
      <c r="L228" s="34">
        <f t="shared" si="103"/>
        <v>0</v>
      </c>
      <c r="M228" s="34">
        <f t="shared" si="103"/>
        <v>3559.3</v>
      </c>
      <c r="N228" s="34">
        <f t="shared" si="103"/>
        <v>0</v>
      </c>
    </row>
    <row r="229" spans="1:14" s="13" customFormat="1" ht="15.6">
      <c r="A229" s="17">
        <v>3</v>
      </c>
      <c r="B229" s="43" t="s">
        <v>46</v>
      </c>
      <c r="C229" s="23" t="s">
        <v>85</v>
      </c>
      <c r="D229" s="23" t="s">
        <v>69</v>
      </c>
      <c r="E229" s="23" t="s">
        <v>31</v>
      </c>
      <c r="F229" s="23" t="s">
        <v>91</v>
      </c>
      <c r="G229" s="24">
        <v>3559.3</v>
      </c>
      <c r="H229" s="25"/>
      <c r="I229" s="24">
        <v>3559.3</v>
      </c>
      <c r="J229" s="25"/>
      <c r="K229" s="24">
        <v>3559.3</v>
      </c>
      <c r="L229" s="25"/>
      <c r="M229" s="24">
        <v>3559.3</v>
      </c>
      <c r="N229" s="25"/>
    </row>
    <row r="230" spans="1:14" s="13" customFormat="1" ht="31.2">
      <c r="A230" s="16">
        <v>2</v>
      </c>
      <c r="B230" s="41" t="s">
        <v>217</v>
      </c>
      <c r="C230" s="33" t="s">
        <v>85</v>
      </c>
      <c r="D230" s="33" t="s">
        <v>69</v>
      </c>
      <c r="E230" s="33" t="s">
        <v>150</v>
      </c>
      <c r="F230" s="33"/>
      <c r="G230" s="34">
        <f t="shared" ref="G230:N230" si="104">SUMIFS(G231:G1274,$C231:$C1274,$C231,$D231:$D1274,$D231,$E231:$E1274,$E231)</f>
        <v>9</v>
      </c>
      <c r="H230" s="34">
        <f t="shared" si="104"/>
        <v>0</v>
      </c>
      <c r="I230" s="34">
        <f t="shared" si="104"/>
        <v>9</v>
      </c>
      <c r="J230" s="34">
        <f t="shared" si="104"/>
        <v>0</v>
      </c>
      <c r="K230" s="34">
        <f t="shared" si="104"/>
        <v>9</v>
      </c>
      <c r="L230" s="34">
        <f t="shared" si="104"/>
        <v>0</v>
      </c>
      <c r="M230" s="34">
        <f t="shared" si="104"/>
        <v>9</v>
      </c>
      <c r="N230" s="34">
        <f t="shared" si="104"/>
        <v>0</v>
      </c>
    </row>
    <row r="231" spans="1:14" s="13" customFormat="1" ht="15.6">
      <c r="A231" s="17">
        <v>3</v>
      </c>
      <c r="B231" s="22" t="s">
        <v>46</v>
      </c>
      <c r="C231" s="23" t="s">
        <v>85</v>
      </c>
      <c r="D231" s="23" t="s">
        <v>69</v>
      </c>
      <c r="E231" s="23" t="s">
        <v>150</v>
      </c>
      <c r="F231" s="23" t="s">
        <v>91</v>
      </c>
      <c r="G231" s="24">
        <v>9</v>
      </c>
      <c r="H231" s="24"/>
      <c r="I231" s="24">
        <v>9</v>
      </c>
      <c r="J231" s="24"/>
      <c r="K231" s="24">
        <v>9</v>
      </c>
      <c r="L231" s="24"/>
      <c r="M231" s="24">
        <v>9</v>
      </c>
      <c r="N231" s="24"/>
    </row>
    <row r="232" spans="1:14" s="13" customFormat="1" ht="15.6">
      <c r="A232" s="14">
        <v>0</v>
      </c>
      <c r="B232" s="26" t="s">
        <v>113</v>
      </c>
      <c r="C232" s="27" t="s">
        <v>87</v>
      </c>
      <c r="D232" s="27" t="s">
        <v>114</v>
      </c>
      <c r="E232" s="27"/>
      <c r="F232" s="27"/>
      <c r="G232" s="28">
        <f>SUMIFS(G233:G1298,$C233:$C1298,$C233)/3</f>
        <v>6023.3</v>
      </c>
      <c r="H232" s="28">
        <f>SUMIFS(H233:H1288,$C233:$C1288,$C233)/3</f>
        <v>0</v>
      </c>
      <c r="I232" s="28">
        <f>SUMIFS(I233:I1298,$C233:$C1298,$C233)/3</f>
        <v>6023.3</v>
      </c>
      <c r="J232" s="28">
        <f>SUMIFS(J233:J1288,$C233:$C1288,$C233)/3</f>
        <v>0</v>
      </c>
      <c r="K232" s="28">
        <f>SUMIFS(K233:K1298,$C233:$C1298,$C233)/3</f>
        <v>0</v>
      </c>
      <c r="L232" s="28">
        <f>SUMIFS(L233:L1288,$C233:$C1288,$C233)/3</f>
        <v>0</v>
      </c>
      <c r="M232" s="28">
        <f>SUMIFS(M233:M1298,$C233:$C1298,$C233)/3</f>
        <v>0</v>
      </c>
      <c r="N232" s="28">
        <f>SUMIFS(N233:N1288,$C233:$C1288,$C233)/3</f>
        <v>0</v>
      </c>
    </row>
    <row r="233" spans="1:14" s="13" customFormat="1" ht="15.6">
      <c r="A233" s="15">
        <v>1</v>
      </c>
      <c r="B233" s="29" t="s">
        <v>66</v>
      </c>
      <c r="C233" s="30" t="s">
        <v>87</v>
      </c>
      <c r="D233" s="30" t="s">
        <v>88</v>
      </c>
      <c r="E233" s="30" t="s">
        <v>6</v>
      </c>
      <c r="F233" s="30" t="s">
        <v>71</v>
      </c>
      <c r="G233" s="31">
        <f t="shared" ref="G233:N233" si="105">SUMIFS(G234:G1281,$C234:$C1281,$C234,$D234:$D1281,$D234)/2</f>
        <v>6023.2999999999993</v>
      </c>
      <c r="H233" s="31">
        <f t="shared" si="105"/>
        <v>0</v>
      </c>
      <c r="I233" s="31">
        <f t="shared" si="105"/>
        <v>6023.2999999999993</v>
      </c>
      <c r="J233" s="31">
        <f t="shared" si="105"/>
        <v>0</v>
      </c>
      <c r="K233" s="31">
        <f t="shared" si="105"/>
        <v>0</v>
      </c>
      <c r="L233" s="31">
        <f t="shared" si="105"/>
        <v>0</v>
      </c>
      <c r="M233" s="31">
        <f t="shared" si="105"/>
        <v>0</v>
      </c>
      <c r="N233" s="31">
        <f t="shared" si="105"/>
        <v>0</v>
      </c>
    </row>
    <row r="234" spans="1:14" s="13" customFormat="1" ht="31.2">
      <c r="A234" s="16">
        <v>2</v>
      </c>
      <c r="B234" s="35" t="s">
        <v>168</v>
      </c>
      <c r="C234" s="33" t="s">
        <v>87</v>
      </c>
      <c r="D234" s="33" t="s">
        <v>88</v>
      </c>
      <c r="E234" s="33" t="s">
        <v>67</v>
      </c>
      <c r="F234" s="33"/>
      <c r="G234" s="34">
        <f t="shared" ref="G234:N234" si="106">SUMIFS(G235:G1278,$C235:$C1278,$C235,$D235:$D1278,$D235,$E235:$E1278,$E235)</f>
        <v>4363.8999999999996</v>
      </c>
      <c r="H234" s="34">
        <f t="shared" si="106"/>
        <v>0</v>
      </c>
      <c r="I234" s="34">
        <f t="shared" si="106"/>
        <v>4363.8999999999996</v>
      </c>
      <c r="J234" s="34">
        <f t="shared" si="106"/>
        <v>0</v>
      </c>
      <c r="K234" s="34">
        <f t="shared" si="106"/>
        <v>0</v>
      </c>
      <c r="L234" s="34">
        <f t="shared" si="106"/>
        <v>0</v>
      </c>
      <c r="M234" s="34">
        <f t="shared" si="106"/>
        <v>0</v>
      </c>
      <c r="N234" s="34">
        <f t="shared" si="106"/>
        <v>0</v>
      </c>
    </row>
    <row r="235" spans="1:14" s="13" customFormat="1" ht="15.6">
      <c r="A235" s="17">
        <v>3</v>
      </c>
      <c r="B235" s="22" t="s">
        <v>46</v>
      </c>
      <c r="C235" s="23" t="s">
        <v>87</v>
      </c>
      <c r="D235" s="23" t="s">
        <v>88</v>
      </c>
      <c r="E235" s="23" t="s">
        <v>67</v>
      </c>
      <c r="F235" s="23" t="s">
        <v>91</v>
      </c>
      <c r="G235" s="24">
        <v>4363.8999999999996</v>
      </c>
      <c r="H235" s="25"/>
      <c r="I235" s="24">
        <v>4363.8999999999996</v>
      </c>
      <c r="J235" s="25"/>
      <c r="K235" s="24"/>
      <c r="L235" s="25"/>
      <c r="M235" s="24"/>
      <c r="N235" s="25"/>
    </row>
    <row r="236" spans="1:14" s="13" customFormat="1" ht="95.4" customHeight="1">
      <c r="A236" s="16">
        <v>2</v>
      </c>
      <c r="B236" s="45" t="s">
        <v>169</v>
      </c>
      <c r="C236" s="33" t="s">
        <v>87</v>
      </c>
      <c r="D236" s="33" t="s">
        <v>88</v>
      </c>
      <c r="E236" s="33" t="s">
        <v>133</v>
      </c>
      <c r="F236" s="33"/>
      <c r="G236" s="34">
        <f t="shared" ref="G236:N236" si="107">SUMIFS(G237:G1280,$C237:$C1280,$C237,$D237:$D1280,$D237,$E237:$E1280,$E237)</f>
        <v>1659.4</v>
      </c>
      <c r="H236" s="34">
        <f t="shared" si="107"/>
        <v>0</v>
      </c>
      <c r="I236" s="34">
        <f t="shared" si="107"/>
        <v>1659.4</v>
      </c>
      <c r="J236" s="34">
        <f t="shared" si="107"/>
        <v>0</v>
      </c>
      <c r="K236" s="34">
        <f t="shared" si="107"/>
        <v>0</v>
      </c>
      <c r="L236" s="34">
        <f t="shared" si="107"/>
        <v>0</v>
      </c>
      <c r="M236" s="34">
        <f t="shared" si="107"/>
        <v>0</v>
      </c>
      <c r="N236" s="34">
        <f t="shared" si="107"/>
        <v>0</v>
      </c>
    </row>
    <row r="237" spans="1:14" s="13" customFormat="1" ht="15.6">
      <c r="A237" s="17">
        <v>3</v>
      </c>
      <c r="B237" s="22" t="s">
        <v>46</v>
      </c>
      <c r="C237" s="23" t="s">
        <v>87</v>
      </c>
      <c r="D237" s="23" t="s">
        <v>88</v>
      </c>
      <c r="E237" s="23" t="s">
        <v>133</v>
      </c>
      <c r="F237" s="23" t="s">
        <v>91</v>
      </c>
      <c r="G237" s="24">
        <v>1659.4</v>
      </c>
      <c r="H237" s="25"/>
      <c r="I237" s="24">
        <v>1659.4</v>
      </c>
      <c r="J237" s="25"/>
      <c r="K237" s="24"/>
      <c r="L237" s="25"/>
      <c r="M237" s="24"/>
      <c r="N237" s="25"/>
    </row>
    <row r="238" spans="1:14" s="13" customFormat="1" ht="55.8" customHeight="1">
      <c r="A238" s="16">
        <v>2</v>
      </c>
      <c r="B238" s="41" t="s">
        <v>212</v>
      </c>
      <c r="C238" s="33" t="s">
        <v>87</v>
      </c>
      <c r="D238" s="33" t="s">
        <v>88</v>
      </c>
      <c r="E238" s="33" t="s">
        <v>132</v>
      </c>
      <c r="F238" s="33"/>
      <c r="G238" s="34">
        <f t="shared" ref="G238:N238" si="108">SUMIFS(G239:G1282,$C239:$C1282,$C239,$D239:$D1282,$D239,$E239:$E1282,$E239)</f>
        <v>0</v>
      </c>
      <c r="H238" s="34">
        <f t="shared" si="108"/>
        <v>0</v>
      </c>
      <c r="I238" s="34">
        <f t="shared" si="108"/>
        <v>0</v>
      </c>
      <c r="J238" s="34">
        <f t="shared" si="108"/>
        <v>0</v>
      </c>
      <c r="K238" s="34">
        <f t="shared" si="108"/>
        <v>0</v>
      </c>
      <c r="L238" s="34">
        <f t="shared" si="108"/>
        <v>0</v>
      </c>
      <c r="M238" s="34">
        <f t="shared" si="108"/>
        <v>0</v>
      </c>
      <c r="N238" s="34">
        <f t="shared" si="108"/>
        <v>0</v>
      </c>
    </row>
    <row r="239" spans="1:14" s="13" customFormat="1" ht="15.6">
      <c r="A239" s="17">
        <v>3</v>
      </c>
      <c r="B239" s="22" t="s">
        <v>46</v>
      </c>
      <c r="C239" s="23" t="s">
        <v>87</v>
      </c>
      <c r="D239" s="23" t="s">
        <v>88</v>
      </c>
      <c r="E239" s="23" t="s">
        <v>132</v>
      </c>
      <c r="F239" s="23" t="s">
        <v>91</v>
      </c>
      <c r="G239" s="24"/>
      <c r="H239" s="25"/>
      <c r="I239" s="24"/>
      <c r="J239" s="25"/>
      <c r="K239" s="24"/>
      <c r="L239" s="25"/>
      <c r="M239" s="24"/>
      <c r="N239" s="25"/>
    </row>
    <row r="240" spans="1:14" s="13" customFormat="1" ht="34.200000000000003" customHeight="1">
      <c r="A240" s="14">
        <v>0</v>
      </c>
      <c r="B240" s="26" t="s">
        <v>157</v>
      </c>
      <c r="C240" s="27" t="s">
        <v>75</v>
      </c>
      <c r="D240" s="27" t="s">
        <v>114</v>
      </c>
      <c r="E240" s="27"/>
      <c r="F240" s="27"/>
      <c r="G240" s="28">
        <f>SUMIFS(G241:G1306,$C241:$C1306,$C241)/3</f>
        <v>0</v>
      </c>
      <c r="H240" s="28">
        <f>SUMIFS(H241:H1296,$C241:$C1296,$C241)/3</f>
        <v>0</v>
      </c>
      <c r="I240" s="28">
        <f>SUMIFS(I241:I1306,$C241:$C1306,$C241)/3</f>
        <v>0</v>
      </c>
      <c r="J240" s="28">
        <f>SUMIFS(J241:J1296,$C241:$C1296,$C241)/3</f>
        <v>0</v>
      </c>
      <c r="K240" s="28">
        <f>SUMIFS(K241:K1306,$C241:$C1306,$C241)/3</f>
        <v>0</v>
      </c>
      <c r="L240" s="28">
        <f>SUMIFS(L241:L1296,$C241:$C1296,$C241)/3</f>
        <v>0</v>
      </c>
      <c r="M240" s="28">
        <f>SUMIFS(M241:M1306,$C241:$C1306,$C241)/3</f>
        <v>0</v>
      </c>
      <c r="N240" s="28">
        <f>SUMIFS(N241:N1296,$C241:$C1296,$C241)/3</f>
        <v>0</v>
      </c>
    </row>
    <row r="241" spans="1:14" s="13" customFormat="1" ht="31.2" customHeight="1">
      <c r="A241" s="15">
        <v>1</v>
      </c>
      <c r="B241" s="40" t="s">
        <v>152</v>
      </c>
      <c r="C241" s="44" t="s">
        <v>75</v>
      </c>
      <c r="D241" s="44" t="s">
        <v>69</v>
      </c>
      <c r="E241" s="44"/>
      <c r="F241" s="44"/>
      <c r="G241" s="31">
        <f t="shared" ref="G241:N241" si="109">SUMIFS(G242:G1289,$C242:$C1289,$C242,$D242:$D1289,$D242)/2</f>
        <v>0</v>
      </c>
      <c r="H241" s="31">
        <f t="shared" si="109"/>
        <v>0</v>
      </c>
      <c r="I241" s="31">
        <f t="shared" si="109"/>
        <v>0</v>
      </c>
      <c r="J241" s="31">
        <f t="shared" si="109"/>
        <v>0</v>
      </c>
      <c r="K241" s="31">
        <f t="shared" si="109"/>
        <v>0</v>
      </c>
      <c r="L241" s="31">
        <f t="shared" si="109"/>
        <v>0</v>
      </c>
      <c r="M241" s="31">
        <f t="shared" si="109"/>
        <v>0</v>
      </c>
      <c r="N241" s="31">
        <f t="shared" si="109"/>
        <v>0</v>
      </c>
    </row>
    <row r="242" spans="1:14" s="13" customFormat="1" ht="46.8">
      <c r="A242" s="16">
        <v>2</v>
      </c>
      <c r="B242" s="41" t="s">
        <v>153</v>
      </c>
      <c r="C242" s="42" t="s">
        <v>75</v>
      </c>
      <c r="D242" s="42" t="s">
        <v>69</v>
      </c>
      <c r="E242" s="42" t="s">
        <v>154</v>
      </c>
      <c r="F242" s="42" t="s">
        <v>71</v>
      </c>
      <c r="G242" s="34">
        <f t="shared" ref="G242:N242" si="110">SUMIFS(G243:G1286,$C243:$C1286,$C243,$D243:$D1286,$D243,$E243:$E1286,$E243)</f>
        <v>0</v>
      </c>
      <c r="H242" s="34">
        <f t="shared" si="110"/>
        <v>0</v>
      </c>
      <c r="I242" s="34">
        <f t="shared" si="110"/>
        <v>0</v>
      </c>
      <c r="J242" s="34">
        <f t="shared" si="110"/>
        <v>0</v>
      </c>
      <c r="K242" s="34">
        <f t="shared" si="110"/>
        <v>0</v>
      </c>
      <c r="L242" s="34">
        <f t="shared" si="110"/>
        <v>0</v>
      </c>
      <c r="M242" s="34">
        <f t="shared" si="110"/>
        <v>0</v>
      </c>
      <c r="N242" s="34">
        <f t="shared" si="110"/>
        <v>0</v>
      </c>
    </row>
    <row r="243" spans="1:14" s="13" customFormat="1" ht="22.8" customHeight="1">
      <c r="A243" s="17">
        <v>3</v>
      </c>
      <c r="B243" s="22" t="s">
        <v>155</v>
      </c>
      <c r="C243" s="23" t="s">
        <v>75</v>
      </c>
      <c r="D243" s="23" t="s">
        <v>69</v>
      </c>
      <c r="E243" s="23" t="s">
        <v>154</v>
      </c>
      <c r="F243" s="23" t="s">
        <v>156</v>
      </c>
      <c r="G243" s="24"/>
      <c r="H243" s="25"/>
      <c r="I243" s="24"/>
      <c r="J243" s="25"/>
      <c r="K243" s="24"/>
      <c r="L243" s="25"/>
      <c r="M243" s="24"/>
      <c r="N243" s="25"/>
    </row>
    <row r="244" spans="1:14" s="13" customFormat="1" ht="31.2">
      <c r="A244" s="14">
        <v>0</v>
      </c>
      <c r="B244" s="26" t="s">
        <v>147</v>
      </c>
      <c r="C244" s="27" t="s">
        <v>76</v>
      </c>
      <c r="D244" s="27" t="s">
        <v>114</v>
      </c>
      <c r="E244" s="27"/>
      <c r="F244" s="27"/>
      <c r="G244" s="28">
        <f>SUMIFS(G245:G1310,$C245:$C1310,$C245)/3</f>
        <v>1900</v>
      </c>
      <c r="H244" s="28">
        <f>SUMIFS(H245:H1300,$C245:$C1300,$C245)/3</f>
        <v>0</v>
      </c>
      <c r="I244" s="28">
        <f>SUMIFS(I245:I1310,$C245:$C1310,$C245)/3</f>
        <v>3637.5</v>
      </c>
      <c r="J244" s="28">
        <f>SUMIFS(J245:J1300,$C245:$C1300,$C245)/3</f>
        <v>0</v>
      </c>
      <c r="K244" s="28">
        <f>SUMIFS(K245:K1310,$C245:$C1310,$C245)/3</f>
        <v>1900</v>
      </c>
      <c r="L244" s="28">
        <f>SUMIFS(L245:L1300,$C245:$C1300,$C245)/3</f>
        <v>0</v>
      </c>
      <c r="M244" s="28">
        <f>SUMIFS(M245:M1310,$C245:$C1310,$C245)/3</f>
        <v>1900</v>
      </c>
      <c r="N244" s="28">
        <f>SUMIFS(N245:N1300,$C245:$C1300,$C245)/3</f>
        <v>0</v>
      </c>
    </row>
    <row r="245" spans="1:14" s="13" customFormat="1" ht="46.8">
      <c r="A245" s="15">
        <v>1</v>
      </c>
      <c r="B245" s="29" t="s">
        <v>15</v>
      </c>
      <c r="C245" s="30" t="s">
        <v>76</v>
      </c>
      <c r="D245" s="30" t="s">
        <v>69</v>
      </c>
      <c r="E245" s="30" t="s">
        <v>6</v>
      </c>
      <c r="F245" s="30" t="s">
        <v>71</v>
      </c>
      <c r="G245" s="31">
        <f t="shared" ref="G245:N245" si="111">SUMIFS(G246:G1293,$C246:$C1293,$C246,$D246:$D1293,$D246)/2</f>
        <v>1900</v>
      </c>
      <c r="H245" s="31">
        <f t="shared" si="111"/>
        <v>0</v>
      </c>
      <c r="I245" s="31">
        <f t="shared" si="111"/>
        <v>1900</v>
      </c>
      <c r="J245" s="31">
        <f t="shared" si="111"/>
        <v>0</v>
      </c>
      <c r="K245" s="31">
        <f t="shared" si="111"/>
        <v>1900</v>
      </c>
      <c r="L245" s="31">
        <f t="shared" si="111"/>
        <v>0</v>
      </c>
      <c r="M245" s="31">
        <f t="shared" si="111"/>
        <v>1900</v>
      </c>
      <c r="N245" s="31">
        <f t="shared" si="111"/>
        <v>0</v>
      </c>
    </row>
    <row r="246" spans="1:14" s="13" customFormat="1" ht="31.2">
      <c r="A246" s="16">
        <v>2</v>
      </c>
      <c r="B246" s="32" t="s">
        <v>16</v>
      </c>
      <c r="C246" s="33" t="s">
        <v>76</v>
      </c>
      <c r="D246" s="33" t="s">
        <v>69</v>
      </c>
      <c r="E246" s="33" t="s">
        <v>125</v>
      </c>
      <c r="F246" s="33" t="s">
        <v>71</v>
      </c>
      <c r="G246" s="34">
        <f t="shared" ref="G246:N246" si="112">SUMIFS(G247:G1290,$C247:$C1290,$C247,$D247:$D1290,$D247,$E247:$E1290,$E247)</f>
        <v>1900</v>
      </c>
      <c r="H246" s="34">
        <f t="shared" si="112"/>
        <v>0</v>
      </c>
      <c r="I246" s="34">
        <f t="shared" si="112"/>
        <v>1900</v>
      </c>
      <c r="J246" s="34">
        <f t="shared" si="112"/>
        <v>0</v>
      </c>
      <c r="K246" s="34">
        <f t="shared" si="112"/>
        <v>1900</v>
      </c>
      <c r="L246" s="34">
        <f t="shared" si="112"/>
        <v>0</v>
      </c>
      <c r="M246" s="34">
        <f t="shared" si="112"/>
        <v>1900</v>
      </c>
      <c r="N246" s="34">
        <f t="shared" si="112"/>
        <v>0</v>
      </c>
    </row>
    <row r="247" spans="1:14" s="13" customFormat="1" ht="15.6">
      <c r="A247" s="17">
        <v>3</v>
      </c>
      <c r="B247" s="22" t="s">
        <v>18</v>
      </c>
      <c r="C247" s="23" t="s">
        <v>76</v>
      </c>
      <c r="D247" s="23" t="s">
        <v>69</v>
      </c>
      <c r="E247" s="23" t="s">
        <v>125</v>
      </c>
      <c r="F247" s="23" t="s">
        <v>77</v>
      </c>
      <c r="G247" s="24">
        <v>1900</v>
      </c>
      <c r="H247" s="24"/>
      <c r="I247" s="24">
        <v>1900</v>
      </c>
      <c r="J247" s="24"/>
      <c r="K247" s="24">
        <v>1900</v>
      </c>
      <c r="L247" s="24"/>
      <c r="M247" s="24">
        <v>1900</v>
      </c>
      <c r="N247" s="24"/>
    </row>
    <row r="248" spans="1:14" s="13" customFormat="1" ht="15.6">
      <c r="A248" s="15">
        <v>1</v>
      </c>
      <c r="B248" s="29" t="s">
        <v>141</v>
      </c>
      <c r="C248" s="30" t="s">
        <v>76</v>
      </c>
      <c r="D248" s="30" t="s">
        <v>78</v>
      </c>
      <c r="E248" s="30"/>
      <c r="F248" s="30"/>
      <c r="G248" s="31">
        <f t="shared" ref="G248:N248" si="113">SUMIFS(G249:G1296,$C249:$C1296,$C249,$D249:$D1296,$D249)/2</f>
        <v>0</v>
      </c>
      <c r="H248" s="31">
        <f t="shared" si="113"/>
        <v>0</v>
      </c>
      <c r="I248" s="31">
        <f t="shared" si="113"/>
        <v>1737.5</v>
      </c>
      <c r="J248" s="31">
        <f t="shared" si="113"/>
        <v>0</v>
      </c>
      <c r="K248" s="31">
        <f t="shared" si="113"/>
        <v>0</v>
      </c>
      <c r="L248" s="31">
        <f t="shared" si="113"/>
        <v>0</v>
      </c>
      <c r="M248" s="31">
        <f t="shared" si="113"/>
        <v>0</v>
      </c>
      <c r="N248" s="31">
        <f t="shared" si="113"/>
        <v>0</v>
      </c>
    </row>
    <row r="249" spans="1:14" s="13" customFormat="1" ht="36.6" customHeight="1">
      <c r="A249" s="16">
        <v>2</v>
      </c>
      <c r="B249" s="41" t="s">
        <v>216</v>
      </c>
      <c r="C249" s="33" t="s">
        <v>76</v>
      </c>
      <c r="D249" s="33" t="s">
        <v>78</v>
      </c>
      <c r="E249" s="33" t="s">
        <v>158</v>
      </c>
      <c r="F249" s="33" t="s">
        <v>71</v>
      </c>
      <c r="G249" s="34">
        <f t="shared" ref="G249:N249" si="114">SUMIFS(G250:G1293,$C250:$C1293,$C250,$D250:$D1293,$D250,$E250:$E1293,$E250)</f>
        <v>0</v>
      </c>
      <c r="H249" s="34">
        <f t="shared" si="114"/>
        <v>0</v>
      </c>
      <c r="I249" s="34">
        <f t="shared" si="114"/>
        <v>0</v>
      </c>
      <c r="J249" s="34">
        <f t="shared" si="114"/>
        <v>0</v>
      </c>
      <c r="K249" s="34">
        <f t="shared" si="114"/>
        <v>0</v>
      </c>
      <c r="L249" s="34">
        <f t="shared" si="114"/>
        <v>0</v>
      </c>
      <c r="M249" s="34">
        <f t="shared" si="114"/>
        <v>0</v>
      </c>
      <c r="N249" s="34">
        <f t="shared" si="114"/>
        <v>0</v>
      </c>
    </row>
    <row r="250" spans="1:14" s="13" customFormat="1" ht="15.6">
      <c r="A250" s="17">
        <v>3</v>
      </c>
      <c r="B250" s="22" t="s">
        <v>19</v>
      </c>
      <c r="C250" s="23" t="s">
        <v>76</v>
      </c>
      <c r="D250" s="23" t="s">
        <v>78</v>
      </c>
      <c r="E250" s="23" t="s">
        <v>158</v>
      </c>
      <c r="F250" s="23" t="s">
        <v>79</v>
      </c>
      <c r="G250" s="24"/>
      <c r="H250" s="24"/>
      <c r="I250" s="24"/>
      <c r="J250" s="24"/>
      <c r="K250" s="24"/>
      <c r="L250" s="24"/>
      <c r="M250" s="24"/>
      <c r="N250" s="24"/>
    </row>
    <row r="251" spans="1:14" s="13" customFormat="1" ht="31.2">
      <c r="A251" s="16">
        <v>2</v>
      </c>
      <c r="B251" s="32" t="s">
        <v>16</v>
      </c>
      <c r="C251" s="33" t="s">
        <v>76</v>
      </c>
      <c r="D251" s="33" t="s">
        <v>78</v>
      </c>
      <c r="E251" s="33" t="s">
        <v>125</v>
      </c>
      <c r="F251" s="33"/>
      <c r="G251" s="34">
        <f t="shared" ref="G251:N251" si="115">SUMIFS(G252:G1295,$C252:$C1295,$C252,$D252:$D1295,$D252,$E252:$E1295,$E252)</f>
        <v>0</v>
      </c>
      <c r="H251" s="34">
        <f t="shared" si="115"/>
        <v>0</v>
      </c>
      <c r="I251" s="34">
        <f t="shared" si="115"/>
        <v>1737.5</v>
      </c>
      <c r="J251" s="34">
        <f t="shared" si="115"/>
        <v>0</v>
      </c>
      <c r="K251" s="34">
        <f t="shared" si="115"/>
        <v>0</v>
      </c>
      <c r="L251" s="34">
        <f t="shared" si="115"/>
        <v>0</v>
      </c>
      <c r="M251" s="34">
        <f t="shared" si="115"/>
        <v>0</v>
      </c>
      <c r="N251" s="34">
        <f t="shared" si="115"/>
        <v>0</v>
      </c>
    </row>
    <row r="252" spans="1:14" s="13" customFormat="1" ht="15.6">
      <c r="A252" s="17">
        <v>3</v>
      </c>
      <c r="B252" s="22" t="s">
        <v>19</v>
      </c>
      <c r="C252" s="23" t="s">
        <v>76</v>
      </c>
      <c r="D252" s="23" t="s">
        <v>78</v>
      </c>
      <c r="E252" s="23" t="s">
        <v>125</v>
      </c>
      <c r="F252" s="23" t="s">
        <v>79</v>
      </c>
      <c r="G252" s="24"/>
      <c r="H252" s="24"/>
      <c r="I252" s="24">
        <v>1737.5</v>
      </c>
      <c r="J252" s="24"/>
      <c r="K252" s="24"/>
      <c r="L252" s="24"/>
      <c r="M252" s="24"/>
      <c r="N252" s="24"/>
    </row>
    <row r="253" spans="1:14" s="13" customFormat="1" ht="19.8" customHeight="1">
      <c r="A253" s="12"/>
      <c r="B253" s="36" t="s">
        <v>68</v>
      </c>
      <c r="C253" s="37"/>
      <c r="D253" s="37"/>
      <c r="E253" s="37" t="s">
        <v>6</v>
      </c>
      <c r="F253" s="37"/>
      <c r="G253" s="38">
        <f t="shared" ref="G253:N253" si="116">SUMIF($A14:$A252,$A14,G14:G252)</f>
        <v>578872.10000000009</v>
      </c>
      <c r="H253" s="38">
        <f t="shared" si="116"/>
        <v>136713</v>
      </c>
      <c r="I253" s="38">
        <f t="shared" si="116"/>
        <v>829442.5</v>
      </c>
      <c r="J253" s="38">
        <f t="shared" si="116"/>
        <v>391277.30000000005</v>
      </c>
      <c r="K253" s="38">
        <f t="shared" si="116"/>
        <v>656099.19999999995</v>
      </c>
      <c r="L253" s="38">
        <f t="shared" si="116"/>
        <v>220075.1</v>
      </c>
      <c r="M253" s="38">
        <f t="shared" si="116"/>
        <v>606264.59999999986</v>
      </c>
      <c r="N253" s="38">
        <f t="shared" si="116"/>
        <v>165481.19999999998</v>
      </c>
    </row>
    <row r="254" spans="1:14" ht="22.2" customHeight="1">
      <c r="B254" s="50" t="s">
        <v>194</v>
      </c>
      <c r="C254" s="51"/>
      <c r="D254" s="51"/>
      <c r="E254" s="51"/>
      <c r="F254" s="51"/>
      <c r="G254" s="52">
        <v>14842.9</v>
      </c>
      <c r="H254" s="52"/>
      <c r="I254" s="52">
        <v>21267.8</v>
      </c>
      <c r="J254" s="52"/>
      <c r="K254" s="52">
        <v>34531.599999999999</v>
      </c>
      <c r="L254" s="52"/>
      <c r="M254" s="52">
        <v>31908.7</v>
      </c>
      <c r="N254" s="52"/>
    </row>
    <row r="255" spans="1:14" ht="25.8" customHeight="1">
      <c r="B255" s="50" t="s">
        <v>195</v>
      </c>
      <c r="C255" s="51"/>
      <c r="D255" s="51"/>
      <c r="E255" s="51"/>
      <c r="F255" s="51"/>
      <c r="G255" s="52">
        <f t="shared" ref="G255:L255" si="117">SUM(G253:G254)</f>
        <v>593715.00000000012</v>
      </c>
      <c r="H255" s="52">
        <f t="shared" si="117"/>
        <v>136713</v>
      </c>
      <c r="I255" s="52">
        <f t="shared" ref="I255:J255" si="118">SUM(I253:I254)</f>
        <v>850710.3</v>
      </c>
      <c r="J255" s="52">
        <f t="shared" si="118"/>
        <v>391277.30000000005</v>
      </c>
      <c r="K255" s="52">
        <f t="shared" si="117"/>
        <v>690630.79999999993</v>
      </c>
      <c r="L255" s="52">
        <f t="shared" si="117"/>
        <v>220075.1</v>
      </c>
      <c r="M255" s="52">
        <f t="shared" ref="M255:N255" si="119">SUM(M253:M254)</f>
        <v>638173.29999999981</v>
      </c>
      <c r="N255" s="52">
        <f t="shared" si="119"/>
        <v>165481.19999999998</v>
      </c>
    </row>
  </sheetData>
  <autoFilter ref="A6:H255">
    <filterColumn colId="6" showButton="0"/>
  </autoFilter>
  <mergeCells count="23">
    <mergeCell ref="E6:E13"/>
    <mergeCell ref="F6:F13"/>
    <mergeCell ref="G10:G13"/>
    <mergeCell ref="G6:H9"/>
    <mergeCell ref="I6:J9"/>
    <mergeCell ref="I10:I13"/>
    <mergeCell ref="J10:J13"/>
    <mergeCell ref="M1:N1"/>
    <mergeCell ref="M6:N9"/>
    <mergeCell ref="M10:M13"/>
    <mergeCell ref="N10:N13"/>
    <mergeCell ref="B4:N4"/>
    <mergeCell ref="J2:N2"/>
    <mergeCell ref="K1:L1"/>
    <mergeCell ref="K6:L9"/>
    <mergeCell ref="K10:K13"/>
    <mergeCell ref="L10:L13"/>
    <mergeCell ref="G1:H1"/>
    <mergeCell ref="H10:H13"/>
    <mergeCell ref="B6:B13"/>
    <mergeCell ref="I1:J1"/>
    <mergeCell ref="C6:C13"/>
    <mergeCell ref="D6:D13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8" t="s">
        <v>103</v>
      </c>
      <c r="C3" s="68" t="s">
        <v>101</v>
      </c>
      <c r="D3" s="71" t="s">
        <v>96</v>
      </c>
      <c r="E3" s="72"/>
      <c r="F3" s="71" t="s">
        <v>97</v>
      </c>
      <c r="G3" s="72"/>
    </row>
    <row r="4" spans="2:7">
      <c r="B4" s="69"/>
      <c r="C4" s="69"/>
      <c r="D4" s="73"/>
      <c r="E4" s="74"/>
      <c r="F4" s="73"/>
      <c r="G4" s="74"/>
    </row>
    <row r="5" spans="2:7" ht="0.75" customHeight="1">
      <c r="B5" s="69"/>
      <c r="C5" s="69"/>
      <c r="D5" s="73"/>
      <c r="E5" s="74"/>
      <c r="F5" s="73"/>
      <c r="G5" s="74"/>
    </row>
    <row r="6" spans="2:7" ht="15" hidden="1" customHeight="1">
      <c r="B6" s="69"/>
      <c r="C6" s="69"/>
      <c r="D6" s="75"/>
      <c r="E6" s="76"/>
      <c r="F6" s="75"/>
      <c r="G6" s="76"/>
    </row>
    <row r="7" spans="2:7" ht="15" customHeight="1">
      <c r="B7" s="69"/>
      <c r="C7" s="69"/>
      <c r="D7" s="77" t="s">
        <v>5</v>
      </c>
      <c r="E7" s="77" t="s">
        <v>95</v>
      </c>
      <c r="F7" s="77" t="s">
        <v>5</v>
      </c>
      <c r="G7" s="77" t="s">
        <v>95</v>
      </c>
    </row>
    <row r="8" spans="2:7">
      <c r="B8" s="69"/>
      <c r="C8" s="69"/>
      <c r="D8" s="78"/>
      <c r="E8" s="78"/>
      <c r="F8" s="78"/>
      <c r="G8" s="78"/>
    </row>
    <row r="9" spans="2:7">
      <c r="B9" s="69"/>
      <c r="C9" s="69"/>
      <c r="D9" s="78"/>
      <c r="E9" s="78"/>
      <c r="F9" s="78"/>
      <c r="G9" s="78"/>
    </row>
    <row r="10" spans="2:7" ht="2.25" customHeight="1">
      <c r="B10" s="70"/>
      <c r="C10" s="70"/>
      <c r="D10" s="79"/>
      <c r="E10" s="79"/>
      <c r="F10" s="79"/>
      <c r="G10" s="79"/>
    </row>
    <row r="11" spans="2:7">
      <c r="B11" s="1">
        <v>0</v>
      </c>
      <c r="C11" s="1" t="s">
        <v>98</v>
      </c>
      <c r="D11" s="5">
        <f>SUMIF('Приложение №6'!$A$14:$A1015,0,'Приложение №6'!$G$14:$G1015)</f>
        <v>578872.10000000009</v>
      </c>
      <c r="E11" s="5">
        <f>SUMIF('Приложение №6'!$A$14:$A1015,0,'Приложение №6'!$H$14:$H1015)</f>
        <v>136713</v>
      </c>
      <c r="F11" s="5" t="e">
        <f>SUMIF('Приложение №6'!$A$14:$A1015,0,'Приложение №6'!#REF!)</f>
        <v>#REF!</v>
      </c>
      <c r="G11" s="5" t="e">
        <f>SUMIF('Приложение №6'!$A$14:$A1015,0,'Приложение №6'!#REF!)</f>
        <v>#REF!</v>
      </c>
    </row>
    <row r="12" spans="2:7">
      <c r="B12" s="2">
        <v>1</v>
      </c>
      <c r="C12" s="2" t="s">
        <v>99</v>
      </c>
      <c r="D12" s="7">
        <f>SUMIF('Приложение №6'!$A$14:$A1016,1,'Приложение №6'!$G$14:$G1016)</f>
        <v>578872.10000000009</v>
      </c>
      <c r="E12" s="7">
        <f>SUMIF('Приложение №6'!$A$14:$A1016,1,'Приложение №6'!$H$14:$H1016)</f>
        <v>136713</v>
      </c>
      <c r="F12" s="7" t="e">
        <f>SUMIF('Приложение №6'!$A$14:$A1016,1,'Приложение №6'!#REF!)</f>
        <v>#REF!</v>
      </c>
      <c r="G12" s="7" t="e">
        <f>SUMIF('Приложение №6'!$A$14:$A1016,1,'Приложение №6'!#REF!)</f>
        <v>#REF!</v>
      </c>
    </row>
    <row r="13" spans="2:7">
      <c r="B13" s="3">
        <v>2</v>
      </c>
      <c r="C13" s="3" t="s">
        <v>102</v>
      </c>
      <c r="D13" s="8">
        <f>SUMIF('Приложение №6'!$A$14:$A1017,2,'Приложение №6'!$G$14:$G1017)</f>
        <v>578872.10000000033</v>
      </c>
      <c r="E13" s="8">
        <f>SUMIF('Приложение №6'!$A$14:$A1017,2,'Приложение №6'!$H$14:$H1017)</f>
        <v>136713</v>
      </c>
      <c r="F13" s="8" t="e">
        <f>SUMIF('Приложение №6'!$A$14:$A1017,2,'Приложение №6'!#REF!)</f>
        <v>#REF!</v>
      </c>
      <c r="G13" s="8" t="e">
        <f>SUMIF('Приложение №6'!$A$14:$A1017,2,'Приложение №6'!#REF!)</f>
        <v>#REF!</v>
      </c>
    </row>
    <row r="14" spans="2:7">
      <c r="B14" s="4" t="s">
        <v>115</v>
      </c>
      <c r="C14" s="4" t="s">
        <v>100</v>
      </c>
      <c r="D14" s="9">
        <f>SUMIF('Приложение №6'!$A$14:$A1018,3,'Приложение №6'!$G$14:$G1018)</f>
        <v>578872.10000000033</v>
      </c>
      <c r="E14" s="9">
        <f>SUMIF('Приложение №6'!$A$14:$A1018,3,'Приложение №6'!$H$14:$H1018)</f>
        <v>136713</v>
      </c>
      <c r="F14" s="9" t="e">
        <f>SUMIF('Приложение №6'!$A$14:$A1018,3,'Приложение №6'!#REF!)</f>
        <v>#REF!</v>
      </c>
      <c r="G14" s="9" t="e">
        <f>SUMIF('Приложение №6'!$A$14:$A1018,3,'Приложение №6'!#REF!)</f>
        <v>#REF!</v>
      </c>
    </row>
    <row r="15" spans="2:7">
      <c r="B15" s="10">
        <v>0</v>
      </c>
      <c r="C15" s="10" t="s">
        <v>98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99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102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2025-02-12T09:53:06Z</dcterms:modified>
</cp:coreProperties>
</file>