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20" windowWidth="19020" windowHeight="10128"/>
  </bookViews>
  <sheets>
    <sheet name="Приложение №6" sheetId="1" r:id="rId1"/>
    <sheet name="КС" sheetId="2" r:id="rId2"/>
  </sheets>
  <definedNames>
    <definedName name="_xlnm._FilterDatabase" localSheetId="0" hidden="1">'Приложение №6'!$A$6:$H$261</definedName>
  </definedNames>
  <calcPr calcId="125725"/>
</workbook>
</file>

<file path=xl/calcChain.xml><?xml version="1.0" encoding="utf-8"?>
<calcChain xmlns="http://schemas.openxmlformats.org/spreadsheetml/2006/main">
  <c r="H259" i="1"/>
  <c r="G259"/>
  <c r="H257"/>
  <c r="H256" s="1"/>
  <c r="G257"/>
  <c r="G256" s="1"/>
  <c r="H254"/>
  <c r="H253" s="1"/>
  <c r="H252" s="1"/>
  <c r="G254"/>
  <c r="G253"/>
  <c r="H250"/>
  <c r="G250"/>
  <c r="H249"/>
  <c r="H248" s="1"/>
  <c r="G249"/>
  <c r="G248"/>
  <c r="H246"/>
  <c r="G246"/>
  <c r="H244"/>
  <c r="G244"/>
  <c r="H242"/>
  <c r="H241" s="1"/>
  <c r="H240" s="1"/>
  <c r="G242"/>
  <c r="G241"/>
  <c r="G240" s="1"/>
  <c r="H238"/>
  <c r="G238"/>
  <c r="H236"/>
  <c r="H235" s="1"/>
  <c r="H234" s="1"/>
  <c r="G236"/>
  <c r="G235"/>
  <c r="G234" s="1"/>
  <c r="H232"/>
  <c r="G232"/>
  <c r="H229"/>
  <c r="H219" s="1"/>
  <c r="G229"/>
  <c r="H225"/>
  <c r="G225"/>
  <c r="G219" s="1"/>
  <c r="H223"/>
  <c r="G223"/>
  <c r="H220"/>
  <c r="G220"/>
  <c r="H217"/>
  <c r="G217"/>
  <c r="G211" s="1"/>
  <c r="H214"/>
  <c r="G214"/>
  <c r="H212"/>
  <c r="G212"/>
  <c r="H211"/>
  <c r="H209"/>
  <c r="G209"/>
  <c r="G201" s="1"/>
  <c r="H207"/>
  <c r="G207"/>
  <c r="H204"/>
  <c r="G204"/>
  <c r="H202"/>
  <c r="H201" s="1"/>
  <c r="G202"/>
  <c r="H199"/>
  <c r="H198" s="1"/>
  <c r="H197" s="1"/>
  <c r="G199"/>
  <c r="G198" s="1"/>
  <c r="H195"/>
  <c r="G195"/>
  <c r="G188" s="1"/>
  <c r="G187" s="1"/>
  <c r="H193"/>
  <c r="G193"/>
  <c r="H191"/>
  <c r="G191"/>
  <c r="H189"/>
  <c r="H188" s="1"/>
  <c r="H187" s="1"/>
  <c r="G189"/>
  <c r="H185"/>
  <c r="G185"/>
  <c r="H182"/>
  <c r="H181" s="1"/>
  <c r="G182"/>
  <c r="G181"/>
  <c r="H179"/>
  <c r="H178" s="1"/>
  <c r="G179"/>
  <c r="G178" s="1"/>
  <c r="H176"/>
  <c r="G176"/>
  <c r="H173"/>
  <c r="G173"/>
  <c r="H171"/>
  <c r="G171"/>
  <c r="H169"/>
  <c r="G169"/>
  <c r="H167"/>
  <c r="G167"/>
  <c r="H164"/>
  <c r="G164"/>
  <c r="H161"/>
  <c r="H160" s="1"/>
  <c r="G161"/>
  <c r="G160" s="1"/>
  <c r="H157"/>
  <c r="G157"/>
  <c r="G156" s="1"/>
  <c r="G155" s="1"/>
  <c r="H156"/>
  <c r="H155" s="1"/>
  <c r="H153"/>
  <c r="H152" s="1"/>
  <c r="G153"/>
  <c r="G152"/>
  <c r="H150"/>
  <c r="G150"/>
  <c r="H148"/>
  <c r="G148"/>
  <c r="H146"/>
  <c r="H143" s="1"/>
  <c r="G146"/>
  <c r="H144"/>
  <c r="G144"/>
  <c r="G143" s="1"/>
  <c r="H140"/>
  <c r="G140"/>
  <c r="H136"/>
  <c r="G136"/>
  <c r="H134"/>
  <c r="G134"/>
  <c r="H131"/>
  <c r="H130" s="1"/>
  <c r="G131"/>
  <c r="G130" s="1"/>
  <c r="H128"/>
  <c r="H119" s="1"/>
  <c r="G128"/>
  <c r="H125"/>
  <c r="G125"/>
  <c r="G119" s="1"/>
  <c r="G118" s="1"/>
  <c r="H123"/>
  <c r="G123"/>
  <c r="H120"/>
  <c r="G120"/>
  <c r="H116"/>
  <c r="G116"/>
  <c r="H113"/>
  <c r="G113"/>
  <c r="H111"/>
  <c r="H108" s="1"/>
  <c r="G111"/>
  <c r="H109"/>
  <c r="G109"/>
  <c r="G108" s="1"/>
  <c r="H106"/>
  <c r="G106"/>
  <c r="H105"/>
  <c r="G105"/>
  <c r="H103"/>
  <c r="G103"/>
  <c r="G102" s="1"/>
  <c r="H102"/>
  <c r="H100"/>
  <c r="G100"/>
  <c r="H99"/>
  <c r="G99"/>
  <c r="H97"/>
  <c r="G97"/>
  <c r="H91"/>
  <c r="G91"/>
  <c r="H89"/>
  <c r="G89"/>
  <c r="H88"/>
  <c r="G88"/>
  <c r="G87" s="1"/>
  <c r="H85"/>
  <c r="G85"/>
  <c r="H83"/>
  <c r="G83"/>
  <c r="H81"/>
  <c r="H80" s="1"/>
  <c r="G81"/>
  <c r="G80" s="1"/>
  <c r="H78"/>
  <c r="G78"/>
  <c r="H76"/>
  <c r="G76"/>
  <c r="H74"/>
  <c r="H71" s="1"/>
  <c r="H70" s="1"/>
  <c r="G74"/>
  <c r="H72"/>
  <c r="G72"/>
  <c r="G71" s="1"/>
  <c r="G70" s="1"/>
  <c r="H67"/>
  <c r="H66" s="1"/>
  <c r="H65" s="1"/>
  <c r="G67"/>
  <c r="G66" s="1"/>
  <c r="G65" s="1"/>
  <c r="H62"/>
  <c r="G62"/>
  <c r="H59"/>
  <c r="H51" s="1"/>
  <c r="G59"/>
  <c r="G51" s="1"/>
  <c r="H56"/>
  <c r="G56"/>
  <c r="H54"/>
  <c r="G54"/>
  <c r="H52"/>
  <c r="G52"/>
  <c r="H49"/>
  <c r="G49"/>
  <c r="G48" s="1"/>
  <c r="H48"/>
  <c r="H46"/>
  <c r="G46"/>
  <c r="H45"/>
  <c r="G45"/>
  <c r="H41"/>
  <c r="G41"/>
  <c r="H39"/>
  <c r="G39"/>
  <c r="H37"/>
  <c r="G37"/>
  <c r="H36"/>
  <c r="G36"/>
  <c r="H34"/>
  <c r="G34"/>
  <c r="G33" s="1"/>
  <c r="H33"/>
  <c r="H28"/>
  <c r="G28"/>
  <c r="H26"/>
  <c r="H23" s="1"/>
  <c r="G26"/>
  <c r="H24"/>
  <c r="G24"/>
  <c r="G23" s="1"/>
  <c r="H20"/>
  <c r="G20"/>
  <c r="H19"/>
  <c r="G19"/>
  <c r="H16"/>
  <c r="G16"/>
  <c r="G15" s="1"/>
  <c r="G14" s="1"/>
  <c r="H15"/>
  <c r="H14" s="1"/>
  <c r="J134"/>
  <c r="I134"/>
  <c r="G197" l="1"/>
  <c r="H118"/>
  <c r="H159"/>
  <c r="G252"/>
  <c r="H87"/>
  <c r="H261" s="1"/>
  <c r="G159"/>
  <c r="G261" s="1"/>
  <c r="I182"/>
  <c r="J259" l="1"/>
  <c r="I259"/>
  <c r="J257"/>
  <c r="I257"/>
  <c r="J254"/>
  <c r="I254"/>
  <c r="J250"/>
  <c r="I250"/>
  <c r="J246"/>
  <c r="I246"/>
  <c r="J244"/>
  <c r="I244"/>
  <c r="J242"/>
  <c r="I242"/>
  <c r="J238"/>
  <c r="I238"/>
  <c r="J236"/>
  <c r="I236"/>
  <c r="J232"/>
  <c r="I232"/>
  <c r="J229"/>
  <c r="I229"/>
  <c r="J225"/>
  <c r="I225"/>
  <c r="J223"/>
  <c r="I223"/>
  <c r="J220"/>
  <c r="I220"/>
  <c r="J217"/>
  <c r="I217"/>
  <c r="J214"/>
  <c r="I214"/>
  <c r="J212"/>
  <c r="I212"/>
  <c r="J209"/>
  <c r="I209"/>
  <c r="J207"/>
  <c r="I207"/>
  <c r="J204"/>
  <c r="I204"/>
  <c r="J202"/>
  <c r="I202"/>
  <c r="J199"/>
  <c r="I199"/>
  <c r="J195"/>
  <c r="I195"/>
  <c r="J193"/>
  <c r="I193"/>
  <c r="J191"/>
  <c r="I191"/>
  <c r="J189"/>
  <c r="I189"/>
  <c r="J185"/>
  <c r="I185"/>
  <c r="I181" s="1"/>
  <c r="J182"/>
  <c r="J179"/>
  <c r="I179"/>
  <c r="J176"/>
  <c r="I176"/>
  <c r="J173"/>
  <c r="I173"/>
  <c r="J171"/>
  <c r="I171"/>
  <c r="J169"/>
  <c r="I169"/>
  <c r="J167"/>
  <c r="I167"/>
  <c r="J164"/>
  <c r="I164"/>
  <c r="J161"/>
  <c r="I161"/>
  <c r="J157"/>
  <c r="I157"/>
  <c r="J153"/>
  <c r="I153"/>
  <c r="J150"/>
  <c r="I150"/>
  <c r="J148"/>
  <c r="I148"/>
  <c r="J146"/>
  <c r="I146"/>
  <c r="J144"/>
  <c r="I144"/>
  <c r="J140"/>
  <c r="I140"/>
  <c r="J136"/>
  <c r="I136"/>
  <c r="J131"/>
  <c r="I131"/>
  <c r="J128"/>
  <c r="I128"/>
  <c r="J125"/>
  <c r="I125"/>
  <c r="J123"/>
  <c r="I123"/>
  <c r="J120"/>
  <c r="I120"/>
  <c r="J116"/>
  <c r="I116"/>
  <c r="J113"/>
  <c r="I113"/>
  <c r="J111"/>
  <c r="I111"/>
  <c r="J109"/>
  <c r="I109"/>
  <c r="J106"/>
  <c r="I106"/>
  <c r="J103"/>
  <c r="I103"/>
  <c r="J100"/>
  <c r="I100"/>
  <c r="J97"/>
  <c r="I97"/>
  <c r="J91"/>
  <c r="I91"/>
  <c r="J89"/>
  <c r="I89"/>
  <c r="J85"/>
  <c r="I85"/>
  <c r="J83"/>
  <c r="I83"/>
  <c r="J81"/>
  <c r="I81"/>
  <c r="J78"/>
  <c r="I78"/>
  <c r="J76"/>
  <c r="I76"/>
  <c r="J74"/>
  <c r="I74"/>
  <c r="J72"/>
  <c r="I72"/>
  <c r="J67"/>
  <c r="I67"/>
  <c r="J62"/>
  <c r="I62"/>
  <c r="J59"/>
  <c r="I59"/>
  <c r="J56"/>
  <c r="I56"/>
  <c r="J54"/>
  <c r="I54"/>
  <c r="J52"/>
  <c r="I52"/>
  <c r="J49"/>
  <c r="I49"/>
  <c r="J46"/>
  <c r="I46"/>
  <c r="J41"/>
  <c r="I41"/>
  <c r="J39"/>
  <c r="I39"/>
  <c r="J37"/>
  <c r="I37"/>
  <c r="J34"/>
  <c r="I34"/>
  <c r="J28"/>
  <c r="I28"/>
  <c r="J26"/>
  <c r="I26"/>
  <c r="J24"/>
  <c r="I24"/>
  <c r="J20"/>
  <c r="I20"/>
  <c r="I130" l="1"/>
  <c r="J253"/>
  <c r="I253"/>
  <c r="I241"/>
  <c r="J198"/>
  <c r="I198"/>
  <c r="J181"/>
  <c r="J178"/>
  <c r="I178"/>
  <c r="I160"/>
  <c r="J152"/>
  <c r="I152"/>
  <c r="J105"/>
  <c r="I105"/>
  <c r="J102"/>
  <c r="I102"/>
  <c r="J99"/>
  <c r="I99"/>
  <c r="I88"/>
  <c r="J51"/>
  <c r="J48"/>
  <c r="I48"/>
  <c r="J45"/>
  <c r="I45"/>
  <c r="J33"/>
  <c r="I33"/>
  <c r="J19"/>
  <c r="I19"/>
  <c r="J16"/>
  <c r="J15" s="1"/>
  <c r="I16"/>
  <c r="I15" s="1"/>
  <c r="I256" l="1"/>
  <c r="I252" s="1"/>
  <c r="I156"/>
  <c r="I155" s="1"/>
  <c r="I249"/>
  <c r="I248" s="1"/>
  <c r="J211"/>
  <c r="J235"/>
  <c r="J234" s="1"/>
  <c r="I23"/>
  <c r="I36"/>
  <c r="I108"/>
  <c r="I143"/>
  <c r="I201"/>
  <c r="I211"/>
  <c r="I235"/>
  <c r="I234" s="1"/>
  <c r="I51"/>
  <c r="J143"/>
  <c r="J201"/>
  <c r="J71"/>
  <c r="J80"/>
  <c r="J119"/>
  <c r="J188"/>
  <c r="J187" s="1"/>
  <c r="J219"/>
  <c r="J256"/>
  <c r="J252" s="1"/>
  <c r="J249"/>
  <c r="J248" s="1"/>
  <c r="J36"/>
  <c r="I71"/>
  <c r="I80"/>
  <c r="I119"/>
  <c r="I188"/>
  <c r="I187" s="1"/>
  <c r="I219"/>
  <c r="I66"/>
  <c r="I65" s="1"/>
  <c r="J156"/>
  <c r="J155" s="1"/>
  <c r="J66"/>
  <c r="J65" s="1"/>
  <c r="J23"/>
  <c r="J108"/>
  <c r="J88"/>
  <c r="J130"/>
  <c r="J160"/>
  <c r="J241"/>
  <c r="J240" s="1"/>
  <c r="I240"/>
  <c r="J14" l="1"/>
  <c r="J118"/>
  <c r="J87"/>
  <c r="J197"/>
  <c r="J159"/>
  <c r="I159"/>
  <c r="J70"/>
  <c r="I197"/>
  <c r="I14"/>
  <c r="I87"/>
  <c r="I118"/>
  <c r="I70"/>
  <c r="J261" l="1"/>
  <c r="I261"/>
  <c r="G14" i="2" l="1"/>
  <c r="F14"/>
  <c r="D14" l="1"/>
  <c r="E14"/>
  <c r="D13" l="1"/>
  <c r="D17" s="1"/>
  <c r="F13" l="1"/>
  <c r="F17" s="1"/>
  <c r="G13"/>
  <c r="G17" s="1"/>
  <c r="E13"/>
  <c r="E17" s="1"/>
  <c r="E12"/>
  <c r="E16" s="1"/>
  <c r="G12" l="1"/>
  <c r="G16" s="1"/>
  <c r="G11"/>
  <c r="G15" s="1"/>
  <c r="F12"/>
  <c r="F16" s="1"/>
  <c r="F11"/>
  <c r="F15" s="1"/>
  <c r="D12"/>
  <c r="D16" s="1"/>
  <c r="D11"/>
  <c r="D15" s="1"/>
  <c r="E11"/>
  <c r="E15" s="1"/>
</calcChain>
</file>

<file path=xl/sharedStrings.xml><?xml version="1.0" encoding="utf-8"?>
<sst xmlns="http://schemas.openxmlformats.org/spreadsheetml/2006/main" count="1160" uniqueCount="220">
  <si>
    <t>Наименование главного распорядителя средств  бюджета, раздела, подраздела, целевой статьи, вида расходов классификации расходов  бюджета</t>
  </si>
  <si>
    <t>Рз</t>
  </si>
  <si>
    <t>ПР</t>
  </si>
  <si>
    <t>ЦСР</t>
  </si>
  <si>
    <t>ВР</t>
  </si>
  <si>
    <t>Всего</t>
  </si>
  <si>
    <t xml:space="preserve">  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</si>
  <si>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</si>
  <si>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Непрограммные  направления расходов в сфере установленных функций органов государственной власти субъектов Российской Федерации  и органов местного самоуправления</t>
  </si>
  <si>
    <t>31 0 00 00000</t>
  </si>
  <si>
    <t xml:space="preserve">Расходы на выплаты персоналу государственных (муниципальных) органов </t>
  </si>
  <si>
    <t>Иные закупки товаров, работ и услуг для обеспечения государственных (муниципальных) нужд</t>
  </si>
  <si>
    <t>Уплата налогов, сборов и иных платежей</t>
  </si>
  <si>
    <t>Другие общегосударственные вопросы</t>
  </si>
  <si>
    <t>11 0 00 00000</t>
  </si>
  <si>
    <t>Дотации  на выравнивание бюджетной обеспеченности  субъектов Российской Федерации и муниципальных образований</t>
  </si>
  <si>
    <t>Непрограммные направления расходов в области межбюджетных трансфертов</t>
  </si>
  <si>
    <t>34 0 00 00000</t>
  </si>
  <si>
    <t xml:space="preserve">Дотации </t>
  </si>
  <si>
    <t>Иные межбюджетные трансферты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</si>
  <si>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</si>
  <si>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Социальные выплаты гражданам, кроме публичных нормативных социальных выплат</t>
  </si>
  <si>
    <t>03 0 00 00000</t>
  </si>
  <si>
    <t>Расходы на выплаты персоналу казённых учреждений</t>
  </si>
  <si>
    <t>Культура</t>
  </si>
  <si>
    <t>04 0 00 00000</t>
  </si>
  <si>
    <t>05 0 00 00000</t>
  </si>
  <si>
    <t>Другие вопросы в области социальной политики</t>
  </si>
  <si>
    <t>07 0 00 00000</t>
  </si>
  <si>
    <t>30 0 00 00000</t>
  </si>
  <si>
    <t xml:space="preserve">Физическая культура </t>
  </si>
  <si>
    <t>06 0 00 00000</t>
  </si>
  <si>
    <t>Непрограммные направления расходов местного бюджета в области социальной политики</t>
  </si>
  <si>
    <t>32 0 00 00000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</si>
  <si>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</si>
  <si>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Непрограммные  направления расходов местного бюджета в области общегосударственных вопросов</t>
  </si>
  <si>
    <t>Другие вопросы в области национальной безопасности и правоохранительной деятельности</t>
  </si>
  <si>
    <t>12 0 00 00000</t>
  </si>
  <si>
    <t>Другие вопросы в области национальной экономики</t>
  </si>
  <si>
    <t>Общее образование</t>
  </si>
  <si>
    <t>14 0 00 00000</t>
  </si>
  <si>
    <t>Функционирование высшего должностного лица субъекта Российской Федерации и муниципального образования</t>
  </si>
  <si>
    <t>16 0 00 00000</t>
  </si>
  <si>
    <t>Резервные фонды</t>
  </si>
  <si>
    <t>Резервные средства</t>
  </si>
  <si>
    <t>20 0 00 00000</t>
  </si>
  <si>
    <t>Субсидии бюджетным учреждениям</t>
  </si>
  <si>
    <t>21 0 00 00000</t>
  </si>
  <si>
    <t>25 0 00 00000</t>
  </si>
  <si>
    <t>33 0 00 00000</t>
  </si>
  <si>
    <t>Мобилизационная подготовка экономики</t>
  </si>
  <si>
    <t>Защита населения и территории от чрезвычайных ситуаций природного и техногенного характера, гражданская оборона</t>
  </si>
  <si>
    <t>10 0 00 00000</t>
  </si>
  <si>
    <t>Сельское хозяйство и рыболовство</t>
  </si>
  <si>
    <t>08 0 00 00000</t>
  </si>
  <si>
    <t>Транспорт</t>
  </si>
  <si>
    <t>15 0 00 00000</t>
  </si>
  <si>
    <t>01 0 00 00000</t>
  </si>
  <si>
    <t>Жилищное хозяйство</t>
  </si>
  <si>
    <t>17 0 00 00000</t>
  </si>
  <si>
    <t>Другие вопросы в области охраны окружающей среды</t>
  </si>
  <si>
    <t>Непрограммные направления расходов местного бюджета в области образования</t>
  </si>
  <si>
    <t>Дополнительное образование детей</t>
  </si>
  <si>
    <t>Пенсионное обеспечение</t>
  </si>
  <si>
    <t>Социальное обеспечение населения</t>
  </si>
  <si>
    <t>02 0 00 00000</t>
  </si>
  <si>
    <t>Периодическая печать и издательства</t>
  </si>
  <si>
    <t>27 0 00 00000</t>
  </si>
  <si>
    <t>ИТОГО</t>
  </si>
  <si>
    <t>01</t>
  </si>
  <si>
    <t>06</t>
  </si>
  <si>
    <t xml:space="preserve"> </t>
  </si>
  <si>
    <t>120</t>
  </si>
  <si>
    <t>240</t>
  </si>
  <si>
    <t>850</t>
  </si>
  <si>
    <t>13</t>
  </si>
  <si>
    <t>14</t>
  </si>
  <si>
    <t>510</t>
  </si>
  <si>
    <t>03</t>
  </si>
  <si>
    <t>540</t>
  </si>
  <si>
    <t>320</t>
  </si>
  <si>
    <t>07</t>
  </si>
  <si>
    <t>110</t>
  </si>
  <si>
    <t>08</t>
  </si>
  <si>
    <t>10</t>
  </si>
  <si>
    <t>11</t>
  </si>
  <si>
    <t>04</t>
  </si>
  <si>
    <t>12</t>
  </si>
  <si>
    <t>02</t>
  </si>
  <si>
    <t>09</t>
  </si>
  <si>
    <t>870</t>
  </si>
  <si>
    <t>610</t>
  </si>
  <si>
    <t>05</t>
  </si>
  <si>
    <t>810</t>
  </si>
  <si>
    <t>630</t>
  </si>
  <si>
    <t>В том числе за счет безвозмезд-
ных поступлений</t>
  </si>
  <si>
    <t>Сумма,
  тыс.  рублей</t>
  </si>
  <si>
    <t>Уточнённая сумма,
 тыс.  рублей</t>
  </si>
  <si>
    <t>КВСР</t>
  </si>
  <si>
    <t>ФКР</t>
  </si>
  <si>
    <t>КВР</t>
  </si>
  <si>
    <t>КБК</t>
  </si>
  <si>
    <t>КЦСР</t>
  </si>
  <si>
    <t>Уровень
бюджета</t>
  </si>
  <si>
    <t>Общегосударственные вопросы</t>
  </si>
  <si>
    <t>Национальная оборона</t>
  </si>
  <si>
    <t>Национальная безопасность и правоохранительная деятельность</t>
  </si>
  <si>
    <t>Национальная экономика</t>
  </si>
  <si>
    <t>Жилищно-коммунальное хозяйство</t>
  </si>
  <si>
    <t>Охрана окружающей среды</t>
  </si>
  <si>
    <t>Образование</t>
  </si>
  <si>
    <t>Социальная политика</t>
  </si>
  <si>
    <t>Физическая культура и спорт</t>
  </si>
  <si>
    <t>Средства массовой информации</t>
  </si>
  <si>
    <t>00</t>
  </si>
  <si>
    <t>3 = ИТОГ</t>
  </si>
  <si>
    <t>19 0 00 00000</t>
  </si>
  <si>
    <t>23 0 00 00000</t>
  </si>
  <si>
    <t>Коммунальное хозяйство</t>
  </si>
  <si>
    <t>Субсидии бюджетным и автономным учреждениям, государственным (муниципальным) унитарным предприятиям на осуществление капитальных вложений в объекты капитального строительства государственной (муниципальной) собственности или приобретение объектов недвижимого имущества в государственную (муниципальную) собственность</t>
  </si>
  <si>
    <t>460</t>
  </si>
  <si>
    <t>51 0 00 00000</t>
  </si>
  <si>
    <t>57 0 00 00000</t>
  </si>
  <si>
    <t>62 0 00 00000</t>
  </si>
  <si>
    <t>55 0 00 00000</t>
  </si>
  <si>
    <t>54 0 00 00000</t>
  </si>
  <si>
    <t>29 0 00 00000</t>
  </si>
  <si>
    <t>Благоустройство</t>
  </si>
  <si>
    <t>410</t>
  </si>
  <si>
    <t>Бюджетные инвестиции</t>
  </si>
  <si>
    <t>35 0 00 00000</t>
  </si>
  <si>
    <t>36 0 00 00000</t>
  </si>
  <si>
    <t>37 0 00 00000</t>
  </si>
  <si>
    <t>28 0 00 00000</t>
  </si>
  <si>
    <t>Связь и информатика</t>
  </si>
  <si>
    <t>360</t>
  </si>
  <si>
    <t>830</t>
  </si>
  <si>
    <t>Исполнение судебных актов</t>
  </si>
  <si>
    <t>Дорожное хозяйство (дорожные фонды)</t>
  </si>
  <si>
    <t>Молодежная политика</t>
  </si>
  <si>
    <t>Охрана семьи и детства</t>
  </si>
  <si>
    <t>Прочие межбюджетные трансферты  общего характера</t>
  </si>
  <si>
    <t>Культура, кинематография</t>
  </si>
  <si>
    <t xml:space="preserve">Субсидии юридическим лицам (кроме некоммерческих организаций), индивидуальным предпринимателям, физическим лицам  - производителям товаров, работ, услуг </t>
  </si>
  <si>
    <t>Судебная система</t>
  </si>
  <si>
    <t>Непрограммные направления расходов местного бюджета в области судебной системы</t>
  </si>
  <si>
    <t>91 0 00 00000</t>
  </si>
  <si>
    <t xml:space="preserve">Межбюджетные трансферты общего характера бюджетам бюджетной системы Российской Федерации </t>
  </si>
  <si>
    <t>52 0 00 00000</t>
  </si>
  <si>
    <t>Непрограммные направления расходов местного бюджета в области содержания муниципальных казённых учреждений</t>
  </si>
  <si>
    <t>41 0 00 00000</t>
  </si>
  <si>
    <t>Субсидии некоммерческим организациям (за исключением государственных (муниципальных) учреждений, государственных корпораций (компаний), публично-правовых компаний)</t>
  </si>
  <si>
    <t xml:space="preserve">Обслуживание государственного (муниципального) внутреннего долга
</t>
  </si>
  <si>
    <t>Непрограммные направления расходов местного бюджета в сфере обслуживания внутреннего государственного и муниципального долга</t>
  </si>
  <si>
    <t>56 0 00 00000</t>
  </si>
  <si>
    <t xml:space="preserve"> Обслуживание муниципального долга
</t>
  </si>
  <si>
    <t>730</t>
  </si>
  <si>
    <t xml:space="preserve">Обслуживание государственного (муниципального) долга
</t>
  </si>
  <si>
    <t>42 0 00 00000</t>
  </si>
  <si>
    <t>43 0 00 00000</t>
  </si>
  <si>
    <t>44 0 00 00000</t>
  </si>
  <si>
    <t xml:space="preserve">Иные выплаты населению </t>
  </si>
  <si>
    <t>09 0 00 00000</t>
  </si>
  <si>
    <t>Приложение 4</t>
  </si>
  <si>
    <t xml:space="preserve"> МП "Противодействие незаконному обороту наркотических средств, профилактика наркомании населения муниципального района Кинельский" на 2023-2032 годы</t>
  </si>
  <si>
    <t>МП "Энергосбережение и повышение энергетической эффективности зданий  и учреждений, расположенных на территории муниципального района Кинельский, модернизация систем отопления на 2017-2026 годы"</t>
  </si>
  <si>
    <t>МП "Управление муниципальным имуществом, земельными ресурсами и содержание имущества казны в муниципальном районе Кинельский Самарской области на 2018-2027 годы"</t>
  </si>
  <si>
    <t>МП "Развитие печатного средства массовой информации в муниципальном районе Кинельский на 2017-2026 годы"</t>
  </si>
  <si>
    <t>МП «Информирование населения о социально-экономическом развитии муниципального района Кинельский и деятельности органов местного самоуправления  муниципального района Кинельский на 2017-2026 годы  через сетевое издание «Междуречье-Информ»</t>
  </si>
  <si>
    <t>МП "Развитие дополнительного образования в муниципальном районе Кинельский" на период 2018-2027 гг.</t>
  </si>
  <si>
    <t>МП «Развитие  культуры муниципального района Кинельский» на 2020-2029 гг.</t>
  </si>
  <si>
    <t xml:space="preserve"> МП "Развитие библиотечного обслуживания муниципального района Кинельский" на 2020-2029 годы.</t>
  </si>
  <si>
    <t>13 0 00 00000</t>
  </si>
  <si>
    <t>МП "Содержание, обслуживание и приобретение движимого и недвижимого имущества" на 2023-2030 годы"</t>
  </si>
  <si>
    <t>МП "Поддержка социально ориентированных некоммерческих организаций, благотворительной и добровольческой деятельности в муниципальном районе Кинельский Самарской области на 2023-2027 годы"</t>
  </si>
  <si>
    <t>МП "Модернизация и развитие автомобильных дорог общего пользования местного значения муниципального района Кинельский на 2023-2027 гг."</t>
  </si>
  <si>
    <t>МП «Развитие  физической культуры и спорта муниципального района Кинельский» на 2024-2030 гг.</t>
  </si>
  <si>
    <t>МП "Развитие  сельского  хозяйства и регулирования рынков  сельскохозяйственной продукции, сырья  и  продовольствия  муниципального  района   Кинельский  Самарской области на 2024-2033 гг."</t>
  </si>
  <si>
    <t>40 0 00 00000</t>
  </si>
  <si>
    <t>МП «Противодействие экстремизму и профилактика терроризма на территории муниципального района Кинельский на 2024-2030 гг.»</t>
  </si>
  <si>
    <t>МП «Молодёжь муниципального района Кинельский» на 2024-2030 гг.</t>
  </si>
  <si>
    <t>в том числе за счет целевых средств вышестоящих бюджетов</t>
  </si>
  <si>
    <t>МП "Развитие и улучшение материально-технического оснащения учреждений муниципального района Кинельский" на 2024-2028 годы.</t>
  </si>
  <si>
    <t>310</t>
  </si>
  <si>
    <t>Публичные нормативные социальные выплаты гражданам</t>
  </si>
  <si>
    <t>880</t>
  </si>
  <si>
    <t>86 0 00 00000</t>
  </si>
  <si>
    <t>Обеспечение проведения выборов и референдумов</t>
  </si>
  <si>
    <t>Непрограммные направления расходов местного бюджета в области проведения выборов и референдумов</t>
  </si>
  <si>
    <t>Специальные расходы</t>
  </si>
  <si>
    <t>к Решению Собрания представителей муниципального района Кинельский "О бюджете муниципального района Кинельский на 2025 год и на плановый период 2026 и 2027 годов"</t>
  </si>
  <si>
    <t xml:space="preserve">Распределение бюджетных ассигнований
по разделам, подразделам, целевым статья (муниципальным программам и непрограммным  направлениям деятельности), группам и подгруппам видов расходов классификации  расходов бюджета  муниципального  района Кинельский на 2025 год.
</t>
  </si>
  <si>
    <t>МП «Развитие и поддержка малого и среднего предпринимательства в муниципальном районе Кинельский на 2022-2027 гг.»</t>
  </si>
  <si>
    <r>
      <t>МП</t>
    </r>
    <r>
      <rPr>
        <b/>
        <sz val="12"/>
        <color theme="1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204"/>
      </rPr>
      <t>«Молодой семье – доступное жильё на 2024-2027 гг.»</t>
    </r>
  </si>
  <si>
    <r>
      <t>МП</t>
    </r>
    <r>
      <rPr>
        <b/>
        <sz val="12"/>
        <color theme="1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204"/>
      </rPr>
      <t>«Обеспечение безбарьерной среды жизнедеятельности и социальной интеграции инвалидов в муниципальном районе Кинельский на 2022-2027 годы»</t>
    </r>
  </si>
  <si>
    <t>МП " Охрана окружающей среды на территории муниципального района Кинельский Самарской области на 2022 - 2027 годы"</t>
  </si>
  <si>
    <r>
      <t>МП</t>
    </r>
    <r>
      <rPr>
        <b/>
        <sz val="12"/>
        <color rgb="FF000000"/>
        <rFont val="Times New Roman"/>
        <family val="1"/>
        <charset val="204"/>
      </rPr>
      <t xml:space="preserve"> </t>
    </r>
    <r>
      <rPr>
        <sz val="12"/>
        <color rgb="FF000000"/>
        <rFont val="Times New Roman"/>
        <family val="1"/>
        <charset val="204"/>
      </rPr>
      <t>«Ремонт, строительство, реконструкция и оборудование зданий школ и детских садов, расположенных на территории муниципального района Кинельский» на 2022-2027 годы.</t>
    </r>
  </si>
  <si>
    <t>МП "Развитие муниципальной службы в органах местного самоуправления муниципального района Кинельский Самарской области" на 2022-2027 годы</t>
  </si>
  <si>
    <t xml:space="preserve">МП "Комплексное развитие сельских территорий Кинельского района Самарской области на 2020 - 2027 годы" </t>
  </si>
  <si>
    <t>МП "Предоставление государственных и муниципальных услуг в режиме "одного окна" на территории муниципального района Кинельский на 2025-2034 годы</t>
  </si>
  <si>
    <t>МП «Развитие мобилизационной подготовки на территории муниципального района Кинельский на 2018-2027 годы»</t>
  </si>
  <si>
    <t>МП "Защита населения и территорий от чрезвычайных ситуаций природного и техногенного характера, обеспечение пожарной безопасности на территории муниципального района Кинельский на 2018-2027 года"</t>
  </si>
  <si>
    <t>МП "Формирование современной комфортной городской среды муниципального района Кинельский Самарской области на 2018 год -2027 годы"</t>
  </si>
  <si>
    <t>МП "Организация деятельности по опеке и попечительству на территории муниципального района Кинельский Самарской области на 2018-2027 годы".</t>
  </si>
  <si>
    <t>МП "Профилактика безнадзорности, правонарушений и защита прав несовершеннолетних в муниципальном районе Кинельский" на 2018-2027 гг.</t>
  </si>
  <si>
    <t>МП «Повышение безопасности дорожного движения на территории муниципального района Кинельский Самарской  области на 2017-2025 гг.»</t>
  </si>
  <si>
    <t>МП "Обеспечение жилыми помещениями отдельных категорий граждан в муниципальном районе Кинельский на 2018-2027 годы."</t>
  </si>
  <si>
    <t>МП "Обеспечение жилыми помещениями детей-сирот и детей, оставшихся без попечения родителей, лиц из числа детей-сирот и детей, оставшихся без попечения родителей" в муниципальном районе Кинельский на 2018-2027 годы.</t>
  </si>
  <si>
    <t>МП "Благоустройство территории муниципального района Кинельский Самарской области на 2024 -2027 годы"</t>
  </si>
  <si>
    <t>МП "Укрепление общественного здоровья населения муниципального района Кинельский на 2020-2027 годы"</t>
  </si>
  <si>
    <t>МП "Поддержка местных инициатив в муниципальном районе Кинельский Самарской области на 2021-2027 годы"</t>
  </si>
  <si>
    <t>МП "По профилактике правонарушений и обеспечению общественной безопасности на территории муниципального района Кинельский на 2021-2027 гг."</t>
  </si>
  <si>
    <t>МП "Создание условий для оказания медицинской помощи населению муниципального района Кинельский Самарской области на 2021 - 2027 годы"</t>
  </si>
  <si>
    <t>МП "Организация работы по строительству, реконструкции и ремонту объектов жилищно-коммунального и социально-культурного назначения на территории муниципального района Кинельский на 2025-2034 годы"</t>
  </si>
  <si>
    <t>Уточненная сумма,
  тыс.  рублей</t>
  </si>
  <si>
    <t>18 0 00 00000</t>
  </si>
  <si>
    <t>МП «Переселение граждан из аварийного жилищного фонда, признанного таковым в период  с 1 января 2017 года до 1 января 2022 года» на территории муниципального района Кинельский Самарской области на  2025-2029 годы.</t>
  </si>
  <si>
    <t>Иные выплаты населению</t>
  </si>
  <si>
    <t>22 0 00 00000</t>
  </si>
  <si>
    <t>МП «Модернизация коммунальной инфраструктуры на территории муниципального района Кинельский Самарской области на 2025 – 2030 годы»</t>
  </si>
</sst>
</file>

<file path=xl/styles.xml><?xml version="1.0" encoding="utf-8"?>
<styleSheet xmlns="http://schemas.openxmlformats.org/spreadsheetml/2006/main">
  <numFmts count="1">
    <numFmt numFmtId="164" formatCode="#,##0.0"/>
  </numFmts>
  <fonts count="10">
    <font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12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2" fillId="4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164" fontId="2" fillId="4" borderId="1" xfId="0" applyNumberFormat="1" applyFont="1" applyFill="1" applyBorder="1" applyAlignment="1">
      <alignment horizontal="center"/>
    </xf>
    <xf numFmtId="0" fontId="2" fillId="0" borderId="0" xfId="0" applyFont="1"/>
    <xf numFmtId="164" fontId="2" fillId="3" borderId="1" xfId="0" applyNumberFormat="1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164" fontId="2" fillId="6" borderId="1" xfId="0" applyNumberFormat="1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164" fontId="1" fillId="7" borderId="1" xfId="0" applyNumberFormat="1" applyFont="1" applyFill="1" applyBorder="1" applyAlignment="1">
      <alignment horizontal="center"/>
    </xf>
    <xf numFmtId="0" fontId="4" fillId="0" borderId="0" xfId="0" applyFont="1" applyFill="1" applyProtection="1">
      <protection hidden="1"/>
    </xf>
    <xf numFmtId="0" fontId="5" fillId="0" borderId="0" xfId="0" applyFont="1" applyFill="1" applyProtection="1">
      <protection hidden="1"/>
    </xf>
    <xf numFmtId="0" fontId="4" fillId="4" borderId="0" xfId="0" applyFont="1" applyFill="1" applyProtection="1">
      <protection hidden="1"/>
    </xf>
    <xf numFmtId="0" fontId="4" fillId="3" borderId="0" xfId="0" applyFont="1" applyFill="1" applyProtection="1">
      <protection hidden="1"/>
    </xf>
    <xf numFmtId="0" fontId="4" fillId="5" borderId="0" xfId="0" applyFont="1" applyFill="1" applyProtection="1">
      <protection hidden="1"/>
    </xf>
    <xf numFmtId="0" fontId="4" fillId="6" borderId="0" xfId="0" applyFont="1" applyFill="1" applyProtection="1">
      <protection hidden="1"/>
    </xf>
    <xf numFmtId="0" fontId="4" fillId="0" borderId="0" xfId="0" applyFont="1" applyFill="1" applyAlignment="1" applyProtection="1">
      <alignment wrapText="1"/>
      <protection locked="0"/>
    </xf>
    <xf numFmtId="0" fontId="5" fillId="0" borderId="0" xfId="0" applyFont="1" applyFill="1" applyAlignment="1" applyProtection="1">
      <alignment wrapText="1"/>
      <protection locked="0"/>
    </xf>
    <xf numFmtId="0" fontId="4" fillId="0" borderId="0" xfId="0" applyFont="1" applyFill="1" applyProtection="1">
      <protection locked="0"/>
    </xf>
    <xf numFmtId="0" fontId="5" fillId="0" borderId="0" xfId="0" applyFont="1" applyFill="1" applyProtection="1">
      <protection locked="0"/>
    </xf>
    <xf numFmtId="0" fontId="6" fillId="2" borderId="1" xfId="0" applyFont="1" applyFill="1" applyBorder="1" applyAlignment="1" applyProtection="1">
      <alignment vertical="top" wrapText="1"/>
      <protection locked="0"/>
    </xf>
    <xf numFmtId="49" fontId="6" fillId="2" borderId="1" xfId="0" applyNumberFormat="1" applyFont="1" applyFill="1" applyBorder="1" applyAlignment="1" applyProtection="1">
      <alignment horizontal="center" vertical="top" wrapText="1"/>
      <protection locked="0"/>
    </xf>
    <xf numFmtId="164" fontId="6" fillId="0" borderId="1" xfId="0" applyNumberFormat="1" applyFont="1" applyFill="1" applyBorder="1" applyAlignment="1" applyProtection="1">
      <alignment horizontal="right" vertical="top" wrapText="1"/>
      <protection locked="0"/>
    </xf>
    <xf numFmtId="164" fontId="3" fillId="0" borderId="1" xfId="0" applyNumberFormat="1" applyFont="1" applyFill="1" applyBorder="1" applyAlignment="1" applyProtection="1">
      <alignment horizontal="right" vertical="top" wrapText="1"/>
      <protection locked="0"/>
    </xf>
    <xf numFmtId="0" fontId="6" fillId="9" borderId="1" xfId="0" applyFont="1" applyFill="1" applyBorder="1" applyAlignment="1" applyProtection="1">
      <alignment vertical="top" wrapText="1"/>
      <protection hidden="1"/>
    </xf>
    <xf numFmtId="49" fontId="6" fillId="9" borderId="1" xfId="0" applyNumberFormat="1" applyFont="1" applyFill="1" applyBorder="1" applyAlignment="1" applyProtection="1">
      <alignment horizontal="center" vertical="top" wrapText="1"/>
      <protection hidden="1"/>
    </xf>
    <xf numFmtId="164" fontId="6" fillId="9" borderId="1" xfId="0" applyNumberFormat="1" applyFont="1" applyFill="1" applyBorder="1" applyAlignment="1" applyProtection="1">
      <alignment horizontal="right" vertical="top" wrapText="1"/>
      <protection hidden="1"/>
    </xf>
    <xf numFmtId="0" fontId="6" fillId="10" borderId="1" xfId="0" applyFont="1" applyFill="1" applyBorder="1" applyAlignment="1" applyProtection="1">
      <alignment vertical="top" wrapText="1"/>
      <protection hidden="1"/>
    </xf>
    <xf numFmtId="49" fontId="6" fillId="10" borderId="1" xfId="0" applyNumberFormat="1" applyFont="1" applyFill="1" applyBorder="1" applyAlignment="1" applyProtection="1">
      <alignment horizontal="center" vertical="top" wrapText="1"/>
      <protection hidden="1"/>
    </xf>
    <xf numFmtId="164" fontId="6" fillId="10" borderId="1" xfId="0" applyNumberFormat="1" applyFont="1" applyFill="1" applyBorder="1" applyAlignment="1" applyProtection="1">
      <alignment horizontal="right" vertical="top" wrapText="1"/>
      <protection hidden="1"/>
    </xf>
    <xf numFmtId="0" fontId="6" fillId="11" borderId="1" xfId="0" applyFont="1" applyFill="1" applyBorder="1" applyAlignment="1" applyProtection="1">
      <alignment vertical="top" wrapText="1"/>
      <protection hidden="1"/>
    </xf>
    <xf numFmtId="49" fontId="6" fillId="11" borderId="1" xfId="0" applyNumberFormat="1" applyFont="1" applyFill="1" applyBorder="1" applyAlignment="1" applyProtection="1">
      <alignment horizontal="center" vertical="top" wrapText="1"/>
      <protection hidden="1"/>
    </xf>
    <xf numFmtId="164" fontId="6" fillId="11" borderId="1" xfId="0" applyNumberFormat="1" applyFont="1" applyFill="1" applyBorder="1" applyAlignment="1" applyProtection="1">
      <alignment horizontal="right" vertical="top" wrapText="1"/>
      <protection hidden="1"/>
    </xf>
    <xf numFmtId="0" fontId="6" fillId="11" borderId="1" xfId="0" applyFont="1" applyFill="1" applyBorder="1" applyAlignment="1" applyProtection="1">
      <alignment wrapText="1"/>
      <protection hidden="1"/>
    </xf>
    <xf numFmtId="0" fontId="3" fillId="0" borderId="1" xfId="0" applyFont="1" applyBorder="1" applyAlignment="1" applyProtection="1">
      <alignment vertical="top" wrapText="1"/>
      <protection hidden="1"/>
    </xf>
    <xf numFmtId="0" fontId="3" fillId="0" borderId="1" xfId="0" applyFont="1" applyBorder="1" applyAlignment="1" applyProtection="1">
      <alignment horizontal="center" vertical="top" wrapText="1"/>
      <protection hidden="1"/>
    </xf>
    <xf numFmtId="164" fontId="3" fillId="0" borderId="1" xfId="0" applyNumberFormat="1" applyFont="1" applyBorder="1" applyAlignment="1" applyProtection="1">
      <alignment horizontal="right" vertical="top" wrapText="1"/>
      <protection hidden="1"/>
    </xf>
    <xf numFmtId="0" fontId="6" fillId="11" borderId="1" xfId="0" applyFont="1" applyFill="1" applyBorder="1" applyAlignment="1">
      <alignment vertical="top" wrapText="1"/>
    </xf>
    <xf numFmtId="0" fontId="6" fillId="10" borderId="1" xfId="0" applyFont="1" applyFill="1" applyBorder="1" applyAlignment="1" applyProtection="1">
      <alignment vertical="top" wrapText="1"/>
      <protection locked="0"/>
    </xf>
    <xf numFmtId="0" fontId="6" fillId="11" borderId="1" xfId="0" applyFont="1" applyFill="1" applyBorder="1" applyAlignment="1" applyProtection="1">
      <alignment vertical="top" wrapText="1"/>
      <protection locked="0"/>
    </xf>
    <xf numFmtId="49" fontId="6" fillId="11" borderId="1" xfId="0" applyNumberFormat="1" applyFont="1" applyFill="1" applyBorder="1" applyAlignment="1" applyProtection="1">
      <alignment horizontal="center" vertical="top" wrapText="1"/>
      <protection locked="0"/>
    </xf>
    <xf numFmtId="0" fontId="6" fillId="2" borderId="4" xfId="0" applyFont="1" applyFill="1" applyBorder="1" applyAlignment="1" applyProtection="1">
      <alignment vertical="top" wrapText="1"/>
      <protection locked="0"/>
    </xf>
    <xf numFmtId="49" fontId="6" fillId="10" borderId="1" xfId="0" applyNumberFormat="1" applyFont="1" applyFill="1" applyBorder="1" applyAlignment="1" applyProtection="1">
      <alignment horizontal="center" vertical="top" wrapText="1"/>
      <protection locked="0"/>
    </xf>
    <xf numFmtId="0" fontId="6" fillId="11" borderId="1" xfId="0" applyFont="1" applyFill="1" applyBorder="1" applyAlignment="1" applyProtection="1">
      <alignment wrapText="1"/>
      <protection locked="0"/>
    </xf>
    <xf numFmtId="0" fontId="9" fillId="0" borderId="0" xfId="0" applyFont="1" applyFill="1" applyAlignment="1" applyProtection="1">
      <alignment horizontal="center" vertical="center" wrapText="1"/>
      <protection hidden="1"/>
    </xf>
    <xf numFmtId="0" fontId="6" fillId="2" borderId="2" xfId="0" applyFont="1" applyFill="1" applyBorder="1" applyAlignment="1" applyProtection="1">
      <alignment vertical="top" wrapText="1"/>
      <protection locked="0"/>
    </xf>
    <xf numFmtId="0" fontId="7" fillId="11" borderId="1" xfId="0" applyFont="1" applyFill="1" applyBorder="1" applyAlignment="1" applyProtection="1">
      <alignment vertical="top" wrapText="1"/>
      <protection locked="0"/>
    </xf>
    <xf numFmtId="0" fontId="9" fillId="0" borderId="0" xfId="0" applyFont="1" applyFill="1" applyAlignment="1" applyProtection="1">
      <alignment vertical="center" wrapText="1"/>
      <protection locked="0"/>
    </xf>
    <xf numFmtId="0" fontId="9" fillId="0" borderId="0" xfId="0" applyFont="1" applyFill="1" applyAlignment="1" applyProtection="1">
      <alignment horizontal="center" wrapText="1"/>
      <protection locked="0"/>
    </xf>
    <xf numFmtId="0" fontId="4" fillId="0" borderId="5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Fill="1" applyBorder="1" applyAlignment="1" applyProtection="1">
      <alignment horizontal="center" vertical="center" wrapText="1"/>
      <protection locked="0"/>
    </xf>
    <xf numFmtId="0" fontId="4" fillId="0" borderId="9" xfId="0" applyFont="1" applyFill="1" applyBorder="1" applyAlignment="1" applyProtection="1">
      <alignment horizontal="center" vertical="center" wrapText="1"/>
      <protection locked="0"/>
    </xf>
    <xf numFmtId="0" fontId="4" fillId="0" borderId="10" xfId="0" applyFont="1" applyFill="1" applyBorder="1" applyAlignment="1" applyProtection="1">
      <alignment horizontal="center" vertical="center" wrapText="1"/>
      <protection locked="0"/>
    </xf>
    <xf numFmtId="0" fontId="4" fillId="0" borderId="7" xfId="0" applyFont="1" applyFill="1" applyBorder="1" applyAlignment="1" applyProtection="1">
      <alignment horizontal="center" vertical="center" wrapText="1"/>
      <protection locked="0"/>
    </xf>
    <xf numFmtId="0" fontId="4" fillId="0" borderId="8" xfId="0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Fill="1" applyBorder="1" applyAlignment="1" applyProtection="1">
      <alignment horizontal="center" vertical="center" wrapText="1"/>
      <protection locked="0"/>
    </xf>
    <xf numFmtId="0" fontId="4" fillId="0" borderId="3" xfId="0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Fill="1" applyBorder="1" applyAlignment="1" applyProtection="1">
      <alignment horizontal="center" vertical="center" wrapText="1"/>
      <protection hidden="1"/>
    </xf>
    <xf numFmtId="0" fontId="4" fillId="0" borderId="3" xfId="0" applyFont="1" applyFill="1" applyBorder="1" applyAlignment="1" applyProtection="1">
      <alignment horizontal="center" vertical="center" wrapText="1"/>
      <protection hidden="1"/>
    </xf>
    <xf numFmtId="0" fontId="4" fillId="0" borderId="4" xfId="0" applyFont="1" applyFill="1" applyBorder="1" applyAlignment="1" applyProtection="1">
      <alignment horizontal="center" vertical="center" wrapText="1"/>
      <protection hidden="1"/>
    </xf>
    <xf numFmtId="0" fontId="9" fillId="0" borderId="0" xfId="0" applyFont="1" applyFill="1" applyAlignment="1" applyProtection="1">
      <alignment horizontal="center" vertical="center" wrapText="1"/>
      <protection locked="0"/>
    </xf>
    <xf numFmtId="0" fontId="3" fillId="0" borderId="0" xfId="0" applyFont="1" applyFill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2" fillId="8" borderId="2" xfId="0" applyFont="1" applyFill="1" applyBorder="1" applyAlignment="1">
      <alignment horizontal="center" vertical="center" wrapText="1"/>
    </xf>
    <xf numFmtId="0" fontId="2" fillId="8" borderId="3" xfId="0" applyFont="1" applyFill="1" applyBorder="1" applyAlignment="1">
      <alignment horizontal="center" vertical="center" wrapText="1"/>
    </xf>
    <xf numFmtId="0" fontId="2" fillId="8" borderId="4" xfId="0" applyFont="1" applyFill="1" applyBorder="1" applyAlignment="1">
      <alignment horizontal="center" vertical="center" wrapText="1"/>
    </xf>
    <xf numFmtId="0" fontId="4" fillId="8" borderId="5" xfId="0" applyFont="1" applyFill="1" applyBorder="1" applyAlignment="1">
      <alignment horizontal="center" vertical="center" wrapText="1"/>
    </xf>
    <xf numFmtId="0" fontId="4" fillId="8" borderId="6" xfId="0" applyFont="1" applyFill="1" applyBorder="1" applyAlignment="1">
      <alignment horizontal="center" vertical="center" wrapText="1"/>
    </xf>
    <xf numFmtId="0" fontId="4" fillId="8" borderId="9" xfId="0" applyFont="1" applyFill="1" applyBorder="1" applyAlignment="1">
      <alignment horizontal="center" vertical="center" wrapText="1"/>
    </xf>
    <xf numFmtId="0" fontId="4" fillId="8" borderId="10" xfId="0" applyFont="1" applyFill="1" applyBorder="1" applyAlignment="1">
      <alignment horizontal="center" vertical="center" wrapText="1"/>
    </xf>
    <xf numFmtId="0" fontId="4" fillId="8" borderId="7" xfId="0" applyFont="1" applyFill="1" applyBorder="1" applyAlignment="1">
      <alignment horizontal="center" vertical="center" wrapText="1"/>
    </xf>
    <xf numFmtId="0" fontId="4" fillId="8" borderId="8" xfId="0" applyFont="1" applyFill="1" applyBorder="1" applyAlignment="1">
      <alignment horizontal="center" vertical="center" wrapText="1"/>
    </xf>
    <xf numFmtId="0" fontId="4" fillId="8" borderId="2" xfId="0" applyFont="1" applyFill="1" applyBorder="1" applyAlignment="1">
      <alignment horizontal="center" vertical="center" wrapText="1"/>
    </xf>
    <xf numFmtId="0" fontId="4" fillId="8" borderId="3" xfId="0" applyFont="1" applyFill="1" applyBorder="1" applyAlignment="1">
      <alignment horizontal="center" vertical="center" wrapText="1"/>
    </xf>
    <xf numFmtId="0" fontId="4" fillId="8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61"/>
  <sheetViews>
    <sheetView tabSelected="1" topLeftCell="B1" zoomScale="75" zoomScaleNormal="75" zoomScaleSheetLayoutView="85" zoomScalePageLayoutView="85" workbookViewId="0">
      <selection activeCell="I51" sqref="I51"/>
    </sheetView>
  </sheetViews>
  <sheetFormatPr defaultColWidth="9.109375" defaultRowHeight="13.8"/>
  <cols>
    <col min="1" max="1" width="5" style="20" customWidth="1"/>
    <col min="2" max="2" width="57.77734375" style="21" customWidth="1"/>
    <col min="3" max="3" width="5.44140625" style="21" customWidth="1"/>
    <col min="4" max="4" width="4.44140625" style="21" customWidth="1"/>
    <col min="5" max="5" width="15.5546875" style="21" customWidth="1"/>
    <col min="6" max="6" width="5.109375" style="21" customWidth="1"/>
    <col min="7" max="7" width="13" style="21" customWidth="1"/>
    <col min="8" max="8" width="14.6640625" style="21" customWidth="1"/>
    <col min="9" max="9" width="13" style="21" customWidth="1"/>
    <col min="10" max="10" width="14.6640625" style="21" customWidth="1"/>
    <col min="11" max="11" width="13.33203125" style="21" customWidth="1"/>
    <col min="12" max="16384" width="9.109375" style="21"/>
  </cols>
  <sheetData>
    <row r="1" spans="1:10" s="19" customFormat="1" ht="38.25" customHeight="1">
      <c r="A1" s="18"/>
      <c r="G1" s="50"/>
      <c r="H1" s="50"/>
      <c r="I1" s="50" t="s">
        <v>163</v>
      </c>
      <c r="J1" s="50"/>
    </row>
    <row r="2" spans="1:10" ht="115.8" customHeight="1">
      <c r="E2" s="49"/>
      <c r="F2" s="49"/>
      <c r="G2" s="62" t="s">
        <v>190</v>
      </c>
      <c r="H2" s="62"/>
      <c r="I2" s="62"/>
      <c r="J2" s="62"/>
    </row>
    <row r="3" spans="1:10" ht="21.6" customHeight="1">
      <c r="E3" s="46"/>
      <c r="F3" s="46"/>
      <c r="G3" s="46"/>
      <c r="H3" s="46"/>
      <c r="I3" s="46"/>
      <c r="J3" s="46"/>
    </row>
    <row r="4" spans="1:10" s="20" customFormat="1" ht="65.25" customHeight="1">
      <c r="B4" s="63" t="s">
        <v>191</v>
      </c>
      <c r="C4" s="63"/>
      <c r="D4" s="63"/>
      <c r="E4" s="63"/>
      <c r="F4" s="63"/>
      <c r="G4" s="63"/>
      <c r="H4" s="63"/>
      <c r="I4" s="63"/>
      <c r="J4" s="63"/>
    </row>
    <row r="6" spans="1:10" ht="15" customHeight="1">
      <c r="B6" s="64" t="s">
        <v>0</v>
      </c>
      <c r="C6" s="64" t="s">
        <v>1</v>
      </c>
      <c r="D6" s="64" t="s">
        <v>2</v>
      </c>
      <c r="E6" s="64" t="s">
        <v>3</v>
      </c>
      <c r="F6" s="64" t="s">
        <v>4</v>
      </c>
      <c r="G6" s="51" t="s">
        <v>96</v>
      </c>
      <c r="H6" s="52"/>
      <c r="I6" s="51" t="s">
        <v>214</v>
      </c>
      <c r="J6" s="52"/>
    </row>
    <row r="7" spans="1:10">
      <c r="B7" s="64"/>
      <c r="C7" s="64"/>
      <c r="D7" s="64"/>
      <c r="E7" s="64"/>
      <c r="F7" s="64"/>
      <c r="G7" s="53"/>
      <c r="H7" s="54"/>
      <c r="I7" s="53"/>
      <c r="J7" s="54"/>
    </row>
    <row r="8" spans="1:10">
      <c r="B8" s="64"/>
      <c r="C8" s="64"/>
      <c r="D8" s="64"/>
      <c r="E8" s="64"/>
      <c r="F8" s="64"/>
      <c r="G8" s="53"/>
      <c r="H8" s="54"/>
      <c r="I8" s="53"/>
      <c r="J8" s="54"/>
    </row>
    <row r="9" spans="1:10">
      <c r="B9" s="64"/>
      <c r="C9" s="64"/>
      <c r="D9" s="64"/>
      <c r="E9" s="64"/>
      <c r="F9" s="64"/>
      <c r="G9" s="55"/>
      <c r="H9" s="56"/>
      <c r="I9" s="55"/>
      <c r="J9" s="56"/>
    </row>
    <row r="10" spans="1:10" ht="15" customHeight="1">
      <c r="B10" s="64"/>
      <c r="C10" s="64"/>
      <c r="D10" s="64"/>
      <c r="E10" s="64"/>
      <c r="F10" s="64"/>
      <c r="G10" s="57" t="s">
        <v>5</v>
      </c>
      <c r="H10" s="59" t="s">
        <v>181</v>
      </c>
      <c r="I10" s="57" t="s">
        <v>5</v>
      </c>
      <c r="J10" s="59" t="s">
        <v>181</v>
      </c>
    </row>
    <row r="11" spans="1:10">
      <c r="B11" s="64"/>
      <c r="C11" s="64"/>
      <c r="D11" s="64"/>
      <c r="E11" s="64"/>
      <c r="F11" s="64"/>
      <c r="G11" s="58"/>
      <c r="H11" s="60"/>
      <c r="I11" s="58"/>
      <c r="J11" s="60"/>
    </row>
    <row r="12" spans="1:10">
      <c r="B12" s="64"/>
      <c r="C12" s="64"/>
      <c r="D12" s="64"/>
      <c r="E12" s="64"/>
      <c r="F12" s="64"/>
      <c r="G12" s="58"/>
      <c r="H12" s="60"/>
      <c r="I12" s="58"/>
      <c r="J12" s="60"/>
    </row>
    <row r="13" spans="1:10" ht="50.4" customHeight="1">
      <c r="B13" s="57"/>
      <c r="C13" s="57"/>
      <c r="D13" s="57"/>
      <c r="E13" s="57"/>
      <c r="F13" s="57"/>
      <c r="G13" s="58"/>
      <c r="H13" s="61"/>
      <c r="I13" s="58"/>
      <c r="J13" s="61"/>
    </row>
    <row r="14" spans="1:10" s="13" customFormat="1" ht="15.6">
      <c r="A14" s="14">
        <v>0</v>
      </c>
      <c r="B14" s="26" t="s">
        <v>104</v>
      </c>
      <c r="C14" s="27" t="s">
        <v>69</v>
      </c>
      <c r="D14" s="27" t="s">
        <v>114</v>
      </c>
      <c r="E14" s="27"/>
      <c r="F14" s="27"/>
      <c r="G14" s="28">
        <f>SUMIFS(G15:G1066,$C15:$C1066,$C15)/3</f>
        <v>135515.70000000001</v>
      </c>
      <c r="H14" s="28">
        <f>SUMIFS(H15:H1056,$C15:$C1056,$C15)/3</f>
        <v>6397.6000000000013</v>
      </c>
      <c r="I14" s="28">
        <f>SUMIFS(I15:I1066,$C15:$C1066,$C15)/3</f>
        <v>133162.29999999999</v>
      </c>
      <c r="J14" s="28">
        <f>SUMIFS(J15:J1056,$C15:$C1056,$C15)/3</f>
        <v>6397.6000000000013</v>
      </c>
    </row>
    <row r="15" spans="1:10" s="13" customFormat="1" ht="31.2">
      <c r="A15" s="15">
        <v>1</v>
      </c>
      <c r="B15" s="29" t="s">
        <v>41</v>
      </c>
      <c r="C15" s="30" t="s">
        <v>69</v>
      </c>
      <c r="D15" s="30" t="s">
        <v>88</v>
      </c>
      <c r="E15" s="30" t="s">
        <v>6</v>
      </c>
      <c r="F15" s="30" t="s">
        <v>71</v>
      </c>
      <c r="G15" s="31">
        <f>SUMIFS(G16:G1056,$C16:$C1056,$C16,$D16:$D1056,$D16)/2</f>
        <v>4314.1000000000004</v>
      </c>
      <c r="H15" s="31">
        <f>SUMIFS(H16:H1056,$C16:$C1056,$C16,$D16:$D1056,$D16)/2</f>
        <v>0</v>
      </c>
      <c r="I15" s="31">
        <f>SUMIFS(I16:I1056,$C16:$C1056,$C16,$D16:$D1056,$D16)/2</f>
        <v>5398.8</v>
      </c>
      <c r="J15" s="31">
        <f>SUMIFS(J16:J1056,$C16:$C1056,$C16,$D16:$D1056,$D16)/2</f>
        <v>0</v>
      </c>
    </row>
    <row r="16" spans="1:10" s="13" customFormat="1" ht="62.4">
      <c r="A16" s="16">
        <v>2</v>
      </c>
      <c r="B16" s="32" t="s">
        <v>8</v>
      </c>
      <c r="C16" s="33" t="s">
        <v>69</v>
      </c>
      <c r="D16" s="33" t="s">
        <v>88</v>
      </c>
      <c r="E16" s="33" t="s">
        <v>121</v>
      </c>
      <c r="F16" s="33" t="s">
        <v>71</v>
      </c>
      <c r="G16" s="34">
        <f>SUMIFS(G17:G1053,$C17:$C1053,$C17,$D17:$D1053,$D17,$E17:$E1053,$E17)</f>
        <v>4314.1000000000004</v>
      </c>
      <c r="H16" s="34">
        <f>SUMIFS(H17:H1053,$C17:$C1053,$C17,$D17:$D1053,$D17,$E17:$E1053,$E17)</f>
        <v>0</v>
      </c>
      <c r="I16" s="34">
        <f>SUMIFS(I17:I1053,$C17:$C1053,$C17,$D17:$D1053,$D17,$E17:$E1053,$E17)</f>
        <v>5398.8</v>
      </c>
      <c r="J16" s="34">
        <f>SUMIFS(J17:J1053,$C17:$C1053,$C17,$D17:$D1053,$D17,$E17:$E1053,$E17)</f>
        <v>0</v>
      </c>
    </row>
    <row r="17" spans="1:10" s="13" customFormat="1" ht="31.2">
      <c r="A17" s="17">
        <v>3</v>
      </c>
      <c r="B17" s="22" t="s">
        <v>10</v>
      </c>
      <c r="C17" s="23" t="s">
        <v>69</v>
      </c>
      <c r="D17" s="23" t="s">
        <v>88</v>
      </c>
      <c r="E17" s="23" t="s">
        <v>121</v>
      </c>
      <c r="F17" s="23" t="s">
        <v>72</v>
      </c>
      <c r="G17" s="24">
        <v>4314.1000000000004</v>
      </c>
      <c r="H17" s="24"/>
      <c r="I17" s="24">
        <v>5398.8</v>
      </c>
      <c r="J17" s="24"/>
    </row>
    <row r="18" spans="1:10" s="13" customFormat="1" ht="31.2">
      <c r="A18" s="17">
        <v>3</v>
      </c>
      <c r="B18" s="22" t="s">
        <v>11</v>
      </c>
      <c r="C18" s="23" t="s">
        <v>69</v>
      </c>
      <c r="D18" s="23" t="s">
        <v>88</v>
      </c>
      <c r="E18" s="23" t="s">
        <v>121</v>
      </c>
      <c r="F18" s="23" t="s">
        <v>73</v>
      </c>
      <c r="G18" s="24"/>
      <c r="H18" s="24"/>
      <c r="I18" s="24"/>
      <c r="J18" s="24"/>
    </row>
    <row r="19" spans="1:10" s="13" customFormat="1" ht="46.8">
      <c r="A19" s="15">
        <v>1</v>
      </c>
      <c r="B19" s="29" t="s">
        <v>20</v>
      </c>
      <c r="C19" s="30" t="s">
        <v>69</v>
      </c>
      <c r="D19" s="30" t="s">
        <v>78</v>
      </c>
      <c r="E19" s="30" t="s">
        <v>6</v>
      </c>
      <c r="F19" s="30" t="s">
        <v>71</v>
      </c>
      <c r="G19" s="31">
        <f>SUMIFS(G20:G1060,$C20:$C1060,$C20,$D20:$D1060,$D20)/2</f>
        <v>855.5</v>
      </c>
      <c r="H19" s="31">
        <f>SUMIFS(H20:H1060,$C20:$C1060,$C20,$D20:$D1060,$D20)/2</f>
        <v>0</v>
      </c>
      <c r="I19" s="31">
        <f>SUMIFS(I20:I1060,$C20:$C1060,$C20,$D20:$D1060,$D20)/2</f>
        <v>855.5</v>
      </c>
      <c r="J19" s="31">
        <f>SUMIFS(J20:J1060,$C20:$C1060,$C20,$D20:$D1060,$D20)/2</f>
        <v>0</v>
      </c>
    </row>
    <row r="20" spans="1:10" s="13" customFormat="1" ht="62.4">
      <c r="A20" s="16">
        <v>2</v>
      </c>
      <c r="B20" s="32" t="s">
        <v>8</v>
      </c>
      <c r="C20" s="33" t="s">
        <v>69</v>
      </c>
      <c r="D20" s="33" t="s">
        <v>78</v>
      </c>
      <c r="E20" s="33" t="s">
        <v>121</v>
      </c>
      <c r="F20" s="33" t="s">
        <v>71</v>
      </c>
      <c r="G20" s="34">
        <f>SUMIFS(G21:G1057,$C21:$C1057,$C21,$D21:$D1057,$D21,$E21:$E1057,$E21)</f>
        <v>855.5</v>
      </c>
      <c r="H20" s="34">
        <f>SUMIFS(H21:H1057,$C21:$C1057,$C21,$D21:$D1057,$D21,$E21:$E1057,$E21)</f>
        <v>0</v>
      </c>
      <c r="I20" s="34">
        <f>SUMIFS(I21:I1057,$C21:$C1057,$C21,$D21:$D1057,$D21,$E21:$E1057,$E21)</f>
        <v>855.5</v>
      </c>
      <c r="J20" s="34">
        <f>SUMIFS(J21:J1057,$C21:$C1057,$C21,$D21:$D1057,$D21,$E21:$E1057,$E21)</f>
        <v>0</v>
      </c>
    </row>
    <row r="21" spans="1:10" s="13" customFormat="1" ht="31.2">
      <c r="A21" s="17">
        <v>3</v>
      </c>
      <c r="B21" s="22" t="s">
        <v>10</v>
      </c>
      <c r="C21" s="23" t="s">
        <v>69</v>
      </c>
      <c r="D21" s="23" t="s">
        <v>78</v>
      </c>
      <c r="E21" s="23" t="s">
        <v>121</v>
      </c>
      <c r="F21" s="23" t="s">
        <v>72</v>
      </c>
      <c r="G21" s="24">
        <v>698.3</v>
      </c>
      <c r="H21" s="24"/>
      <c r="I21" s="24">
        <v>698.3</v>
      </c>
      <c r="J21" s="24"/>
    </row>
    <row r="22" spans="1:10" s="13" customFormat="1" ht="31.2">
      <c r="A22" s="17">
        <v>3</v>
      </c>
      <c r="B22" s="22" t="s">
        <v>11</v>
      </c>
      <c r="C22" s="23" t="s">
        <v>69</v>
      </c>
      <c r="D22" s="23" t="s">
        <v>78</v>
      </c>
      <c r="E22" s="23" t="s">
        <v>121</v>
      </c>
      <c r="F22" s="23" t="s">
        <v>73</v>
      </c>
      <c r="G22" s="24">
        <v>157.19999999999999</v>
      </c>
      <c r="H22" s="24"/>
      <c r="I22" s="24">
        <v>157.19999999999999</v>
      </c>
      <c r="J22" s="24"/>
    </row>
    <row r="23" spans="1:10" s="13" customFormat="1" ht="62.4">
      <c r="A23" s="15">
        <v>1</v>
      </c>
      <c r="B23" s="29" t="s">
        <v>34</v>
      </c>
      <c r="C23" s="30" t="s">
        <v>69</v>
      </c>
      <c r="D23" s="30" t="s">
        <v>86</v>
      </c>
      <c r="E23" s="30" t="s">
        <v>6</v>
      </c>
      <c r="F23" s="30" t="s">
        <v>71</v>
      </c>
      <c r="G23" s="31">
        <f>SUMIFS(G24:G1064,$C24:$C1064,$C24,$D24:$D1064,$D24)/2</f>
        <v>64121.700000000004</v>
      </c>
      <c r="H23" s="31">
        <f>SUMIFS(H24:H1064,$C24:$C1064,$C24,$D24:$D1064,$D24)/2</f>
        <v>3178.8</v>
      </c>
      <c r="I23" s="31">
        <f>SUMIFS(I24:I1064,$C24:$C1064,$C24,$D24:$D1064,$D24)/2</f>
        <v>64400.799999999996</v>
      </c>
      <c r="J23" s="31">
        <f>SUMIFS(J24:J1064,$C24:$C1064,$C24,$D24:$D1064,$D24)/2</f>
        <v>3178.8</v>
      </c>
    </row>
    <row r="24" spans="1:10" s="13" customFormat="1" ht="46.8">
      <c r="A24" s="16">
        <v>2</v>
      </c>
      <c r="B24" s="39" t="s">
        <v>182</v>
      </c>
      <c r="C24" s="33" t="s">
        <v>69</v>
      </c>
      <c r="D24" s="33" t="s">
        <v>86</v>
      </c>
      <c r="E24" s="33" t="s">
        <v>14</v>
      </c>
      <c r="F24" s="33"/>
      <c r="G24" s="34">
        <f>SUMIFS(G25:G1061,$C25:$C1061,$C25,$D25:$D1061,$D25,$E25:$E1061,$E25)</f>
        <v>463.6</v>
      </c>
      <c r="H24" s="34">
        <f>SUMIFS(H25:H1061,$C25:$C1061,$C25,$D25:$D1061,$D25,$E25:$E1061,$E25)</f>
        <v>0</v>
      </c>
      <c r="I24" s="34">
        <f>SUMIFS(I25:I1061,$C25:$C1061,$C25,$D25:$D1061,$D25,$E25:$E1061,$E25)</f>
        <v>807.2</v>
      </c>
      <c r="J24" s="34">
        <f>SUMIFS(J25:J1061,$C25:$C1061,$C25,$D25:$D1061,$D25,$E25:$E1061,$E25)</f>
        <v>0</v>
      </c>
    </row>
    <row r="25" spans="1:10" s="13" customFormat="1" ht="31.2">
      <c r="A25" s="17">
        <v>3</v>
      </c>
      <c r="B25" s="22" t="s">
        <v>11</v>
      </c>
      <c r="C25" s="23" t="s">
        <v>69</v>
      </c>
      <c r="D25" s="23" t="s">
        <v>86</v>
      </c>
      <c r="E25" s="23" t="s">
        <v>14</v>
      </c>
      <c r="F25" s="23" t="s">
        <v>73</v>
      </c>
      <c r="G25" s="24">
        <v>463.6</v>
      </c>
      <c r="H25" s="24"/>
      <c r="I25" s="24">
        <v>807.2</v>
      </c>
      <c r="J25" s="24"/>
    </row>
    <row r="26" spans="1:10" s="13" customFormat="1" ht="46.8">
      <c r="A26" s="16">
        <v>2</v>
      </c>
      <c r="B26" s="39" t="s">
        <v>197</v>
      </c>
      <c r="C26" s="33" t="s">
        <v>69</v>
      </c>
      <c r="D26" s="33" t="s">
        <v>86</v>
      </c>
      <c r="E26" s="33" t="s">
        <v>42</v>
      </c>
      <c r="F26" s="33"/>
      <c r="G26" s="34">
        <f>SUMIFS(G27:G1063,$C27:$C1063,$C27,$D27:$D1063,$D27,$E27:$E1063,$E27)</f>
        <v>100</v>
      </c>
      <c r="H26" s="34">
        <f>SUMIFS(H27:H1063,$C27:$C1063,$C27,$D27:$D1063,$D27,$E27:$E1063,$E27)</f>
        <v>0</v>
      </c>
      <c r="I26" s="34">
        <f>SUMIFS(I27:I1063,$C27:$C1063,$C27,$D27:$D1063,$D27,$E27:$E1063,$E27)</f>
        <v>100</v>
      </c>
      <c r="J26" s="34">
        <f>SUMIFS(J27:J1063,$C27:$C1063,$C27,$D27:$D1063,$D27,$E27:$E1063,$E27)</f>
        <v>0</v>
      </c>
    </row>
    <row r="27" spans="1:10" s="13" customFormat="1" ht="31.2">
      <c r="A27" s="17">
        <v>3</v>
      </c>
      <c r="B27" s="22" t="s">
        <v>11</v>
      </c>
      <c r="C27" s="23" t="s">
        <v>69</v>
      </c>
      <c r="D27" s="23" t="s">
        <v>86</v>
      </c>
      <c r="E27" s="23" t="s">
        <v>42</v>
      </c>
      <c r="F27" s="23" t="s">
        <v>73</v>
      </c>
      <c r="G27" s="24">
        <v>100</v>
      </c>
      <c r="H27" s="24"/>
      <c r="I27" s="24">
        <v>100</v>
      </c>
      <c r="J27" s="24"/>
    </row>
    <row r="28" spans="1:10" s="13" customFormat="1" ht="62.4">
      <c r="A28" s="16">
        <v>2</v>
      </c>
      <c r="B28" s="32" t="s">
        <v>8</v>
      </c>
      <c r="C28" s="33" t="s">
        <v>69</v>
      </c>
      <c r="D28" s="33" t="s">
        <v>86</v>
      </c>
      <c r="E28" s="33" t="s">
        <v>121</v>
      </c>
      <c r="F28" s="33" t="s">
        <v>71</v>
      </c>
      <c r="G28" s="34">
        <f>SUMIFS(G29:G1065,$C29:$C1065,$C29,$D29:$D1065,$D29,$E29:$E1065,$E29)</f>
        <v>63558.100000000006</v>
      </c>
      <c r="H28" s="34">
        <f>SUMIFS(H29:H1065,$C29:$C1065,$C29,$D29:$D1065,$D29,$E29:$E1065,$E29)</f>
        <v>3178.8</v>
      </c>
      <c r="I28" s="34">
        <f>SUMIFS(I29:I1065,$C29:$C1065,$C29,$D29:$D1065,$D29,$E29:$E1065,$E29)</f>
        <v>63493.599999999999</v>
      </c>
      <c r="J28" s="34">
        <f>SUMIFS(J29:J1065,$C29:$C1065,$C29,$D29:$D1065,$D29,$E29:$E1065,$E29)</f>
        <v>3178.8</v>
      </c>
    </row>
    <row r="29" spans="1:10" s="13" customFormat="1" ht="31.2">
      <c r="A29" s="17">
        <v>3</v>
      </c>
      <c r="B29" s="22" t="s">
        <v>10</v>
      </c>
      <c r="C29" s="23" t="s">
        <v>69</v>
      </c>
      <c r="D29" s="23" t="s">
        <v>86</v>
      </c>
      <c r="E29" s="23" t="s">
        <v>121</v>
      </c>
      <c r="F29" s="23" t="s">
        <v>72</v>
      </c>
      <c r="G29" s="24">
        <v>60110.3</v>
      </c>
      <c r="H29" s="24">
        <v>2870.3</v>
      </c>
      <c r="I29" s="24">
        <v>60389.4</v>
      </c>
      <c r="J29" s="24">
        <v>2870.3</v>
      </c>
    </row>
    <row r="30" spans="1:10" s="13" customFormat="1" ht="31.2">
      <c r="A30" s="17">
        <v>3</v>
      </c>
      <c r="B30" s="22" t="s">
        <v>11</v>
      </c>
      <c r="C30" s="23" t="s">
        <v>69</v>
      </c>
      <c r="D30" s="23" t="s">
        <v>86</v>
      </c>
      <c r="E30" s="23" t="s">
        <v>121</v>
      </c>
      <c r="F30" s="23" t="s">
        <v>73</v>
      </c>
      <c r="G30" s="24">
        <v>3213.8</v>
      </c>
      <c r="H30" s="24">
        <v>308.5</v>
      </c>
      <c r="I30" s="24">
        <v>2973.2</v>
      </c>
      <c r="J30" s="24">
        <v>308.5</v>
      </c>
    </row>
    <row r="31" spans="1:10" s="13" customFormat="1" ht="15.6">
      <c r="A31" s="17">
        <v>3</v>
      </c>
      <c r="B31" s="22" t="s">
        <v>137</v>
      </c>
      <c r="C31" s="23" t="s">
        <v>69</v>
      </c>
      <c r="D31" s="23" t="s">
        <v>86</v>
      </c>
      <c r="E31" s="23" t="s">
        <v>121</v>
      </c>
      <c r="F31" s="23" t="s">
        <v>136</v>
      </c>
      <c r="G31" s="24"/>
      <c r="H31" s="24"/>
      <c r="I31" s="24"/>
      <c r="J31" s="24"/>
    </row>
    <row r="32" spans="1:10" s="13" customFormat="1" ht="15.6">
      <c r="A32" s="17">
        <v>3</v>
      </c>
      <c r="B32" s="22" t="s">
        <v>12</v>
      </c>
      <c r="C32" s="23" t="s">
        <v>69</v>
      </c>
      <c r="D32" s="23" t="s">
        <v>86</v>
      </c>
      <c r="E32" s="23" t="s">
        <v>121</v>
      </c>
      <c r="F32" s="23" t="s">
        <v>74</v>
      </c>
      <c r="G32" s="24">
        <v>234</v>
      </c>
      <c r="H32" s="24"/>
      <c r="I32" s="24">
        <v>131</v>
      </c>
      <c r="J32" s="24"/>
    </row>
    <row r="33" spans="1:10" s="13" customFormat="1" ht="15.6">
      <c r="A33" s="15">
        <v>1</v>
      </c>
      <c r="B33" s="40" t="s">
        <v>144</v>
      </c>
      <c r="C33" s="44" t="s">
        <v>69</v>
      </c>
      <c r="D33" s="44" t="s">
        <v>92</v>
      </c>
      <c r="E33" s="44" t="s">
        <v>6</v>
      </c>
      <c r="F33" s="44" t="s">
        <v>71</v>
      </c>
      <c r="G33" s="31">
        <f>SUMIFS(G34:G1074,$C34:$C1074,$C34,$D34:$D1074,$D34)/2</f>
        <v>10.199999999999999</v>
      </c>
      <c r="H33" s="31">
        <f>SUMIFS(H34:H1074,$C34:$C1074,$C34,$D34:$D1074,$D34)/2</f>
        <v>10.199999999999999</v>
      </c>
      <c r="I33" s="31">
        <f>SUMIFS(I34:I1074,$C34:$C1074,$C34,$D34:$D1074,$D34)/2</f>
        <v>10.199999999999999</v>
      </c>
      <c r="J33" s="31">
        <f>SUMIFS(J34:J1074,$C34:$C1074,$C34,$D34:$D1074,$D34)/2</f>
        <v>10.199999999999999</v>
      </c>
    </row>
    <row r="34" spans="1:10" s="13" customFormat="1" ht="31.2">
      <c r="A34" s="16">
        <v>2</v>
      </c>
      <c r="B34" s="39" t="s">
        <v>145</v>
      </c>
      <c r="C34" s="42" t="s">
        <v>69</v>
      </c>
      <c r="D34" s="42" t="s">
        <v>92</v>
      </c>
      <c r="E34" s="42" t="s">
        <v>146</v>
      </c>
      <c r="F34" s="42" t="s">
        <v>71</v>
      </c>
      <c r="G34" s="34">
        <f>SUMIFS(G35:G1071,$C35:$C1071,$C35,$D35:$D1071,$D35,$E35:$E1071,$E35)</f>
        <v>10.199999999999999</v>
      </c>
      <c r="H34" s="34">
        <f>SUMIFS(H35:H1071,$C35:$C1071,$C35,$D35:$D1071,$D35,$E35:$E1071,$E35)</f>
        <v>10.199999999999999</v>
      </c>
      <c r="I34" s="34">
        <f>SUMIFS(I35:I1071,$C35:$C1071,$C35,$D35:$D1071,$D35,$E35:$E1071,$E35)</f>
        <v>10.199999999999999</v>
      </c>
      <c r="J34" s="34">
        <f>SUMIFS(J35:J1071,$C35:$C1071,$C35,$D35:$D1071,$D35,$E35:$E1071,$E35)</f>
        <v>10.199999999999999</v>
      </c>
    </row>
    <row r="35" spans="1:10" s="13" customFormat="1" ht="31.2">
      <c r="A35" s="17">
        <v>3</v>
      </c>
      <c r="B35" s="47" t="s">
        <v>11</v>
      </c>
      <c r="C35" s="23" t="s">
        <v>69</v>
      </c>
      <c r="D35" s="23" t="s">
        <v>92</v>
      </c>
      <c r="E35" s="23" t="s">
        <v>146</v>
      </c>
      <c r="F35" s="23" t="s">
        <v>73</v>
      </c>
      <c r="G35" s="24">
        <v>10.199999999999999</v>
      </c>
      <c r="H35" s="24">
        <v>10.199999999999999</v>
      </c>
      <c r="I35" s="24">
        <v>10.199999999999999</v>
      </c>
      <c r="J35" s="24">
        <v>10.199999999999999</v>
      </c>
    </row>
    <row r="36" spans="1:10" s="13" customFormat="1" ht="46.8">
      <c r="A36" s="15">
        <v>1</v>
      </c>
      <c r="B36" s="29" t="s">
        <v>7</v>
      </c>
      <c r="C36" s="30" t="s">
        <v>69</v>
      </c>
      <c r="D36" s="30" t="s">
        <v>70</v>
      </c>
      <c r="E36" s="30"/>
      <c r="F36" s="30" t="s">
        <v>71</v>
      </c>
      <c r="G36" s="31">
        <f>SUMIFS(G37:G1077,$C37:$C1077,$C37,$D37:$D1077,$D37)/2</f>
        <v>26782.9</v>
      </c>
      <c r="H36" s="31">
        <f>SUMIFS(H37:H1077,$C37:$C1077,$C37,$D37:$D1077,$D37)/2</f>
        <v>0</v>
      </c>
      <c r="I36" s="31">
        <f>SUMIFS(I37:I1077,$C37:$C1077,$C37,$D37:$D1077,$D37)/2</f>
        <v>26859.9</v>
      </c>
      <c r="J36" s="31">
        <f>SUMIFS(J37:J1077,$C37:$C1077,$C37,$D37:$D1077,$D37)/2</f>
        <v>0</v>
      </c>
    </row>
    <row r="37" spans="1:10" s="13" customFormat="1" ht="46.8">
      <c r="A37" s="16">
        <v>2</v>
      </c>
      <c r="B37" s="39" t="s">
        <v>182</v>
      </c>
      <c r="C37" s="33" t="s">
        <v>69</v>
      </c>
      <c r="D37" s="33" t="s">
        <v>70</v>
      </c>
      <c r="E37" s="33" t="s">
        <v>14</v>
      </c>
      <c r="F37" s="33" t="s">
        <v>71</v>
      </c>
      <c r="G37" s="34">
        <f>SUMIFS(G38:G1074,$C38:$C1074,$C38,$D38:$D1074,$D38,$E38:$E1074,$E38)</f>
        <v>486.3</v>
      </c>
      <c r="H37" s="34">
        <f>SUMIFS(H38:H1074,$C38:$C1074,$C38,$D38:$D1074,$D38,$E38:$E1074,$E38)</f>
        <v>0</v>
      </c>
      <c r="I37" s="34">
        <f>SUMIFS(I38:I1074,$C38:$C1074,$C38,$D38:$D1074,$D38,$E38:$E1074,$E38)</f>
        <v>486.3</v>
      </c>
      <c r="J37" s="34">
        <f>SUMIFS(J38:J1074,$C38:$C1074,$C38,$D38:$D1074,$D38,$E38:$E1074,$E38)</f>
        <v>0</v>
      </c>
    </row>
    <row r="38" spans="1:10" s="13" customFormat="1" ht="31.2">
      <c r="A38" s="17">
        <v>3</v>
      </c>
      <c r="B38" s="22" t="s">
        <v>11</v>
      </c>
      <c r="C38" s="23" t="s">
        <v>69</v>
      </c>
      <c r="D38" s="23" t="s">
        <v>70</v>
      </c>
      <c r="E38" s="23" t="s">
        <v>14</v>
      </c>
      <c r="F38" s="23" t="s">
        <v>73</v>
      </c>
      <c r="G38" s="24">
        <v>486.3</v>
      </c>
      <c r="H38" s="24"/>
      <c r="I38" s="24">
        <v>486.3</v>
      </c>
      <c r="J38" s="24"/>
    </row>
    <row r="39" spans="1:10" s="13" customFormat="1" ht="46.8">
      <c r="A39" s="16">
        <v>2</v>
      </c>
      <c r="B39" s="39" t="s">
        <v>197</v>
      </c>
      <c r="C39" s="33" t="s">
        <v>69</v>
      </c>
      <c r="D39" s="33" t="s">
        <v>70</v>
      </c>
      <c r="E39" s="33" t="s">
        <v>42</v>
      </c>
      <c r="F39" s="33" t="s">
        <v>71</v>
      </c>
      <c r="G39" s="34">
        <f>SUMIFS(G40:G1076,$C40:$C1076,$C40,$D40:$D1076,$D40,$E40:$E1076,$E40)</f>
        <v>21</v>
      </c>
      <c r="H39" s="34">
        <f>SUMIFS(H40:H1076,$C40:$C1076,$C40,$D40:$D1076,$D40,$E40:$E1076,$E40)</f>
        <v>0</v>
      </c>
      <c r="I39" s="34">
        <f>SUMIFS(I40:I1076,$C40:$C1076,$C40,$D40:$D1076,$D40,$E40:$E1076,$E40)</f>
        <v>21</v>
      </c>
      <c r="J39" s="34">
        <f>SUMIFS(J40:J1076,$C40:$C1076,$C40,$D40:$D1076,$D40,$E40:$E1076,$E40)</f>
        <v>0</v>
      </c>
    </row>
    <row r="40" spans="1:10" s="13" customFormat="1" ht="31.2">
      <c r="A40" s="17">
        <v>3</v>
      </c>
      <c r="B40" s="22" t="s">
        <v>11</v>
      </c>
      <c r="C40" s="23" t="s">
        <v>69</v>
      </c>
      <c r="D40" s="23" t="s">
        <v>70</v>
      </c>
      <c r="E40" s="23" t="s">
        <v>42</v>
      </c>
      <c r="F40" s="23" t="s">
        <v>73</v>
      </c>
      <c r="G40" s="24">
        <v>21</v>
      </c>
      <c r="H40" s="24"/>
      <c r="I40" s="24">
        <v>21</v>
      </c>
      <c r="J40" s="24"/>
    </row>
    <row r="41" spans="1:10" s="13" customFormat="1" ht="62.4">
      <c r="A41" s="16">
        <v>2</v>
      </c>
      <c r="B41" s="32" t="s">
        <v>8</v>
      </c>
      <c r="C41" s="33" t="s">
        <v>69</v>
      </c>
      <c r="D41" s="33" t="s">
        <v>70</v>
      </c>
      <c r="E41" s="33" t="s">
        <v>121</v>
      </c>
      <c r="F41" s="33" t="s">
        <v>71</v>
      </c>
      <c r="G41" s="34">
        <f>SUMIFS(G42:G1078,$C42:$C1078,$C42,$D42:$D1078,$D42,$E42:$E1078,$E42)</f>
        <v>26275.600000000002</v>
      </c>
      <c r="H41" s="34">
        <f>SUMIFS(H42:H1078,$C42:$C1078,$C42,$D42:$D1078,$D42,$E42:$E1078,$E42)</f>
        <v>0</v>
      </c>
      <c r="I41" s="34">
        <f>SUMIFS(I42:I1078,$C42:$C1078,$C42,$D42:$D1078,$D42,$E42:$E1078,$E42)</f>
        <v>26352.600000000002</v>
      </c>
      <c r="J41" s="34">
        <f>SUMIFS(J42:J1078,$C42:$C1078,$C42,$D42:$D1078,$D42,$E42:$E1078,$E42)</f>
        <v>0</v>
      </c>
    </row>
    <row r="42" spans="1:10" s="13" customFormat="1" ht="31.2">
      <c r="A42" s="17">
        <v>3</v>
      </c>
      <c r="B42" s="22" t="s">
        <v>10</v>
      </c>
      <c r="C42" s="23" t="s">
        <v>69</v>
      </c>
      <c r="D42" s="23" t="s">
        <v>70</v>
      </c>
      <c r="E42" s="23" t="s">
        <v>121</v>
      </c>
      <c r="F42" s="23" t="s">
        <v>72</v>
      </c>
      <c r="G42" s="24">
        <v>25811.9</v>
      </c>
      <c r="H42" s="24"/>
      <c r="I42" s="24">
        <v>25888.9</v>
      </c>
      <c r="J42" s="24"/>
    </row>
    <row r="43" spans="1:10" s="13" customFormat="1" ht="31.2">
      <c r="A43" s="17">
        <v>3</v>
      </c>
      <c r="B43" s="22" t="s">
        <v>11</v>
      </c>
      <c r="C43" s="23" t="s">
        <v>69</v>
      </c>
      <c r="D43" s="23" t="s">
        <v>70</v>
      </c>
      <c r="E43" s="23" t="s">
        <v>121</v>
      </c>
      <c r="F43" s="23" t="s">
        <v>73</v>
      </c>
      <c r="G43" s="24">
        <v>463.7</v>
      </c>
      <c r="H43" s="24"/>
      <c r="I43" s="24">
        <v>463.7</v>
      </c>
      <c r="J43" s="24"/>
    </row>
    <row r="44" spans="1:10" s="13" customFormat="1" ht="15.6">
      <c r="A44" s="17">
        <v>3</v>
      </c>
      <c r="B44" s="22" t="s">
        <v>12</v>
      </c>
      <c r="C44" s="23" t="s">
        <v>69</v>
      </c>
      <c r="D44" s="23" t="s">
        <v>70</v>
      </c>
      <c r="E44" s="23" t="s">
        <v>121</v>
      </c>
      <c r="F44" s="23" t="s">
        <v>74</v>
      </c>
      <c r="G44" s="24"/>
      <c r="H44" s="24"/>
      <c r="I44" s="24"/>
      <c r="J44" s="24"/>
    </row>
    <row r="45" spans="1:10" s="13" customFormat="1" ht="15.6">
      <c r="A45" s="15">
        <v>1</v>
      </c>
      <c r="B45" s="40" t="s">
        <v>187</v>
      </c>
      <c r="C45" s="30" t="s">
        <v>69</v>
      </c>
      <c r="D45" s="30" t="s">
        <v>81</v>
      </c>
      <c r="E45" s="30"/>
      <c r="F45" s="30" t="s">
        <v>71</v>
      </c>
      <c r="G45" s="31">
        <f>SUMIFS(G46:G1086,$C46:$C1086,$C46,$D46:$D1086,$D46)/2</f>
        <v>0</v>
      </c>
      <c r="H45" s="31">
        <f>SUMIFS(H46:H1086,$C46:$C1086,$C46,$D46:$D1086,$D46)/2</f>
        <v>0</v>
      </c>
      <c r="I45" s="31">
        <f>SUMIFS(I46:I1086,$C46:$C1086,$C46,$D46:$D1086,$D46)/2</f>
        <v>0</v>
      </c>
      <c r="J45" s="31">
        <f>SUMIFS(J46:J1086,$C46:$C1086,$C46,$D46:$D1086,$D46)/2</f>
        <v>0</v>
      </c>
    </row>
    <row r="46" spans="1:10" s="13" customFormat="1" ht="31.2">
      <c r="A46" s="16">
        <v>2</v>
      </c>
      <c r="B46" s="39" t="s">
        <v>188</v>
      </c>
      <c r="C46" s="33" t="s">
        <v>69</v>
      </c>
      <c r="D46" s="33" t="s">
        <v>81</v>
      </c>
      <c r="E46" s="33" t="s">
        <v>186</v>
      </c>
      <c r="F46" s="33" t="s">
        <v>71</v>
      </c>
      <c r="G46" s="34">
        <f>SUMIFS(G47:G1083,$C47:$C1083,$C47,$D47:$D1083,$D47,$E47:$E1083,$E47)</f>
        <v>0</v>
      </c>
      <c r="H46" s="34">
        <f>SUMIFS(H47:H1083,$C47:$C1083,$C47,$D47:$D1083,$D47,$E47:$E1083,$E47)</f>
        <v>0</v>
      </c>
      <c r="I46" s="34">
        <f>SUMIFS(I47:I1083,$C47:$C1083,$C47,$D47:$D1083,$D47,$E47:$E1083,$E47)</f>
        <v>0</v>
      </c>
      <c r="J46" s="34">
        <f>SUMIFS(J47:J1083,$C47:$C1083,$C47,$D47:$D1083,$D47,$E47:$E1083,$E47)</f>
        <v>0</v>
      </c>
    </row>
    <row r="47" spans="1:10" s="13" customFormat="1" ht="15.6">
      <c r="A47" s="17">
        <v>3</v>
      </c>
      <c r="B47" s="47" t="s">
        <v>189</v>
      </c>
      <c r="C47" s="23" t="s">
        <v>69</v>
      </c>
      <c r="D47" s="23" t="s">
        <v>81</v>
      </c>
      <c r="E47" s="23" t="s">
        <v>186</v>
      </c>
      <c r="F47" s="23" t="s">
        <v>185</v>
      </c>
      <c r="G47" s="24"/>
      <c r="H47" s="24"/>
      <c r="I47" s="24"/>
      <c r="J47" s="24"/>
    </row>
    <row r="48" spans="1:10" s="13" customFormat="1" ht="15.6">
      <c r="A48" s="15">
        <v>1</v>
      </c>
      <c r="B48" s="29" t="s">
        <v>43</v>
      </c>
      <c r="C48" s="30" t="s">
        <v>69</v>
      </c>
      <c r="D48" s="30" t="s">
        <v>85</v>
      </c>
      <c r="E48" s="30" t="s">
        <v>6</v>
      </c>
      <c r="F48" s="30" t="s">
        <v>71</v>
      </c>
      <c r="G48" s="31">
        <f>SUMIFS(G49:G1089,$C49:$C1089,$C49,$D49:$D1089,$D49)/2</f>
        <v>6000</v>
      </c>
      <c r="H48" s="31">
        <f>SUMIFS(H49:H1089,$C49:$C1089,$C49,$D49:$D1089,$D49)/2</f>
        <v>0</v>
      </c>
      <c r="I48" s="31">
        <f>SUMIFS(I49:I1089,$C49:$C1089,$C49,$D49:$D1089,$D49)/2</f>
        <v>2000</v>
      </c>
      <c r="J48" s="31">
        <f>SUMIFS(J49:J1089,$C49:$C1089,$C49,$D49:$D1089,$D49)/2</f>
        <v>0</v>
      </c>
    </row>
    <row r="49" spans="1:10" s="13" customFormat="1" ht="31.2">
      <c r="A49" s="16">
        <v>2</v>
      </c>
      <c r="B49" s="32" t="s">
        <v>35</v>
      </c>
      <c r="C49" s="33" t="s">
        <v>69</v>
      </c>
      <c r="D49" s="33" t="s">
        <v>85</v>
      </c>
      <c r="E49" s="33" t="s">
        <v>122</v>
      </c>
      <c r="F49" s="33" t="s">
        <v>71</v>
      </c>
      <c r="G49" s="34">
        <f>SUMIFS(G50:G1086,$C50:$C1086,$C50,$D50:$D1086,$D50,$E50:$E1086,$E50)</f>
        <v>6000</v>
      </c>
      <c r="H49" s="34">
        <f>SUMIFS(H50:H1086,$C50:$C1086,$C50,$D50:$D1086,$D50,$E50:$E1086,$E50)</f>
        <v>0</v>
      </c>
      <c r="I49" s="34">
        <f>SUMIFS(I50:I1086,$C50:$C1086,$C50,$D50:$D1086,$D50,$E50:$E1086,$E50)</f>
        <v>2000</v>
      </c>
      <c r="J49" s="34">
        <f>SUMIFS(J50:J1086,$C50:$C1086,$C50,$D50:$D1086,$D50,$E50:$E1086,$E50)</f>
        <v>0</v>
      </c>
    </row>
    <row r="50" spans="1:10" s="13" customFormat="1" ht="15.6">
      <c r="A50" s="17">
        <v>3</v>
      </c>
      <c r="B50" s="22" t="s">
        <v>44</v>
      </c>
      <c r="C50" s="23" t="s">
        <v>69</v>
      </c>
      <c r="D50" s="23" t="s">
        <v>85</v>
      </c>
      <c r="E50" s="23" t="s">
        <v>122</v>
      </c>
      <c r="F50" s="23" t="s">
        <v>90</v>
      </c>
      <c r="G50" s="24">
        <v>6000</v>
      </c>
      <c r="H50" s="24"/>
      <c r="I50" s="24">
        <v>2000</v>
      </c>
      <c r="J50" s="24"/>
    </row>
    <row r="51" spans="1:10" s="13" customFormat="1" ht="15.6">
      <c r="A51" s="15">
        <v>1</v>
      </c>
      <c r="B51" s="29" t="s">
        <v>13</v>
      </c>
      <c r="C51" s="30" t="s">
        <v>69</v>
      </c>
      <c r="D51" s="30" t="s">
        <v>75</v>
      </c>
      <c r="E51" s="30"/>
      <c r="F51" s="30"/>
      <c r="G51" s="31">
        <f>SUMIFS(G52:G1092,$C52:$C1092,$C52,$D52:$D1092,$D52)/2</f>
        <v>33431.300000000003</v>
      </c>
      <c r="H51" s="31">
        <f>SUMIFS(H52:H1092,$C52:$C1092,$C52,$D52:$D1092,$D52)/2</f>
        <v>3208.6000000000004</v>
      </c>
      <c r="I51" s="31">
        <f>SUMIFS(I52:I1092,$C52:$C1092,$C52,$D52:$D1092,$D52)/2</f>
        <v>33637.1</v>
      </c>
      <c r="J51" s="31">
        <f>SUMIFS(J52:J1092,$C52:$C1092,$C52,$D52:$D1092,$D52)/2</f>
        <v>3208.6000000000004</v>
      </c>
    </row>
    <row r="52" spans="1:10" s="13" customFormat="1" ht="42" customHeight="1">
      <c r="A52" s="16">
        <v>2</v>
      </c>
      <c r="B52" s="41" t="s">
        <v>173</v>
      </c>
      <c r="C52" s="33" t="s">
        <v>69</v>
      </c>
      <c r="D52" s="33" t="s">
        <v>75</v>
      </c>
      <c r="E52" s="33" t="s">
        <v>172</v>
      </c>
      <c r="F52" s="33"/>
      <c r="G52" s="34">
        <f>SUMIFS(G53:G1089,$C53:$C1089,$C53,$D53:$D1089,$D53,$E53:$E1089,$E53)</f>
        <v>800</v>
      </c>
      <c r="H52" s="34">
        <f>SUMIFS(H53:H1089,$C53:$C1089,$C53,$D53:$D1089,$D53,$E53:$E1089,$E53)</f>
        <v>0</v>
      </c>
      <c r="I52" s="34">
        <f>SUMIFS(I53:I1089,$C53:$C1089,$C53,$D53:$D1089,$D53,$E53:$E1089,$E53)</f>
        <v>800</v>
      </c>
      <c r="J52" s="34">
        <f>SUMIFS(J53:J1089,$C53:$C1089,$C53,$D53:$D1089,$D53,$E53:$E1089,$E53)</f>
        <v>0</v>
      </c>
    </row>
    <row r="53" spans="1:10" s="13" customFormat="1" ht="15.6">
      <c r="A53" s="17">
        <v>3</v>
      </c>
      <c r="B53" s="22" t="s">
        <v>46</v>
      </c>
      <c r="C53" s="23" t="s">
        <v>69</v>
      </c>
      <c r="D53" s="23" t="s">
        <v>75</v>
      </c>
      <c r="E53" s="23" t="s">
        <v>172</v>
      </c>
      <c r="F53" s="23" t="s">
        <v>91</v>
      </c>
      <c r="G53" s="24">
        <v>800</v>
      </c>
      <c r="H53" s="24"/>
      <c r="I53" s="24">
        <v>800</v>
      </c>
      <c r="J53" s="24"/>
    </row>
    <row r="54" spans="1:10" s="13" customFormat="1" ht="46.8">
      <c r="A54" s="16">
        <v>2</v>
      </c>
      <c r="B54" s="35" t="s">
        <v>199</v>
      </c>
      <c r="C54" s="33" t="s">
        <v>69</v>
      </c>
      <c r="D54" s="33" t="s">
        <v>75</v>
      </c>
      <c r="E54" s="33" t="s">
        <v>47</v>
      </c>
      <c r="F54" s="33"/>
      <c r="G54" s="34">
        <f>SUMIFS(G55:G1091,$C55:$C1091,$C55,$D55:$D1091,$D55,$E55:$E1091,$E55)</f>
        <v>16305</v>
      </c>
      <c r="H54" s="34">
        <f>SUMIFS(H55:H1091,$C55:$C1091,$C55,$D55:$D1091,$D55,$E55:$E1091,$E55)</f>
        <v>0</v>
      </c>
      <c r="I54" s="34">
        <f>SUMIFS(I55:I1091,$C55:$C1091,$C55,$D55:$D1091,$D55,$E55:$E1091,$E55)</f>
        <v>16510.8</v>
      </c>
      <c r="J54" s="34">
        <f>SUMIFS(J55:J1091,$C55:$C1091,$C55,$D55:$D1091,$D55,$E55:$E1091,$E55)</f>
        <v>0</v>
      </c>
    </row>
    <row r="55" spans="1:10" s="13" customFormat="1" ht="15.6">
      <c r="A55" s="17">
        <v>3</v>
      </c>
      <c r="B55" s="22" t="s">
        <v>46</v>
      </c>
      <c r="C55" s="23" t="s">
        <v>69</v>
      </c>
      <c r="D55" s="23" t="s">
        <v>75</v>
      </c>
      <c r="E55" s="23" t="s">
        <v>47</v>
      </c>
      <c r="F55" s="23" t="s">
        <v>91</v>
      </c>
      <c r="G55" s="24">
        <v>16305</v>
      </c>
      <c r="H55" s="24"/>
      <c r="I55" s="24">
        <v>16510.8</v>
      </c>
      <c r="J55" s="24"/>
    </row>
    <row r="56" spans="1:10" s="13" customFormat="1" ht="62.4">
      <c r="A56" s="16">
        <v>2</v>
      </c>
      <c r="B56" s="41" t="s">
        <v>166</v>
      </c>
      <c r="C56" s="33" t="s">
        <v>69</v>
      </c>
      <c r="D56" s="33" t="s">
        <v>75</v>
      </c>
      <c r="E56" s="33" t="s">
        <v>49</v>
      </c>
      <c r="F56" s="33" t="s">
        <v>71</v>
      </c>
      <c r="G56" s="34">
        <f>SUMIFS(G57:G1093,$C57:$C1093,$C57,$D57:$D1093,$D57,$E57:$E1093,$E57)</f>
        <v>2700.7</v>
      </c>
      <c r="H56" s="34">
        <f>SUMIFS(H57:H1093,$C57:$C1093,$C57,$D57:$D1093,$D57,$E57:$E1093,$E57)</f>
        <v>2497.3000000000002</v>
      </c>
      <c r="I56" s="34">
        <f>SUMIFS(I57:I1093,$C57:$C1093,$C57,$D57:$D1093,$D57,$E57:$E1093,$E57)</f>
        <v>2700.7</v>
      </c>
      <c r="J56" s="34">
        <f>SUMIFS(J57:J1093,$C57:$C1093,$C57,$D57:$D1093,$D57,$E57:$E1093,$E57)</f>
        <v>2497.3000000000002</v>
      </c>
    </row>
    <row r="57" spans="1:10" s="13" customFormat="1" ht="31.2">
      <c r="A57" s="17">
        <v>3</v>
      </c>
      <c r="B57" s="22" t="s">
        <v>11</v>
      </c>
      <c r="C57" s="23" t="s">
        <v>69</v>
      </c>
      <c r="D57" s="23" t="s">
        <v>75</v>
      </c>
      <c r="E57" s="23" t="s">
        <v>49</v>
      </c>
      <c r="F57" s="23" t="s">
        <v>73</v>
      </c>
      <c r="G57" s="24"/>
      <c r="H57" s="24"/>
      <c r="I57" s="24"/>
      <c r="J57" s="24"/>
    </row>
    <row r="58" spans="1:10" s="13" customFormat="1" ht="15.6">
      <c r="A58" s="17">
        <v>3</v>
      </c>
      <c r="B58" s="22" t="s">
        <v>46</v>
      </c>
      <c r="C58" s="23" t="s">
        <v>69</v>
      </c>
      <c r="D58" s="23" t="s">
        <v>75</v>
      </c>
      <c r="E58" s="23" t="s">
        <v>49</v>
      </c>
      <c r="F58" s="23" t="s">
        <v>91</v>
      </c>
      <c r="G58" s="24">
        <v>2700.7</v>
      </c>
      <c r="H58" s="24">
        <v>2497.3000000000002</v>
      </c>
      <c r="I58" s="24">
        <v>2700.7</v>
      </c>
      <c r="J58" s="24">
        <v>2497.3000000000002</v>
      </c>
    </row>
    <row r="59" spans="1:10" s="13" customFormat="1" ht="46.8">
      <c r="A59" s="16">
        <v>2</v>
      </c>
      <c r="B59" s="41" t="s">
        <v>149</v>
      </c>
      <c r="C59" s="33" t="s">
        <v>69</v>
      </c>
      <c r="D59" s="33" t="s">
        <v>75</v>
      </c>
      <c r="E59" s="33" t="s">
        <v>148</v>
      </c>
      <c r="F59" s="33"/>
      <c r="G59" s="34">
        <f>SUMIFS(G60:G1096,$C60:$C1096,$C60,$D60:$D1096,$D60,$E60:$E1096,$E60)</f>
        <v>13518.1</v>
      </c>
      <c r="H59" s="34">
        <f>SUMIFS(H60:H1096,$C60:$C1096,$C60,$D60:$D1096,$D60,$E60:$E1096,$E60)</f>
        <v>711.3</v>
      </c>
      <c r="I59" s="34">
        <f>SUMIFS(I60:I1096,$C60:$C1096,$C60,$D60:$D1096,$D60,$E60:$E1096,$E60)</f>
        <v>13518.1</v>
      </c>
      <c r="J59" s="34">
        <f>SUMIFS(J60:J1096,$C60:$C1096,$C60,$D60:$D1096,$D60,$E60:$E1096,$E60)</f>
        <v>711.3</v>
      </c>
    </row>
    <row r="60" spans="1:10" s="13" customFormat="1" ht="15.6">
      <c r="A60" s="17">
        <v>3</v>
      </c>
      <c r="B60" s="22" t="s">
        <v>23</v>
      </c>
      <c r="C60" s="23" t="s">
        <v>69</v>
      </c>
      <c r="D60" s="23" t="s">
        <v>75</v>
      </c>
      <c r="E60" s="23" t="s">
        <v>148</v>
      </c>
      <c r="F60" s="23" t="s">
        <v>82</v>
      </c>
      <c r="G60" s="24">
        <v>12899.5</v>
      </c>
      <c r="H60" s="24">
        <v>711.3</v>
      </c>
      <c r="I60" s="24">
        <v>12899.5</v>
      </c>
      <c r="J60" s="24">
        <v>711.3</v>
      </c>
    </row>
    <row r="61" spans="1:10" s="13" customFormat="1" ht="31.2">
      <c r="A61" s="17">
        <v>3</v>
      </c>
      <c r="B61" s="22" t="s">
        <v>11</v>
      </c>
      <c r="C61" s="23" t="s">
        <v>69</v>
      </c>
      <c r="D61" s="23" t="s">
        <v>75</v>
      </c>
      <c r="E61" s="23" t="s">
        <v>148</v>
      </c>
      <c r="F61" s="23" t="s">
        <v>73</v>
      </c>
      <c r="G61" s="24">
        <v>618.6</v>
      </c>
      <c r="H61" s="24"/>
      <c r="I61" s="24">
        <v>618.6</v>
      </c>
      <c r="J61" s="24"/>
    </row>
    <row r="62" spans="1:10" s="13" customFormat="1" ht="31.2">
      <c r="A62" s="16">
        <v>2</v>
      </c>
      <c r="B62" s="41" t="s">
        <v>35</v>
      </c>
      <c r="C62" s="33" t="s">
        <v>69</v>
      </c>
      <c r="D62" s="33" t="s">
        <v>75</v>
      </c>
      <c r="E62" s="33" t="s">
        <v>122</v>
      </c>
      <c r="F62" s="33"/>
      <c r="G62" s="34">
        <f>SUMIFS(G63:G1099,$C63:$C1099,$C63,$D63:$D1099,$D63,$E63:$E1099,$E63)</f>
        <v>107.5</v>
      </c>
      <c r="H62" s="34">
        <f>SUMIFS(H63:H1099,$C63:$C1099,$C63,$D63:$D1099,$D63,$E63:$E1099,$E63)</f>
        <v>0</v>
      </c>
      <c r="I62" s="34">
        <f>SUMIFS(I63:I1099,$C63:$C1099,$C63,$D63:$D1099,$D63,$E63:$E1099,$E63)</f>
        <v>107.5</v>
      </c>
      <c r="J62" s="34">
        <f>SUMIFS(J63:J1099,$C63:$C1099,$C63,$D63:$D1099,$D63,$E63:$E1099,$E63)</f>
        <v>0</v>
      </c>
    </row>
    <row r="63" spans="1:10" s="13" customFormat="1" ht="31.2">
      <c r="A63" s="17">
        <v>3</v>
      </c>
      <c r="B63" s="22" t="s">
        <v>11</v>
      </c>
      <c r="C63" s="23" t="s">
        <v>69</v>
      </c>
      <c r="D63" s="23" t="s">
        <v>75</v>
      </c>
      <c r="E63" s="23" t="s">
        <v>122</v>
      </c>
      <c r="F63" s="23" t="s">
        <v>73</v>
      </c>
      <c r="G63" s="24"/>
      <c r="H63" s="24"/>
      <c r="I63" s="24"/>
      <c r="J63" s="24"/>
    </row>
    <row r="64" spans="1:10" s="13" customFormat="1" ht="15.6">
      <c r="A64" s="17">
        <v>3</v>
      </c>
      <c r="B64" s="22" t="s">
        <v>137</v>
      </c>
      <c r="C64" s="23" t="s">
        <v>69</v>
      </c>
      <c r="D64" s="23" t="s">
        <v>75</v>
      </c>
      <c r="E64" s="23" t="s">
        <v>122</v>
      </c>
      <c r="F64" s="23" t="s">
        <v>136</v>
      </c>
      <c r="G64" s="24">
        <v>107.5</v>
      </c>
      <c r="H64" s="24"/>
      <c r="I64" s="24">
        <v>107.5</v>
      </c>
      <c r="J64" s="24"/>
    </row>
    <row r="65" spans="1:10" s="13" customFormat="1" ht="15.6">
      <c r="A65" s="14">
        <v>0</v>
      </c>
      <c r="B65" s="26" t="s">
        <v>105</v>
      </c>
      <c r="C65" s="27" t="s">
        <v>88</v>
      </c>
      <c r="D65" s="27" t="s">
        <v>114</v>
      </c>
      <c r="E65" s="27"/>
      <c r="F65" s="27"/>
      <c r="G65" s="28">
        <f>SUMIFS(G66:G1121,$C66:$C1121,$C66)/3</f>
        <v>454</v>
      </c>
      <c r="H65" s="28">
        <f>SUMIFS(H66:H1111,$C66:$C1111,$C66)/3</f>
        <v>0</v>
      </c>
      <c r="I65" s="28">
        <f>SUMIFS(I66:I1121,$C66:$C1121,$C66)/3</f>
        <v>454</v>
      </c>
      <c r="J65" s="28">
        <f>SUMIFS(J66:J1111,$C66:$C1111,$C66)/3</f>
        <v>0</v>
      </c>
    </row>
    <row r="66" spans="1:10" s="13" customFormat="1" ht="15.6">
      <c r="A66" s="15">
        <v>1</v>
      </c>
      <c r="B66" s="29" t="s">
        <v>50</v>
      </c>
      <c r="C66" s="30" t="s">
        <v>88</v>
      </c>
      <c r="D66" s="30" t="s">
        <v>86</v>
      </c>
      <c r="E66" s="30" t="s">
        <v>6</v>
      </c>
      <c r="F66" s="30" t="s">
        <v>71</v>
      </c>
      <c r="G66" s="31">
        <f>SUMIFS(G67:G1107,$C67:$C1107,$C67,$D67:$D1107,$D67)/2</f>
        <v>454</v>
      </c>
      <c r="H66" s="31">
        <f>SUMIFS(H67:H1107,$C67:$C1107,$C67,$D67:$D1107,$D67)/2</f>
        <v>0</v>
      </c>
      <c r="I66" s="31">
        <f>SUMIFS(I67:I1107,$C67:$C1107,$C67,$D67:$D1107,$D67)/2</f>
        <v>454</v>
      </c>
      <c r="J66" s="31">
        <f>SUMIFS(J67:J1107,$C67:$C1107,$C67,$D67:$D1107,$D67)/2</f>
        <v>0</v>
      </c>
    </row>
    <row r="67" spans="1:10" s="13" customFormat="1" ht="48.75" customHeight="1">
      <c r="A67" s="16">
        <v>2</v>
      </c>
      <c r="B67" s="32" t="s">
        <v>200</v>
      </c>
      <c r="C67" s="33" t="s">
        <v>88</v>
      </c>
      <c r="D67" s="33" t="s">
        <v>86</v>
      </c>
      <c r="E67" s="33" t="s">
        <v>116</v>
      </c>
      <c r="F67" s="33" t="s">
        <v>71</v>
      </c>
      <c r="G67" s="34">
        <f>SUMIFS(G68:G1104,$C68:$C1104,$C68,$D68:$D1104,$D68,$E68:$E1104,$E68)</f>
        <v>454</v>
      </c>
      <c r="H67" s="34">
        <f>SUMIFS(H68:H1104,$C68:$C1104,$C68,$D68:$D1104,$D68,$E68:$E1104,$E68)</f>
        <v>0</v>
      </c>
      <c r="I67" s="34">
        <f>SUMIFS(I68:I1104,$C68:$C1104,$C68,$D68:$D1104,$D68,$E68:$E1104,$E68)</f>
        <v>454</v>
      </c>
      <c r="J67" s="34">
        <f>SUMIFS(J68:J1104,$C68:$C1104,$C68,$D68:$D1104,$D68,$E68:$E1104,$E68)</f>
        <v>0</v>
      </c>
    </row>
    <row r="68" spans="1:10" s="13" customFormat="1" ht="31.2">
      <c r="A68" s="17">
        <v>3</v>
      </c>
      <c r="B68" s="22" t="s">
        <v>11</v>
      </c>
      <c r="C68" s="23" t="s">
        <v>88</v>
      </c>
      <c r="D68" s="23" t="s">
        <v>86</v>
      </c>
      <c r="E68" s="23" t="s">
        <v>116</v>
      </c>
      <c r="F68" s="23" t="s">
        <v>73</v>
      </c>
      <c r="G68" s="24">
        <v>454</v>
      </c>
      <c r="H68" s="24"/>
      <c r="I68" s="24">
        <v>454</v>
      </c>
      <c r="J68" s="24"/>
    </row>
    <row r="69" spans="1:10" s="13" customFormat="1" ht="15.6">
      <c r="A69" s="17">
        <v>3</v>
      </c>
      <c r="B69" s="22" t="s">
        <v>46</v>
      </c>
      <c r="C69" s="23" t="s">
        <v>88</v>
      </c>
      <c r="D69" s="23" t="s">
        <v>86</v>
      </c>
      <c r="E69" s="23" t="s">
        <v>116</v>
      </c>
      <c r="F69" s="23" t="s">
        <v>91</v>
      </c>
      <c r="G69" s="24"/>
      <c r="H69" s="24"/>
      <c r="I69" s="24"/>
      <c r="J69" s="24"/>
    </row>
    <row r="70" spans="1:10" s="13" customFormat="1" ht="31.2">
      <c r="A70" s="14">
        <v>0</v>
      </c>
      <c r="B70" s="26" t="s">
        <v>106</v>
      </c>
      <c r="C70" s="27" t="s">
        <v>78</v>
      </c>
      <c r="D70" s="27" t="s">
        <v>114</v>
      </c>
      <c r="E70" s="27"/>
      <c r="F70" s="27"/>
      <c r="G70" s="28">
        <f>SUMIFS(G71:G1126,$C71:$C1126,$C71)/3</f>
        <v>5559.3</v>
      </c>
      <c r="H70" s="28">
        <f>SUMIFS(H71:H1116,$C71:$C1116,$C71)/3</f>
        <v>0</v>
      </c>
      <c r="I70" s="28">
        <f>SUMIFS(I71:I1126,$C71:$C1126,$C71)/3</f>
        <v>5552.7</v>
      </c>
      <c r="J70" s="28">
        <f>SUMIFS(J71:J1116,$C71:$C1116,$C71)/3</f>
        <v>0</v>
      </c>
    </row>
    <row r="71" spans="1:10" s="13" customFormat="1" ht="46.8">
      <c r="A71" s="15">
        <v>1</v>
      </c>
      <c r="B71" s="29" t="s">
        <v>51</v>
      </c>
      <c r="C71" s="30" t="s">
        <v>78</v>
      </c>
      <c r="D71" s="30" t="s">
        <v>89</v>
      </c>
      <c r="E71" s="30" t="s">
        <v>6</v>
      </c>
      <c r="F71" s="30" t="s">
        <v>71</v>
      </c>
      <c r="G71" s="31">
        <f>SUMIFS(G72:G1112,$C72:$C1112,$C72,$D72:$D1112,$D72)/2</f>
        <v>4001.9</v>
      </c>
      <c r="H71" s="31">
        <f>SUMIFS(H72:H1112,$C72:$C1112,$C72,$D72:$D1112,$D72)/2</f>
        <v>0</v>
      </c>
      <c r="I71" s="31">
        <f>SUMIFS(I72:I1112,$C72:$C1112,$C72,$D72:$D1112,$D72)/2</f>
        <v>4001.9</v>
      </c>
      <c r="J71" s="31">
        <f>SUMIFS(J72:J1112,$C72:$C1112,$C72,$D72:$D1112,$D72)/2</f>
        <v>0</v>
      </c>
    </row>
    <row r="72" spans="1:10" s="13" customFormat="1" ht="46.8">
      <c r="A72" s="16">
        <v>2</v>
      </c>
      <c r="B72" s="41" t="s">
        <v>173</v>
      </c>
      <c r="C72" s="33" t="s">
        <v>78</v>
      </c>
      <c r="D72" s="33" t="s">
        <v>89</v>
      </c>
      <c r="E72" s="33" t="s">
        <v>172</v>
      </c>
      <c r="F72" s="33"/>
      <c r="G72" s="34">
        <f>SUMIFS(G73:G1109,$C73:$C1109,$C73,$D73:$D1109,$D73,$E73:$E1109,$E73)</f>
        <v>2673.9</v>
      </c>
      <c r="H72" s="34">
        <f>SUMIFS(H73:H1109,$C73:$C1109,$C73,$D73:$D1109,$D73,$E73:$E1109,$E73)</f>
        <v>0</v>
      </c>
      <c r="I72" s="34">
        <f>SUMIFS(I73:I1109,$C73:$C1109,$C73,$D73:$D1109,$D73,$E73:$E1109,$E73)</f>
        <v>2673.9</v>
      </c>
      <c r="J72" s="34">
        <f>SUMIFS(J73:J1109,$C73:$C1109,$C73,$D73:$D1109,$D73,$E73:$E1109,$E73)</f>
        <v>0</v>
      </c>
    </row>
    <row r="73" spans="1:10" s="13" customFormat="1" ht="15.6">
      <c r="A73" s="17">
        <v>3</v>
      </c>
      <c r="B73" s="22" t="s">
        <v>46</v>
      </c>
      <c r="C73" s="23" t="s">
        <v>78</v>
      </c>
      <c r="D73" s="23" t="s">
        <v>89</v>
      </c>
      <c r="E73" s="23" t="s">
        <v>172</v>
      </c>
      <c r="F73" s="23" t="s">
        <v>91</v>
      </c>
      <c r="G73" s="24">
        <v>2673.9</v>
      </c>
      <c r="H73" s="24"/>
      <c r="I73" s="24">
        <v>2673.9</v>
      </c>
      <c r="J73" s="24"/>
    </row>
    <row r="74" spans="1:10" s="13" customFormat="1" ht="69.599999999999994" customHeight="1">
      <c r="A74" s="16">
        <v>2</v>
      </c>
      <c r="B74" s="32" t="s">
        <v>201</v>
      </c>
      <c r="C74" s="33" t="s">
        <v>78</v>
      </c>
      <c r="D74" s="33" t="s">
        <v>89</v>
      </c>
      <c r="E74" s="33" t="s">
        <v>117</v>
      </c>
      <c r="F74" s="33" t="s">
        <v>71</v>
      </c>
      <c r="G74" s="34">
        <f>SUMIFS(G75:G1111,$C75:$C1111,$C75,$D75:$D1111,$D75,$E75:$E1111,$E75)</f>
        <v>76</v>
      </c>
      <c r="H74" s="34">
        <f>SUMIFS(H75:H1111,$C75:$C1111,$C75,$D75:$D1111,$D75,$E75:$E1111,$E75)</f>
        <v>0</v>
      </c>
      <c r="I74" s="34">
        <f>SUMIFS(I75:I1111,$C75:$C1111,$C75,$D75:$D1111,$D75,$E75:$E1111,$E75)</f>
        <v>76</v>
      </c>
      <c r="J74" s="34">
        <f>SUMIFS(J75:J1111,$C75:$C1111,$C75,$D75:$D1111,$D75,$E75:$E1111,$E75)</f>
        <v>0</v>
      </c>
    </row>
    <row r="75" spans="1:10" s="13" customFormat="1" ht="31.2">
      <c r="A75" s="17">
        <v>3</v>
      </c>
      <c r="B75" s="22" t="s">
        <v>11</v>
      </c>
      <c r="C75" s="23" t="s">
        <v>78</v>
      </c>
      <c r="D75" s="23" t="s">
        <v>89</v>
      </c>
      <c r="E75" s="23" t="s">
        <v>117</v>
      </c>
      <c r="F75" s="23" t="s">
        <v>73</v>
      </c>
      <c r="G75" s="24">
        <v>76</v>
      </c>
      <c r="H75" s="24"/>
      <c r="I75" s="24">
        <v>76</v>
      </c>
      <c r="J75" s="24"/>
    </row>
    <row r="76" spans="1:10" s="13" customFormat="1" ht="62.4">
      <c r="A76" s="16">
        <v>2</v>
      </c>
      <c r="B76" s="41" t="s">
        <v>166</v>
      </c>
      <c r="C76" s="33" t="s">
        <v>78</v>
      </c>
      <c r="D76" s="33" t="s">
        <v>89</v>
      </c>
      <c r="E76" s="33" t="s">
        <v>49</v>
      </c>
      <c r="F76" s="33"/>
      <c r="G76" s="34">
        <f>SUMIFS(G77:G1113,$C77:$C1113,$C77,$D77:$D1113,$D77,$E77:$E1113,$E77)</f>
        <v>1252</v>
      </c>
      <c r="H76" s="34">
        <f>SUMIFS(H77:H1113,$C77:$C1113,$C77,$D77:$D1113,$D77,$E77:$E1113,$E77)</f>
        <v>0</v>
      </c>
      <c r="I76" s="34">
        <f>SUMIFS(I77:I1113,$C77:$C1113,$C77,$D77:$D1113,$D77,$E77:$E1113,$E77)</f>
        <v>1252</v>
      </c>
      <c r="J76" s="34">
        <f>SUMIFS(J77:J1113,$C77:$C1113,$C77,$D77:$D1113,$D77,$E77:$E1113,$E77)</f>
        <v>0</v>
      </c>
    </row>
    <row r="77" spans="1:10" s="13" customFormat="1" ht="31.2">
      <c r="A77" s="17">
        <v>3</v>
      </c>
      <c r="B77" s="22" t="s">
        <v>11</v>
      </c>
      <c r="C77" s="23" t="s">
        <v>78</v>
      </c>
      <c r="D77" s="23" t="s">
        <v>89</v>
      </c>
      <c r="E77" s="23" t="s">
        <v>49</v>
      </c>
      <c r="F77" s="23" t="s">
        <v>73</v>
      </c>
      <c r="G77" s="24">
        <v>1252</v>
      </c>
      <c r="H77" s="24"/>
      <c r="I77" s="24">
        <v>1252</v>
      </c>
      <c r="J77" s="24"/>
    </row>
    <row r="78" spans="1:10" s="13" customFormat="1" ht="31.2">
      <c r="A78" s="16">
        <v>2</v>
      </c>
      <c r="B78" s="32" t="s">
        <v>35</v>
      </c>
      <c r="C78" s="33" t="s">
        <v>78</v>
      </c>
      <c r="D78" s="33" t="s">
        <v>89</v>
      </c>
      <c r="E78" s="33" t="s">
        <v>122</v>
      </c>
      <c r="F78" s="33"/>
      <c r="G78" s="34">
        <f>SUMIFS(G79:G1115,$C79:$C1115,$C79,$D79:$D1115,$D79,$E79:$E1115,$E79)</f>
        <v>0</v>
      </c>
      <c r="H78" s="34">
        <f>SUMIFS(H79:H1115,$C79:$C1115,$C79,$D79:$D1115,$D79,$E79:$E1115,$E79)</f>
        <v>0</v>
      </c>
      <c r="I78" s="34">
        <f>SUMIFS(I79:I1115,$C79:$C1115,$C79,$D79:$D1115,$D79,$E79:$E1115,$E79)</f>
        <v>0</v>
      </c>
      <c r="J78" s="34">
        <f>SUMIFS(J79:J1115,$C79:$C1115,$C79,$D79:$D1115,$D79,$E79:$E1115,$E79)</f>
        <v>0</v>
      </c>
    </row>
    <row r="79" spans="1:10" s="13" customFormat="1" ht="15.6">
      <c r="A79" s="17">
        <v>3</v>
      </c>
      <c r="B79" s="22" t="s">
        <v>161</v>
      </c>
      <c r="C79" s="23" t="s">
        <v>78</v>
      </c>
      <c r="D79" s="23" t="s">
        <v>89</v>
      </c>
      <c r="E79" s="23" t="s">
        <v>122</v>
      </c>
      <c r="F79" s="23" t="s">
        <v>135</v>
      </c>
      <c r="G79" s="24"/>
      <c r="H79" s="24"/>
      <c r="I79" s="24"/>
      <c r="J79" s="24"/>
    </row>
    <row r="80" spans="1:10" s="13" customFormat="1" ht="31.2">
      <c r="A80" s="15">
        <v>1</v>
      </c>
      <c r="B80" s="29" t="s">
        <v>36</v>
      </c>
      <c r="C80" s="30" t="s">
        <v>78</v>
      </c>
      <c r="D80" s="30" t="s">
        <v>76</v>
      </c>
      <c r="E80" s="30"/>
      <c r="F80" s="30"/>
      <c r="G80" s="31">
        <f>SUMIFS(G81:G1121,$C81:$C1121,$C81,$D81:$D1121,$D81)/2</f>
        <v>1557.4</v>
      </c>
      <c r="H80" s="31">
        <f>SUMIFS(H81:H1121,$C81:$C1121,$C81,$D81:$D1121,$D81)/2</f>
        <v>0</v>
      </c>
      <c r="I80" s="31">
        <f>SUMIFS(I81:I1121,$C81:$C1121,$C81,$D81:$D1121,$D81)/2</f>
        <v>1550.8000000000002</v>
      </c>
      <c r="J80" s="31">
        <f>SUMIFS(J81:J1121,$C81:$C1121,$C81,$D81:$D1121,$D81)/2</f>
        <v>0</v>
      </c>
    </row>
    <row r="81" spans="1:10" s="13" customFormat="1" ht="57" customHeight="1">
      <c r="A81" s="16">
        <v>2</v>
      </c>
      <c r="B81" s="41" t="s">
        <v>164</v>
      </c>
      <c r="C81" s="33" t="s">
        <v>78</v>
      </c>
      <c r="D81" s="33" t="s">
        <v>76</v>
      </c>
      <c r="E81" s="33" t="s">
        <v>52</v>
      </c>
      <c r="F81" s="33"/>
      <c r="G81" s="34">
        <f>SUMIFS(G82:G1118,$C82:$C1118,$C82,$D82:$D1118,$D82,$E82:$E1118,$E82)</f>
        <v>764.6</v>
      </c>
      <c r="H81" s="34">
        <f>SUMIFS(H82:H1118,$C82:$C1118,$C82,$D82:$D1118,$D82,$E82:$E1118,$E82)</f>
        <v>0</v>
      </c>
      <c r="I81" s="34">
        <f>SUMIFS(I82:I1118,$C82:$C1118,$C82,$D82:$D1118,$D82,$E82:$E1118,$E82)</f>
        <v>758</v>
      </c>
      <c r="J81" s="34">
        <f>SUMIFS(J82:J1118,$C82:$C1118,$C82,$D82:$D1118,$D82,$E82:$E1118,$E82)</f>
        <v>0</v>
      </c>
    </row>
    <row r="82" spans="1:10" s="13" customFormat="1" ht="15.6">
      <c r="A82" s="17">
        <v>3</v>
      </c>
      <c r="B82" s="22" t="s">
        <v>46</v>
      </c>
      <c r="C82" s="23" t="s">
        <v>78</v>
      </c>
      <c r="D82" s="23" t="s">
        <v>76</v>
      </c>
      <c r="E82" s="23" t="s">
        <v>52</v>
      </c>
      <c r="F82" s="23" t="s">
        <v>91</v>
      </c>
      <c r="G82" s="24">
        <v>764.6</v>
      </c>
      <c r="H82" s="24"/>
      <c r="I82" s="24">
        <v>758</v>
      </c>
      <c r="J82" s="24"/>
    </row>
    <row r="83" spans="1:10" s="13" customFormat="1" ht="46.8">
      <c r="A83" s="16">
        <v>2</v>
      </c>
      <c r="B83" s="41" t="s">
        <v>179</v>
      </c>
      <c r="C83" s="33" t="s">
        <v>78</v>
      </c>
      <c r="D83" s="33" t="s">
        <v>76</v>
      </c>
      <c r="E83" s="33" t="s">
        <v>37</v>
      </c>
      <c r="F83" s="33"/>
      <c r="G83" s="34">
        <f>SUMIFS(G84:G1120,$C84:$C1120,$C84,$D84:$D1120,$D84,$E84:$E1120,$E84)</f>
        <v>0</v>
      </c>
      <c r="H83" s="34">
        <f>SUMIFS(H84:H1120,$C84:$C1120,$C84,$D84:$D1120,$D84,$E84:$E1120,$E84)</f>
        <v>0</v>
      </c>
      <c r="I83" s="34">
        <f>SUMIFS(I84:I1120,$C84:$C1120,$C84,$D84:$D1120,$D84,$E84:$E1120,$E84)</f>
        <v>0</v>
      </c>
      <c r="J83" s="34">
        <f>SUMIFS(J84:J1120,$C84:$C1120,$C84,$D84:$D1120,$D84,$E84:$E1120,$E84)</f>
        <v>0</v>
      </c>
    </row>
    <row r="84" spans="1:10" s="13" customFormat="1" ht="31.2">
      <c r="A84" s="17">
        <v>3</v>
      </c>
      <c r="B84" s="22" t="s">
        <v>11</v>
      </c>
      <c r="C84" s="23" t="s">
        <v>78</v>
      </c>
      <c r="D84" s="23" t="s">
        <v>76</v>
      </c>
      <c r="E84" s="23" t="s">
        <v>37</v>
      </c>
      <c r="F84" s="23" t="s">
        <v>73</v>
      </c>
      <c r="G84" s="24"/>
      <c r="H84" s="24"/>
      <c r="I84" s="24"/>
      <c r="J84" s="24"/>
    </row>
    <row r="85" spans="1:10" s="13" customFormat="1" ht="54" customHeight="1">
      <c r="A85" s="16">
        <v>2</v>
      </c>
      <c r="B85" s="41" t="s">
        <v>211</v>
      </c>
      <c r="C85" s="33" t="s">
        <v>78</v>
      </c>
      <c r="D85" s="33" t="s">
        <v>76</v>
      </c>
      <c r="E85" s="33" t="s">
        <v>159</v>
      </c>
      <c r="F85" s="33"/>
      <c r="G85" s="34">
        <f>SUMIFS(G86:G1122,$C86:$C1122,$C86,$D86:$D1122,$D86,$E86:$E1122,$E86)</f>
        <v>792.8</v>
      </c>
      <c r="H85" s="34">
        <f>SUMIFS(H86:H1122,$C86:$C1122,$C86,$D86:$D1122,$D86,$E86:$E1122,$E86)</f>
        <v>0</v>
      </c>
      <c r="I85" s="34">
        <f>SUMIFS(I86:I1122,$C86:$C1122,$C86,$D86:$D1122,$D86,$E86:$E1122,$E86)</f>
        <v>792.8</v>
      </c>
      <c r="J85" s="34">
        <f>SUMIFS(J86:J1122,$C86:$C1122,$C86,$D86:$D1122,$D86,$E86:$E1122,$E86)</f>
        <v>0</v>
      </c>
    </row>
    <row r="86" spans="1:10" s="13" customFormat="1" ht="67.2" customHeight="1">
      <c r="A86" s="17">
        <v>3</v>
      </c>
      <c r="B86" s="22" t="s">
        <v>151</v>
      </c>
      <c r="C86" s="23" t="s">
        <v>78</v>
      </c>
      <c r="D86" s="23" t="s">
        <v>76</v>
      </c>
      <c r="E86" s="23" t="s">
        <v>159</v>
      </c>
      <c r="F86" s="23" t="s">
        <v>94</v>
      </c>
      <c r="G86" s="24">
        <v>792.8</v>
      </c>
      <c r="H86" s="24"/>
      <c r="I86" s="24">
        <v>792.8</v>
      </c>
      <c r="J86" s="24"/>
    </row>
    <row r="87" spans="1:10" s="13" customFormat="1" ht="15.6">
      <c r="A87" s="14">
        <v>0</v>
      </c>
      <c r="B87" s="26" t="s">
        <v>107</v>
      </c>
      <c r="C87" s="27" t="s">
        <v>86</v>
      </c>
      <c r="D87" s="27" t="s">
        <v>114</v>
      </c>
      <c r="E87" s="27"/>
      <c r="F87" s="27"/>
      <c r="G87" s="28">
        <f>SUMIFS(G88:G1139,$C88:$C1139,$C88)/3</f>
        <v>153744</v>
      </c>
      <c r="H87" s="28">
        <f>SUMIFS(H88:H1129,$C88:$C1129,$C88)/3</f>
        <v>112055.60000000002</v>
      </c>
      <c r="I87" s="28">
        <f>SUMIFS(I88:I1139,$C88:$C1139,$C88)/3</f>
        <v>150300.4</v>
      </c>
      <c r="J87" s="28">
        <f>SUMIFS(J88:J1129,$C88:$C1129,$C88)/3</f>
        <v>108166.30000000003</v>
      </c>
    </row>
    <row r="88" spans="1:10" s="13" customFormat="1" ht="15.6">
      <c r="A88" s="15">
        <v>1</v>
      </c>
      <c r="B88" s="29" t="s">
        <v>53</v>
      </c>
      <c r="C88" s="30" t="s">
        <v>86</v>
      </c>
      <c r="D88" s="30" t="s">
        <v>92</v>
      </c>
      <c r="E88" s="30"/>
      <c r="F88" s="30"/>
      <c r="G88" s="31">
        <f>SUMIFS(G89:G1129,$C89:$C1129,$C89,$D89:$D1129,$D89)/2</f>
        <v>45855.5</v>
      </c>
      <c r="H88" s="31">
        <f>SUMIFS(H89:H1129,$C89:$C1129,$C89,$D89:$D1129,$D89)/2</f>
        <v>43751.199999999997</v>
      </c>
      <c r="I88" s="31">
        <f>SUMIFS(I89:I1129,$C89:$C1129,$C89,$D89:$D1129,$D89)/2</f>
        <v>46355.5</v>
      </c>
      <c r="J88" s="31">
        <f>SUMIFS(J89:J1129,$C89:$C1129,$C89,$D89:$D1129,$D89)/2</f>
        <v>43751.199999999997</v>
      </c>
    </row>
    <row r="89" spans="1:10" s="13" customFormat="1" ht="46.8">
      <c r="A89" s="16">
        <v>2</v>
      </c>
      <c r="B89" s="39" t="s">
        <v>182</v>
      </c>
      <c r="C89" s="33" t="s">
        <v>86</v>
      </c>
      <c r="D89" s="33" t="s">
        <v>92</v>
      </c>
      <c r="E89" s="33" t="s">
        <v>14</v>
      </c>
      <c r="F89" s="33"/>
      <c r="G89" s="34">
        <f>SUMIFS(G90:G1126,$C90:$C1126,$C90,$D90:$D1126,$D90,$E90:$E1126,$E90)</f>
        <v>0</v>
      </c>
      <c r="H89" s="34">
        <f>SUMIFS(H90:H1126,$C90:$C1126,$C90,$D90:$D1126,$D90,$E90:$E1126,$E90)</f>
        <v>0</v>
      </c>
      <c r="I89" s="34">
        <f>SUMIFS(I90:I1126,$C90:$C1126,$C90,$D90:$D1126,$D90,$E90:$E1126,$E90)</f>
        <v>0</v>
      </c>
      <c r="J89" s="34">
        <f>SUMIFS(J90:J1126,$C90:$C1126,$C90,$D90:$D1126,$D90,$E90:$E1126,$E90)</f>
        <v>0</v>
      </c>
    </row>
    <row r="90" spans="1:10" s="13" customFormat="1" ht="31.2">
      <c r="A90" s="17">
        <v>3</v>
      </c>
      <c r="B90" s="22" t="s">
        <v>11</v>
      </c>
      <c r="C90" s="23" t="s">
        <v>86</v>
      </c>
      <c r="D90" s="23" t="s">
        <v>92</v>
      </c>
      <c r="E90" s="23" t="s">
        <v>14</v>
      </c>
      <c r="F90" s="23" t="s">
        <v>73</v>
      </c>
      <c r="G90" s="24"/>
      <c r="H90" s="24"/>
      <c r="I90" s="24"/>
      <c r="J90" s="24"/>
    </row>
    <row r="91" spans="1:10" s="13" customFormat="1" ht="62.4">
      <c r="A91" s="16">
        <v>2</v>
      </c>
      <c r="B91" s="32" t="s">
        <v>177</v>
      </c>
      <c r="C91" s="33" t="s">
        <v>86</v>
      </c>
      <c r="D91" s="33" t="s">
        <v>92</v>
      </c>
      <c r="E91" s="33" t="s">
        <v>54</v>
      </c>
      <c r="F91" s="33"/>
      <c r="G91" s="34">
        <f>SUMIFS(G92:G1128,$C92:$C1128,$C92,$D92:$D1128,$D92,$E92:$E1128,$E92)</f>
        <v>45855.5</v>
      </c>
      <c r="H91" s="34">
        <f>SUMIFS(H92:H1128,$C92:$C1128,$C92,$D92:$D1128,$D92,$E92:$E1128,$E92)</f>
        <v>43751.200000000004</v>
      </c>
      <c r="I91" s="34">
        <f>SUMIFS(I92:I1128,$C92:$C1128,$C92,$D92:$D1128,$D92,$E92:$E1128,$E92)</f>
        <v>46355.5</v>
      </c>
      <c r="J91" s="34">
        <f>SUMIFS(J92:J1128,$C92:$C1128,$C92,$D92:$D1128,$D92,$E92:$E1128,$E92)</f>
        <v>43751.200000000004</v>
      </c>
    </row>
    <row r="92" spans="1:10" s="13" customFormat="1" ht="15.6">
      <c r="A92" s="17">
        <v>3</v>
      </c>
      <c r="B92" s="22" t="s">
        <v>23</v>
      </c>
      <c r="C92" s="23" t="s">
        <v>86</v>
      </c>
      <c r="D92" s="23" t="s">
        <v>92</v>
      </c>
      <c r="E92" s="23" t="s">
        <v>54</v>
      </c>
      <c r="F92" s="23" t="s">
        <v>82</v>
      </c>
      <c r="G92" s="24">
        <v>11018.7</v>
      </c>
      <c r="H92" s="24">
        <v>9340.7999999999993</v>
      </c>
      <c r="I92" s="24">
        <v>11018.7</v>
      </c>
      <c r="J92" s="24">
        <v>9340.7999999999993</v>
      </c>
    </row>
    <row r="93" spans="1:10" s="13" customFormat="1" ht="31.2">
      <c r="A93" s="17">
        <v>3</v>
      </c>
      <c r="B93" s="22" t="s">
        <v>11</v>
      </c>
      <c r="C93" s="23" t="s">
        <v>86</v>
      </c>
      <c r="D93" s="23" t="s">
        <v>92</v>
      </c>
      <c r="E93" s="23" t="s">
        <v>54</v>
      </c>
      <c r="F93" s="23" t="s">
        <v>73</v>
      </c>
      <c r="G93" s="24">
        <v>720.5</v>
      </c>
      <c r="H93" s="24">
        <v>294.10000000000002</v>
      </c>
      <c r="I93" s="24">
        <v>1220.5</v>
      </c>
      <c r="J93" s="24">
        <v>294.10000000000002</v>
      </c>
    </row>
    <row r="94" spans="1:10" s="13" customFormat="1" ht="15.6">
      <c r="A94" s="17">
        <v>3</v>
      </c>
      <c r="B94" s="22" t="s">
        <v>46</v>
      </c>
      <c r="C94" s="23" t="s">
        <v>86</v>
      </c>
      <c r="D94" s="23" t="s">
        <v>92</v>
      </c>
      <c r="E94" s="23" t="s">
        <v>54</v>
      </c>
      <c r="F94" s="23" t="s">
        <v>91</v>
      </c>
      <c r="G94" s="24"/>
      <c r="H94" s="24"/>
      <c r="I94" s="24"/>
      <c r="J94" s="24"/>
    </row>
    <row r="95" spans="1:10" s="13" customFormat="1" ht="62.4">
      <c r="A95" s="17">
        <v>3</v>
      </c>
      <c r="B95" s="22" t="s">
        <v>143</v>
      </c>
      <c r="C95" s="23" t="s">
        <v>86</v>
      </c>
      <c r="D95" s="23" t="s">
        <v>92</v>
      </c>
      <c r="E95" s="23" t="s">
        <v>54</v>
      </c>
      <c r="F95" s="23" t="s">
        <v>93</v>
      </c>
      <c r="G95" s="24">
        <v>34116.300000000003</v>
      </c>
      <c r="H95" s="24">
        <v>34116.300000000003</v>
      </c>
      <c r="I95" s="24">
        <v>34116.300000000003</v>
      </c>
      <c r="J95" s="24">
        <v>34116.300000000003</v>
      </c>
    </row>
    <row r="96" spans="1:10" s="13" customFormat="1" ht="15.6">
      <c r="A96" s="17">
        <v>3</v>
      </c>
      <c r="B96" s="22" t="s">
        <v>12</v>
      </c>
      <c r="C96" s="23" t="s">
        <v>86</v>
      </c>
      <c r="D96" s="23" t="s">
        <v>92</v>
      </c>
      <c r="E96" s="23" t="s">
        <v>54</v>
      </c>
      <c r="F96" s="23" t="s">
        <v>74</v>
      </c>
      <c r="G96" s="24"/>
      <c r="H96" s="24"/>
      <c r="I96" s="24"/>
      <c r="J96" s="24"/>
    </row>
    <row r="97" spans="1:10" s="13" customFormat="1" ht="62.4">
      <c r="A97" s="16">
        <v>2</v>
      </c>
      <c r="B97" s="41" t="s">
        <v>166</v>
      </c>
      <c r="C97" s="33" t="s">
        <v>86</v>
      </c>
      <c r="D97" s="33" t="s">
        <v>92</v>
      </c>
      <c r="E97" s="33" t="s">
        <v>49</v>
      </c>
      <c r="F97" s="33"/>
      <c r="G97" s="34">
        <f>SUMIFS(G98:G1134,$C98:$C1134,$C98,$D98:$D1134,$D98,$E98:$E1134,$E98)</f>
        <v>0</v>
      </c>
      <c r="H97" s="34">
        <f>SUMIFS(H98:H1134,$C98:$C1134,$C98,$D98:$D1134,$D98,$E98:$E1134,$E98)</f>
        <v>0</v>
      </c>
      <c r="I97" s="34">
        <f>SUMIFS(I98:I1134,$C98:$C1134,$C98,$D98:$D1134,$D98,$E98:$E1134,$E98)</f>
        <v>0</v>
      </c>
      <c r="J97" s="34">
        <f>SUMIFS(J98:J1134,$C98:$C1134,$C98,$D98:$D1134,$D98,$E98:$E1134,$E98)</f>
        <v>0</v>
      </c>
    </row>
    <row r="98" spans="1:10" s="13" customFormat="1" ht="31.2">
      <c r="A98" s="17">
        <v>3</v>
      </c>
      <c r="B98" s="22" t="s">
        <v>11</v>
      </c>
      <c r="C98" s="23" t="s">
        <v>86</v>
      </c>
      <c r="D98" s="23" t="s">
        <v>92</v>
      </c>
      <c r="E98" s="23" t="s">
        <v>49</v>
      </c>
      <c r="F98" s="23" t="s">
        <v>73</v>
      </c>
      <c r="G98" s="24"/>
      <c r="H98" s="24"/>
      <c r="I98" s="24"/>
      <c r="J98" s="24"/>
    </row>
    <row r="99" spans="1:10" s="13" customFormat="1" ht="15.6">
      <c r="A99" s="15">
        <v>1</v>
      </c>
      <c r="B99" s="29" t="s">
        <v>55</v>
      </c>
      <c r="C99" s="30" t="s">
        <v>86</v>
      </c>
      <c r="D99" s="30" t="s">
        <v>83</v>
      </c>
      <c r="E99" s="30" t="s">
        <v>6</v>
      </c>
      <c r="F99" s="30" t="s">
        <v>71</v>
      </c>
      <c r="G99" s="31">
        <f>SUMIFS(G100:G1140,$C100:$C1140,$C100,$D100:$D1140,$D100)/2</f>
        <v>7129.2</v>
      </c>
      <c r="H99" s="31">
        <f>SUMIFS(H100:H1140,$C100:$C1140,$C100,$D100:$D1140,$D100)/2</f>
        <v>0</v>
      </c>
      <c r="I99" s="31">
        <f>SUMIFS(I100:I1140,$C100:$C1140,$C100,$D100:$D1140,$D100)/2</f>
        <v>7129.2</v>
      </c>
      <c r="J99" s="31">
        <f>SUMIFS(J100:J1140,$C100:$C1140,$C100,$D100:$D1140,$D100)/2</f>
        <v>0</v>
      </c>
    </row>
    <row r="100" spans="1:10" s="13" customFormat="1" ht="55.2" customHeight="1">
      <c r="A100" s="16">
        <v>2</v>
      </c>
      <c r="B100" s="41" t="s">
        <v>205</v>
      </c>
      <c r="C100" s="42" t="s">
        <v>86</v>
      </c>
      <c r="D100" s="42" t="s">
        <v>83</v>
      </c>
      <c r="E100" s="42" t="s">
        <v>132</v>
      </c>
      <c r="F100" s="33"/>
      <c r="G100" s="34">
        <f>SUMIFS(G101:G1137,$C101:$C1137,$C101,$D101:$D1137,$D101,$E101:$E1137,$E101)</f>
        <v>7129.2</v>
      </c>
      <c r="H100" s="34">
        <f>SUMIFS(H101:H1137,$C101:$C1137,$C101,$D101:$D1137,$D101,$E101:$E1137,$E101)</f>
        <v>0</v>
      </c>
      <c r="I100" s="34">
        <f>SUMIFS(I101:I1137,$C101:$C1137,$C101,$D101:$D1137,$D101,$E101:$E1137,$E101)</f>
        <v>7129.2</v>
      </c>
      <c r="J100" s="34">
        <f>SUMIFS(J101:J1137,$C101:$C1137,$C101,$D101:$D1137,$D101,$E101:$E1137,$E101)</f>
        <v>0</v>
      </c>
    </row>
    <row r="101" spans="1:10" s="13" customFormat="1" ht="31.2">
      <c r="A101" s="17">
        <v>3</v>
      </c>
      <c r="B101" s="22" t="s">
        <v>11</v>
      </c>
      <c r="C101" s="23" t="s">
        <v>86</v>
      </c>
      <c r="D101" s="23" t="s">
        <v>83</v>
      </c>
      <c r="E101" s="23" t="s">
        <v>132</v>
      </c>
      <c r="F101" s="23" t="s">
        <v>73</v>
      </c>
      <c r="G101" s="24">
        <v>7129.2</v>
      </c>
      <c r="H101" s="24"/>
      <c r="I101" s="24">
        <v>7129.2</v>
      </c>
      <c r="J101" s="24"/>
    </row>
    <row r="102" spans="1:10" s="13" customFormat="1" ht="15.6">
      <c r="A102" s="15">
        <v>1</v>
      </c>
      <c r="B102" s="40" t="s">
        <v>138</v>
      </c>
      <c r="C102" s="30" t="s">
        <v>86</v>
      </c>
      <c r="D102" s="30" t="s">
        <v>89</v>
      </c>
      <c r="E102" s="30"/>
      <c r="F102" s="30"/>
      <c r="G102" s="31">
        <f>SUMIFS(G103:G1143,$C103:$C1143,$C103,$D103:$D1143,$D103)/2</f>
        <v>68952.899999999994</v>
      </c>
      <c r="H102" s="31">
        <f>SUMIFS(H103:H1143,$C103:$C1143,$C103,$D103:$D1143,$D103)/2</f>
        <v>68014</v>
      </c>
      <c r="I102" s="31">
        <f>SUMIFS(I103:I1143,$C103:$C1143,$C103,$D103:$D1143,$D103)/2</f>
        <v>65009.3</v>
      </c>
      <c r="J102" s="31">
        <f>SUMIFS(J103:J1143,$C103:$C1143,$C103,$D103:$D1143,$D103)/2</f>
        <v>64124.7</v>
      </c>
    </row>
    <row r="103" spans="1:10" s="13" customFormat="1" ht="46.8">
      <c r="A103" s="16">
        <v>2</v>
      </c>
      <c r="B103" s="32" t="s">
        <v>175</v>
      </c>
      <c r="C103" s="33" t="s">
        <v>86</v>
      </c>
      <c r="D103" s="33" t="s">
        <v>89</v>
      </c>
      <c r="E103" s="33" t="s">
        <v>56</v>
      </c>
      <c r="F103" s="33"/>
      <c r="G103" s="34">
        <f>SUMIFS(G104:G1140,$C104:$C1140,$C104,$D104:$D1140,$D104,$E104:$E1140,$E104)</f>
        <v>68952.899999999994</v>
      </c>
      <c r="H103" s="34">
        <f>SUMIFS(H104:H1140,$C104:$C1140,$C104,$D104:$D1140,$D104,$E104:$E1140,$E104)</f>
        <v>68014</v>
      </c>
      <c r="I103" s="34">
        <f>SUMIFS(I104:I1140,$C104:$C1140,$C104,$D104:$D1140,$D104,$E104:$E1140,$E104)</f>
        <v>65009.3</v>
      </c>
      <c r="J103" s="34">
        <f>SUMIFS(J104:J1140,$C104:$C1140,$C104,$D104:$D1140,$D104,$E104:$E1140,$E104)</f>
        <v>64124.7</v>
      </c>
    </row>
    <row r="104" spans="1:10" s="13" customFormat="1" ht="15.6">
      <c r="A104" s="17">
        <v>3</v>
      </c>
      <c r="B104" s="22" t="s">
        <v>46</v>
      </c>
      <c r="C104" s="23" t="s">
        <v>86</v>
      </c>
      <c r="D104" s="23" t="s">
        <v>89</v>
      </c>
      <c r="E104" s="23" t="s">
        <v>56</v>
      </c>
      <c r="F104" s="23" t="s">
        <v>91</v>
      </c>
      <c r="G104" s="24">
        <v>68952.899999999994</v>
      </c>
      <c r="H104" s="24">
        <v>68014</v>
      </c>
      <c r="I104" s="24">
        <v>65009.3</v>
      </c>
      <c r="J104" s="24">
        <v>64124.7</v>
      </c>
    </row>
    <row r="105" spans="1:10" s="13" customFormat="1" ht="15.6">
      <c r="A105" s="15">
        <v>1</v>
      </c>
      <c r="B105" s="29" t="s">
        <v>134</v>
      </c>
      <c r="C105" s="30" t="s">
        <v>86</v>
      </c>
      <c r="D105" s="30" t="s">
        <v>84</v>
      </c>
      <c r="E105" s="30" t="s">
        <v>6</v>
      </c>
      <c r="F105" s="30" t="s">
        <v>71</v>
      </c>
      <c r="G105" s="31">
        <f>SUMIFS(G106:G1146,$C106:$C1146,$C106,$D106:$D1146,$D106)/2</f>
        <v>0</v>
      </c>
      <c r="H105" s="31">
        <f>SUMIFS(H106:H1146,$C106:$C1146,$C106,$D106:$D1146,$D106)/2</f>
        <v>0</v>
      </c>
      <c r="I105" s="31">
        <f>SUMIFS(I106:I1146,$C106:$C1146,$C106,$D106:$D1146,$D106)/2</f>
        <v>0</v>
      </c>
      <c r="J105" s="31">
        <f>SUMIFS(J106:J1146,$C106:$C1146,$C106,$D106:$D1146,$D106)/2</f>
        <v>0</v>
      </c>
    </row>
    <row r="106" spans="1:10" s="13" customFormat="1" ht="62.4">
      <c r="A106" s="16">
        <v>2</v>
      </c>
      <c r="B106" s="41" t="s">
        <v>166</v>
      </c>
      <c r="C106" s="33" t="s">
        <v>86</v>
      </c>
      <c r="D106" s="33" t="s">
        <v>84</v>
      </c>
      <c r="E106" s="33" t="s">
        <v>49</v>
      </c>
      <c r="F106" s="33"/>
      <c r="G106" s="34">
        <f>SUMIFS(G107:G1143,$C107:$C1143,$C107,$D107:$D1143,$D107,$E107:$E1143,$E107)</f>
        <v>0</v>
      </c>
      <c r="H106" s="34">
        <f>SUMIFS(H107:H1143,$C107:$C1143,$C107,$D107:$D1143,$D107,$E107:$E1143,$E107)</f>
        <v>0</v>
      </c>
      <c r="I106" s="34">
        <f>SUMIFS(I107:I1143,$C107:$C1143,$C107,$D107:$D1143,$D107,$E107:$E1143,$E107)</f>
        <v>0</v>
      </c>
      <c r="J106" s="34">
        <f>SUMIFS(J107:J1143,$C107:$C1143,$C107,$D107:$D1143,$D107,$E107:$E1143,$E107)</f>
        <v>0</v>
      </c>
    </row>
    <row r="107" spans="1:10" s="13" customFormat="1" ht="15.6">
      <c r="A107" s="17">
        <v>3</v>
      </c>
      <c r="B107" s="22" t="s">
        <v>46</v>
      </c>
      <c r="C107" s="23" t="s">
        <v>86</v>
      </c>
      <c r="D107" s="23" t="s">
        <v>84</v>
      </c>
      <c r="E107" s="23" t="s">
        <v>49</v>
      </c>
      <c r="F107" s="23" t="s">
        <v>91</v>
      </c>
      <c r="G107" s="24"/>
      <c r="H107" s="24"/>
      <c r="I107" s="24"/>
      <c r="J107" s="24"/>
    </row>
    <row r="108" spans="1:10" s="13" customFormat="1" ht="15.6">
      <c r="A108" s="15">
        <v>1</v>
      </c>
      <c r="B108" s="29" t="s">
        <v>38</v>
      </c>
      <c r="C108" s="30" t="s">
        <v>86</v>
      </c>
      <c r="D108" s="30" t="s">
        <v>87</v>
      </c>
      <c r="E108" s="30"/>
      <c r="F108" s="30"/>
      <c r="G108" s="31">
        <f>SUMIFS(G109:G1149,$C109:$C1149,$C109,$D109:$D1149,$D109)/2</f>
        <v>31806.399999999998</v>
      </c>
      <c r="H108" s="31">
        <f>SUMIFS(H109:H1149,$C109:$C1149,$C109,$D109:$D1149,$D109)/2</f>
        <v>290.39999999999998</v>
      </c>
      <c r="I108" s="31">
        <f>SUMIFS(I109:I1149,$C109:$C1149,$C109,$D109:$D1149,$D109)/2</f>
        <v>31806.399999999998</v>
      </c>
      <c r="J108" s="31">
        <f>SUMIFS(J109:J1149,$C109:$C1149,$C109,$D109:$D1149,$D109)/2</f>
        <v>290.39999999999998</v>
      </c>
    </row>
    <row r="109" spans="1:10" s="13" customFormat="1" ht="51" customHeight="1">
      <c r="A109" s="16">
        <v>2</v>
      </c>
      <c r="B109" s="41" t="s">
        <v>192</v>
      </c>
      <c r="C109" s="33" t="s">
        <v>86</v>
      </c>
      <c r="D109" s="33" t="s">
        <v>87</v>
      </c>
      <c r="E109" s="33" t="s">
        <v>57</v>
      </c>
      <c r="F109" s="33"/>
      <c r="G109" s="34">
        <f>SUMIFS(G110:G1146,$C110:$C1146,$C110,$D110:$D1146,$D110,$E110:$E1146,$E110)</f>
        <v>8866.2000000000007</v>
      </c>
      <c r="H109" s="34">
        <f>SUMIFS(H110:H1146,$C110:$C1146,$C110,$D110:$D1146,$D110,$E110:$E1146,$E110)</f>
        <v>0</v>
      </c>
      <c r="I109" s="34">
        <f>SUMIFS(I110:I1146,$C110:$C1146,$C110,$D110:$D1146,$D110,$E110:$E1146,$E110)</f>
        <v>8866.2000000000007</v>
      </c>
      <c r="J109" s="34">
        <f>SUMIFS(J110:J1146,$C110:$C1146,$C110,$D110:$D1146,$D110,$E110:$E1146,$E110)</f>
        <v>0</v>
      </c>
    </row>
    <row r="110" spans="1:10" s="13" customFormat="1" ht="69.599999999999994" customHeight="1">
      <c r="A110" s="17">
        <v>3</v>
      </c>
      <c r="B110" s="22" t="s">
        <v>151</v>
      </c>
      <c r="C110" s="23" t="s">
        <v>86</v>
      </c>
      <c r="D110" s="23" t="s">
        <v>87</v>
      </c>
      <c r="E110" s="23" t="s">
        <v>57</v>
      </c>
      <c r="F110" s="23" t="s">
        <v>94</v>
      </c>
      <c r="G110" s="24">
        <v>8866.2000000000007</v>
      </c>
      <c r="H110" s="24"/>
      <c r="I110" s="24">
        <v>8866.2000000000007</v>
      </c>
      <c r="J110" s="24"/>
    </row>
    <row r="111" spans="1:10" s="13" customFormat="1" ht="64.2" customHeight="1">
      <c r="A111" s="16">
        <v>2</v>
      </c>
      <c r="B111" s="35" t="s">
        <v>213</v>
      </c>
      <c r="C111" s="33" t="s">
        <v>86</v>
      </c>
      <c r="D111" s="33" t="s">
        <v>87</v>
      </c>
      <c r="E111" s="33" t="s">
        <v>48</v>
      </c>
      <c r="F111" s="33"/>
      <c r="G111" s="34">
        <f>SUMIFS(G112:G1148,$C112:$C1148,$C112,$D112:$D1148,$D112,$E112:$E1148,$E112)</f>
        <v>21658.1</v>
      </c>
      <c r="H111" s="34">
        <f>SUMIFS(H112:H1148,$C112:$C1148,$C112,$D112:$D1148,$D112,$E112:$E1148,$E112)</f>
        <v>0</v>
      </c>
      <c r="I111" s="34">
        <f>SUMIFS(I112:I1148,$C112:$C1148,$C112,$D112:$D1148,$D112,$E112:$E1148,$E112)</f>
        <v>21658.1</v>
      </c>
      <c r="J111" s="34">
        <f>SUMIFS(J112:J1148,$C112:$C1148,$C112,$D112:$D1148,$D112,$E112:$E1148,$E112)</f>
        <v>0</v>
      </c>
    </row>
    <row r="112" spans="1:10" s="13" customFormat="1" ht="15.6">
      <c r="A112" s="17">
        <v>3</v>
      </c>
      <c r="B112" s="22" t="s">
        <v>46</v>
      </c>
      <c r="C112" s="23" t="s">
        <v>86</v>
      </c>
      <c r="D112" s="23" t="s">
        <v>87</v>
      </c>
      <c r="E112" s="23" t="s">
        <v>48</v>
      </c>
      <c r="F112" s="23" t="s">
        <v>91</v>
      </c>
      <c r="G112" s="24">
        <v>21658.1</v>
      </c>
      <c r="H112" s="24"/>
      <c r="I112" s="24">
        <v>21658.1</v>
      </c>
      <c r="J112" s="24"/>
    </row>
    <row r="113" spans="1:10" s="13" customFormat="1" ht="62.4">
      <c r="A113" s="16">
        <v>2</v>
      </c>
      <c r="B113" s="41" t="s">
        <v>166</v>
      </c>
      <c r="C113" s="33" t="s">
        <v>86</v>
      </c>
      <c r="D113" s="33" t="s">
        <v>87</v>
      </c>
      <c r="E113" s="33" t="s">
        <v>49</v>
      </c>
      <c r="F113" s="33"/>
      <c r="G113" s="34">
        <f>SUMIFS(G114:G1150,$C114:$C1150,$C114,$D114:$D1150,$D114,$E114:$E1150,$E114)</f>
        <v>1282.0999999999999</v>
      </c>
      <c r="H113" s="34">
        <f>SUMIFS(H114:H1150,$C114:$C1150,$C114,$D114:$D1150,$D114,$E114:$E1150,$E114)</f>
        <v>290.39999999999998</v>
      </c>
      <c r="I113" s="34">
        <f>SUMIFS(I114:I1150,$C114:$C1150,$C114,$D114:$D1150,$D114,$E114:$E1150,$E114)</f>
        <v>1282.0999999999999</v>
      </c>
      <c r="J113" s="34">
        <f>SUMIFS(J114:J1150,$C114:$C1150,$C114,$D114:$D1150,$D114,$E114:$E1150,$E114)</f>
        <v>290.39999999999998</v>
      </c>
    </row>
    <row r="114" spans="1:10" s="13" customFormat="1" ht="31.2">
      <c r="A114" s="17">
        <v>3</v>
      </c>
      <c r="B114" s="22" t="s">
        <v>11</v>
      </c>
      <c r="C114" s="23" t="s">
        <v>86</v>
      </c>
      <c r="D114" s="23" t="s">
        <v>87</v>
      </c>
      <c r="E114" s="23" t="s">
        <v>49</v>
      </c>
      <c r="F114" s="23" t="s">
        <v>73</v>
      </c>
      <c r="G114" s="24">
        <v>1232.0999999999999</v>
      </c>
      <c r="H114" s="24">
        <v>290.39999999999998</v>
      </c>
      <c r="I114" s="24">
        <v>1232.0999999999999</v>
      </c>
      <c r="J114" s="24">
        <v>290.39999999999998</v>
      </c>
    </row>
    <row r="115" spans="1:10" s="13" customFormat="1" ht="19.8" customHeight="1">
      <c r="A115" s="17">
        <v>3</v>
      </c>
      <c r="B115" s="22" t="s">
        <v>46</v>
      </c>
      <c r="C115" s="23" t="s">
        <v>86</v>
      </c>
      <c r="D115" s="23" t="s">
        <v>87</v>
      </c>
      <c r="E115" s="23" t="s">
        <v>49</v>
      </c>
      <c r="F115" s="23" t="s">
        <v>91</v>
      </c>
      <c r="G115" s="24">
        <v>50</v>
      </c>
      <c r="H115" s="24"/>
      <c r="I115" s="24">
        <v>50</v>
      </c>
      <c r="J115" s="24"/>
    </row>
    <row r="116" spans="1:10" s="13" customFormat="1" ht="51" customHeight="1">
      <c r="A116" s="16">
        <v>2</v>
      </c>
      <c r="B116" s="41" t="s">
        <v>35</v>
      </c>
      <c r="C116" s="33" t="s">
        <v>86</v>
      </c>
      <c r="D116" s="33" t="s">
        <v>87</v>
      </c>
      <c r="E116" s="33" t="s">
        <v>122</v>
      </c>
      <c r="F116" s="33"/>
      <c r="G116" s="34">
        <f>SUMIFS(G117:G1153,$C117:$C1153,$C117,$D117:$D1153,$D117,$E117:$E1153,$E117)</f>
        <v>0</v>
      </c>
      <c r="H116" s="34">
        <f>SUMIFS(H117:H1153,$C117:$C1153,$C117,$D117:$D1153,$D117,$E117:$E1153,$E117)</f>
        <v>0</v>
      </c>
      <c r="I116" s="34">
        <f>SUMIFS(I117:I1153,$C117:$C1153,$C117,$D117:$D1153,$D117,$E117:$E1153,$E117)</f>
        <v>0</v>
      </c>
      <c r="J116" s="34">
        <f>SUMIFS(J117:J1153,$C117:$C1153,$C117,$D117:$D1153,$D117,$E117:$E1153,$E117)</f>
        <v>0</v>
      </c>
    </row>
    <row r="117" spans="1:10" s="13" customFormat="1" ht="31.2">
      <c r="A117" s="17">
        <v>3</v>
      </c>
      <c r="B117" s="22" t="s">
        <v>11</v>
      </c>
      <c r="C117" s="23" t="s">
        <v>86</v>
      </c>
      <c r="D117" s="23" t="s">
        <v>87</v>
      </c>
      <c r="E117" s="23" t="s">
        <v>122</v>
      </c>
      <c r="F117" s="23" t="s">
        <v>73</v>
      </c>
      <c r="G117" s="24"/>
      <c r="H117" s="24"/>
      <c r="I117" s="24"/>
      <c r="J117" s="24"/>
    </row>
    <row r="118" spans="1:10" s="13" customFormat="1" ht="15.6">
      <c r="A118" s="14">
        <v>0</v>
      </c>
      <c r="B118" s="26" t="s">
        <v>108</v>
      </c>
      <c r="C118" s="27" t="s">
        <v>92</v>
      </c>
      <c r="D118" s="27" t="s">
        <v>114</v>
      </c>
      <c r="E118" s="27"/>
      <c r="F118" s="27"/>
      <c r="G118" s="28">
        <f>SUMIFS(G119:G1173,$C119:$C1173,$C119)/3</f>
        <v>506384.70000000013</v>
      </c>
      <c r="H118" s="28">
        <f>SUMIFS(H119:H1163,$C119:$C1163,$C119)/3</f>
        <v>300212.99999999994</v>
      </c>
      <c r="I118" s="28">
        <f>SUMIFS(I119:I1173,$C119:$C1173,$C119)/3</f>
        <v>506169.8</v>
      </c>
      <c r="J118" s="28">
        <f>SUMIFS(J119:J1163,$C119:$C1163,$C119)/3</f>
        <v>299658.19999999995</v>
      </c>
    </row>
    <row r="119" spans="1:10" s="13" customFormat="1" ht="15.6">
      <c r="A119" s="15">
        <v>1</v>
      </c>
      <c r="B119" s="29" t="s">
        <v>58</v>
      </c>
      <c r="C119" s="30" t="s">
        <v>92</v>
      </c>
      <c r="D119" s="30" t="s">
        <v>69</v>
      </c>
      <c r="E119" s="30"/>
      <c r="F119" s="30"/>
      <c r="G119" s="31">
        <f>SUMIFS(G120:G1160,$C120:$C1160,$C120,$D120:$D1160,$D120)/2</f>
        <v>24400.1</v>
      </c>
      <c r="H119" s="31">
        <f>SUMIFS(H120:H1160,$C120:$C1160,$C120,$D120:$D1160,$D120)/2</f>
        <v>22648.1</v>
      </c>
      <c r="I119" s="31">
        <f>SUMIFS(I120:I1160,$C120:$C1160,$C120,$D120:$D1160,$D120)/2</f>
        <v>24400.1</v>
      </c>
      <c r="J119" s="31">
        <f>SUMIFS(J120:J1160,$C120:$C1160,$C120,$D120:$D1160,$D120)/2</f>
        <v>22648.1</v>
      </c>
    </row>
    <row r="120" spans="1:10" s="13" customFormat="1" ht="67.2" customHeight="1">
      <c r="A120" s="16">
        <v>2</v>
      </c>
      <c r="B120" s="41" t="s">
        <v>216</v>
      </c>
      <c r="C120" s="33" t="s">
        <v>92</v>
      </c>
      <c r="D120" s="33" t="s">
        <v>69</v>
      </c>
      <c r="E120" s="33" t="s">
        <v>215</v>
      </c>
      <c r="F120" s="33" t="s">
        <v>71</v>
      </c>
      <c r="G120" s="34">
        <f>SUMIFS(G121:G1157,$C121:$C1157,$C121,$D121:$D1157,$D121,$E121:$E1157,$E121)</f>
        <v>23840.1</v>
      </c>
      <c r="H120" s="34">
        <f>SUMIFS(H121:H1157,$C121:$C1157,$C121,$D121:$D1157,$D121,$E121:$E1157,$E121)</f>
        <v>22648.1</v>
      </c>
      <c r="I120" s="34">
        <f>SUMIFS(I121:I1157,$C121:$C1157,$C121,$D121:$D1157,$D121,$E121:$E1157,$E121)</f>
        <v>23840.1</v>
      </c>
      <c r="J120" s="34">
        <f>SUMIFS(J121:J1157,$C121:$C1157,$C121,$D121:$D1157,$D121,$E121:$E1157,$E121)</f>
        <v>22648.1</v>
      </c>
    </row>
    <row r="121" spans="1:10" s="13" customFormat="1" ht="15.6">
      <c r="A121" s="17">
        <v>3</v>
      </c>
      <c r="B121" s="22" t="s">
        <v>217</v>
      </c>
      <c r="C121" s="23" t="s">
        <v>92</v>
      </c>
      <c r="D121" s="23" t="s">
        <v>69</v>
      </c>
      <c r="E121" s="23" t="s">
        <v>215</v>
      </c>
      <c r="F121" s="23" t="s">
        <v>135</v>
      </c>
      <c r="G121" s="24">
        <v>20830.099999999999</v>
      </c>
      <c r="H121" s="24">
        <v>19788.599999999999</v>
      </c>
      <c r="I121" s="24">
        <v>20830.099999999999</v>
      </c>
      <c r="J121" s="24">
        <v>19788.599999999999</v>
      </c>
    </row>
    <row r="122" spans="1:10" s="13" customFormat="1" ht="15.6">
      <c r="A122" s="17">
        <v>3</v>
      </c>
      <c r="B122" s="22" t="s">
        <v>129</v>
      </c>
      <c r="C122" s="23" t="s">
        <v>92</v>
      </c>
      <c r="D122" s="23" t="s">
        <v>69</v>
      </c>
      <c r="E122" s="23" t="s">
        <v>215</v>
      </c>
      <c r="F122" s="23" t="s">
        <v>128</v>
      </c>
      <c r="G122" s="24">
        <v>3010</v>
      </c>
      <c r="H122" s="24">
        <v>2859.5</v>
      </c>
      <c r="I122" s="24">
        <v>3010</v>
      </c>
      <c r="J122" s="24">
        <v>2859.5</v>
      </c>
    </row>
    <row r="123" spans="1:10" s="13" customFormat="1" ht="67.2" customHeight="1">
      <c r="A123" s="16">
        <v>2</v>
      </c>
      <c r="B123" s="35" t="s">
        <v>213</v>
      </c>
      <c r="C123" s="33" t="s">
        <v>92</v>
      </c>
      <c r="D123" s="33" t="s">
        <v>69</v>
      </c>
      <c r="E123" s="33" t="s">
        <v>48</v>
      </c>
      <c r="F123" s="33" t="s">
        <v>71</v>
      </c>
      <c r="G123" s="34">
        <f>SUMIFS(G124:G1160,$C124:$C1160,$C124,$D124:$D1160,$D124,$E124:$E1160,$E124)</f>
        <v>0</v>
      </c>
      <c r="H123" s="34">
        <f>SUMIFS(H124:H1160,$C124:$C1160,$C124,$D124:$D1160,$D124,$E124:$E1160,$E124)</f>
        <v>0</v>
      </c>
      <c r="I123" s="34">
        <f>SUMIFS(I124:I1160,$C124:$C1160,$C124,$D124:$D1160,$D124,$E124:$E1160,$E124)</f>
        <v>0</v>
      </c>
      <c r="J123" s="34">
        <f>SUMIFS(J124:J1160,$C124:$C1160,$C124,$D124:$D1160,$D124,$E124:$E1160,$E124)</f>
        <v>0</v>
      </c>
    </row>
    <row r="124" spans="1:10" s="13" customFormat="1" ht="15.6">
      <c r="A124" s="17">
        <v>3</v>
      </c>
      <c r="B124" s="22" t="s">
        <v>46</v>
      </c>
      <c r="C124" s="23" t="s">
        <v>92</v>
      </c>
      <c r="D124" s="23" t="s">
        <v>69</v>
      </c>
      <c r="E124" s="23" t="s">
        <v>48</v>
      </c>
      <c r="F124" s="23" t="s">
        <v>91</v>
      </c>
      <c r="G124" s="24"/>
      <c r="H124" s="24"/>
      <c r="I124" s="24"/>
      <c r="J124" s="24"/>
    </row>
    <row r="125" spans="1:10" s="13" customFormat="1" ht="62.4">
      <c r="A125" s="16">
        <v>2</v>
      </c>
      <c r="B125" s="41" t="s">
        <v>166</v>
      </c>
      <c r="C125" s="33" t="s">
        <v>92</v>
      </c>
      <c r="D125" s="33" t="s">
        <v>69</v>
      </c>
      <c r="E125" s="33" t="s">
        <v>49</v>
      </c>
      <c r="F125" s="33"/>
      <c r="G125" s="34">
        <f>SUMIFS(G126:G1162,$C126:$C1162,$C126,$D126:$D1162,$D126,$E126:$E1162,$E126)</f>
        <v>530</v>
      </c>
      <c r="H125" s="34">
        <f>SUMIFS(H126:H1162,$C126:$C1162,$C126,$D126:$D1162,$D126,$E126:$E1162,$E126)</f>
        <v>0</v>
      </c>
      <c r="I125" s="34">
        <f>SUMIFS(I126:I1162,$C126:$C1162,$C126,$D126:$D1162,$D126,$E126:$E1162,$E126)</f>
        <v>530</v>
      </c>
      <c r="J125" s="34">
        <f>SUMIFS(J126:J1162,$C126:$C1162,$C126,$D126:$D1162,$D126,$E126:$E1162,$E126)</f>
        <v>0</v>
      </c>
    </row>
    <row r="126" spans="1:10" s="13" customFormat="1" ht="31.2">
      <c r="A126" s="17">
        <v>3</v>
      </c>
      <c r="B126" s="22" t="s">
        <v>11</v>
      </c>
      <c r="C126" s="23" t="s">
        <v>92</v>
      </c>
      <c r="D126" s="23" t="s">
        <v>69</v>
      </c>
      <c r="E126" s="23" t="s">
        <v>49</v>
      </c>
      <c r="F126" s="23" t="s">
        <v>73</v>
      </c>
      <c r="G126" s="24">
        <v>530</v>
      </c>
      <c r="H126" s="24"/>
      <c r="I126" s="24">
        <v>530</v>
      </c>
      <c r="J126" s="24"/>
    </row>
    <row r="127" spans="1:10" s="13" customFormat="1" ht="15.6">
      <c r="A127" s="17">
        <v>3</v>
      </c>
      <c r="B127" s="22" t="s">
        <v>46</v>
      </c>
      <c r="C127" s="23" t="s">
        <v>92</v>
      </c>
      <c r="D127" s="23" t="s">
        <v>69</v>
      </c>
      <c r="E127" s="23" t="s">
        <v>49</v>
      </c>
      <c r="F127" s="23" t="s">
        <v>91</v>
      </c>
      <c r="G127" s="24"/>
      <c r="H127" s="24"/>
      <c r="I127" s="24"/>
      <c r="J127" s="24"/>
    </row>
    <row r="128" spans="1:10" s="13" customFormat="1" ht="46.8">
      <c r="A128" s="16">
        <v>2</v>
      </c>
      <c r="B128" s="41" t="s">
        <v>212</v>
      </c>
      <c r="C128" s="33" t="s">
        <v>92</v>
      </c>
      <c r="D128" s="33" t="s">
        <v>69</v>
      </c>
      <c r="E128" s="33" t="s">
        <v>160</v>
      </c>
      <c r="F128" s="33" t="s">
        <v>71</v>
      </c>
      <c r="G128" s="34">
        <f>SUMIFS(G129:G1165,$C129:$C1165,$C129,$D129:$D1165,$D129,$E129:$E1165,$E129)</f>
        <v>30</v>
      </c>
      <c r="H128" s="34">
        <f>SUMIFS(H129:H1165,$C129:$C1165,$C129,$D129:$D1165,$D129,$E129:$E1165,$E129)</f>
        <v>0</v>
      </c>
      <c r="I128" s="34">
        <f>SUMIFS(I129:I1165,$C129:$C1165,$C129,$D129:$D1165,$D129,$E129:$E1165,$E129)</f>
        <v>30</v>
      </c>
      <c r="J128" s="34">
        <f>SUMIFS(J129:J1165,$C129:$C1165,$C129,$D129:$D1165,$D129,$E129:$E1165,$E129)</f>
        <v>0</v>
      </c>
    </row>
    <row r="129" spans="1:10" s="13" customFormat="1" ht="31.2">
      <c r="A129" s="17">
        <v>3</v>
      </c>
      <c r="B129" s="22" t="s">
        <v>11</v>
      </c>
      <c r="C129" s="23" t="s">
        <v>92</v>
      </c>
      <c r="D129" s="23" t="s">
        <v>69</v>
      </c>
      <c r="E129" s="23" t="s">
        <v>160</v>
      </c>
      <c r="F129" s="23" t="s">
        <v>73</v>
      </c>
      <c r="G129" s="24">
        <v>30</v>
      </c>
      <c r="H129" s="24"/>
      <c r="I129" s="24">
        <v>30</v>
      </c>
      <c r="J129" s="24"/>
    </row>
    <row r="130" spans="1:10" s="13" customFormat="1" ht="15.6">
      <c r="A130" s="15">
        <v>1</v>
      </c>
      <c r="B130" s="40" t="s">
        <v>118</v>
      </c>
      <c r="C130" s="30" t="s">
        <v>92</v>
      </c>
      <c r="D130" s="30" t="s">
        <v>88</v>
      </c>
      <c r="E130" s="30"/>
      <c r="F130" s="30"/>
      <c r="G130" s="31">
        <f>SUMIFS(G131:G1171,$C131:$C1171,$C131,$D131:$D1171,$D131)/2</f>
        <v>251517.5</v>
      </c>
      <c r="H130" s="31">
        <f>SUMIFS(H131:H1171,$C131:$C1171,$C131,$D131:$D1171,$D131)/2</f>
        <v>237784.7</v>
      </c>
      <c r="I130" s="31">
        <f>SUMIFS(I131:I1171,$C131:$C1171,$C131,$D131:$D1171,$D131)/2</f>
        <v>251001</v>
      </c>
      <c r="J130" s="31">
        <f>SUMIFS(J131:J1171,$C131:$C1171,$C131,$D131:$D1171,$D131)/2</f>
        <v>237229.90000000002</v>
      </c>
    </row>
    <row r="131" spans="1:10" s="13" customFormat="1" ht="46.8">
      <c r="A131" s="16">
        <v>2</v>
      </c>
      <c r="B131" s="41" t="s">
        <v>198</v>
      </c>
      <c r="C131" s="33" t="s">
        <v>92</v>
      </c>
      <c r="D131" s="33" t="s">
        <v>88</v>
      </c>
      <c r="E131" s="42" t="s">
        <v>59</v>
      </c>
      <c r="F131" s="42" t="s">
        <v>71</v>
      </c>
      <c r="G131" s="34">
        <f>SUMIFS(G132:G1168,$C132:$C1168,$C132,$D132:$D1168,$D132,$E132:$E1168,$E132)</f>
        <v>3964.6</v>
      </c>
      <c r="H131" s="34">
        <f>SUMIFS(H132:H1168,$C132:$C1168,$C132,$D132:$D1168,$D132,$E132:$E1168,$E132)</f>
        <v>0</v>
      </c>
      <c r="I131" s="34">
        <f>SUMIFS(I132:I1168,$C132:$C1168,$C132,$D132:$D1168,$D132,$E132:$E1168,$E132)</f>
        <v>3964.6</v>
      </c>
      <c r="J131" s="34">
        <f>SUMIFS(J132:J1168,$C132:$C1168,$C132,$D132:$D1168,$D132,$E132:$E1168,$E132)</f>
        <v>0</v>
      </c>
    </row>
    <row r="132" spans="1:10" s="13" customFormat="1" ht="115.8" customHeight="1">
      <c r="A132" s="17">
        <v>3</v>
      </c>
      <c r="B132" s="22" t="s">
        <v>119</v>
      </c>
      <c r="C132" s="23" t="s">
        <v>92</v>
      </c>
      <c r="D132" s="23" t="s">
        <v>88</v>
      </c>
      <c r="E132" s="23" t="s">
        <v>59</v>
      </c>
      <c r="F132" s="23" t="s">
        <v>120</v>
      </c>
      <c r="G132" s="24"/>
      <c r="H132" s="24"/>
      <c r="I132" s="24"/>
      <c r="J132" s="24"/>
    </row>
    <row r="133" spans="1:10" s="13" customFormat="1" ht="15.6">
      <c r="A133" s="17">
        <v>3</v>
      </c>
      <c r="B133" s="22" t="s">
        <v>46</v>
      </c>
      <c r="C133" s="23" t="s">
        <v>92</v>
      </c>
      <c r="D133" s="23" t="s">
        <v>88</v>
      </c>
      <c r="E133" s="23" t="s">
        <v>59</v>
      </c>
      <c r="F133" s="23" t="s">
        <v>91</v>
      </c>
      <c r="G133" s="24">
        <v>3964.6</v>
      </c>
      <c r="H133" s="24"/>
      <c r="I133" s="24">
        <v>3964.6</v>
      </c>
      <c r="J133" s="24"/>
    </row>
    <row r="134" spans="1:10" s="13" customFormat="1" ht="71.400000000000006" customHeight="1">
      <c r="A134" s="16">
        <v>2</v>
      </c>
      <c r="B134" s="41" t="s">
        <v>165</v>
      </c>
      <c r="C134" s="33" t="s">
        <v>92</v>
      </c>
      <c r="D134" s="33" t="s">
        <v>88</v>
      </c>
      <c r="E134" s="42" t="s">
        <v>45</v>
      </c>
      <c r="F134" s="42" t="s">
        <v>71</v>
      </c>
      <c r="G134" s="34">
        <f>SUMIFS(G135:G1172,$C135:$C1172,$C135,$D135:$D1172,$D135,$E135:$E1172,$E135)</f>
        <v>3885.4</v>
      </c>
      <c r="H134" s="34">
        <f>SUMIFS(H135:H1172,$C135:$C1172,$C135,$D135:$D1172,$D135,$E135:$E1172,$E135)</f>
        <v>3500</v>
      </c>
      <c r="I134" s="34">
        <f>SUMIFS(I135:I1172,$C135:$C1172,$C135,$D135:$D1172,$D135,$E135:$E1172,$E135)</f>
        <v>3885.4</v>
      </c>
      <c r="J134" s="34">
        <f>SUMIFS(J135:J1172,$C135:$C1172,$C135,$D135:$D1172,$D135,$E135:$E1172,$E135)</f>
        <v>3500</v>
      </c>
    </row>
    <row r="135" spans="1:10" s="13" customFormat="1" ht="54" customHeight="1">
      <c r="A135" s="17">
        <v>3</v>
      </c>
      <c r="B135" s="22" t="s">
        <v>143</v>
      </c>
      <c r="C135" s="23" t="s">
        <v>92</v>
      </c>
      <c r="D135" s="23" t="s">
        <v>88</v>
      </c>
      <c r="E135" s="23" t="s">
        <v>45</v>
      </c>
      <c r="F135" s="23" t="s">
        <v>93</v>
      </c>
      <c r="G135" s="24">
        <v>3885.4</v>
      </c>
      <c r="H135" s="24">
        <v>3500</v>
      </c>
      <c r="I135" s="24">
        <v>3885.4</v>
      </c>
      <c r="J135" s="24">
        <v>3500</v>
      </c>
    </row>
    <row r="136" spans="1:10" s="13" customFormat="1" ht="46.8">
      <c r="A136" s="16">
        <v>2</v>
      </c>
      <c r="B136" s="41" t="s">
        <v>219</v>
      </c>
      <c r="C136" s="33" t="s">
        <v>92</v>
      </c>
      <c r="D136" s="33" t="s">
        <v>88</v>
      </c>
      <c r="E136" s="42" t="s">
        <v>218</v>
      </c>
      <c r="F136" s="42" t="s">
        <v>71</v>
      </c>
      <c r="G136" s="34">
        <f>SUMIFS(G137:G1171,$C137:$C1171,$C137,$D137:$D1171,$D137,$E137:$E1171,$E137)</f>
        <v>243667.5</v>
      </c>
      <c r="H136" s="34">
        <f>SUMIFS(H137:H1171,$C137:$C1171,$C137,$D137:$D1171,$D137,$E137:$E1171,$E137)</f>
        <v>234284.7</v>
      </c>
      <c r="I136" s="34">
        <f>SUMIFS(I137:I1171,$C137:$C1171,$C137,$D137:$D1171,$D137,$E137:$E1171,$E137)</f>
        <v>243151</v>
      </c>
      <c r="J136" s="34">
        <f>SUMIFS(J137:J1171,$C137:$C1171,$C137,$D137:$D1171,$D137,$E137:$E1171,$E137)</f>
        <v>233729.90000000002</v>
      </c>
    </row>
    <row r="137" spans="1:10" s="13" customFormat="1" ht="114" customHeight="1">
      <c r="A137" s="17">
        <v>3</v>
      </c>
      <c r="B137" s="22" t="s">
        <v>119</v>
      </c>
      <c r="C137" s="23" t="s">
        <v>92</v>
      </c>
      <c r="D137" s="23" t="s">
        <v>88</v>
      </c>
      <c r="E137" s="23" t="s">
        <v>218</v>
      </c>
      <c r="F137" s="23" t="s">
        <v>120</v>
      </c>
      <c r="G137" s="24">
        <v>231391.6</v>
      </c>
      <c r="H137" s="24">
        <v>226085.1</v>
      </c>
      <c r="I137" s="24">
        <v>231491.7</v>
      </c>
      <c r="J137" s="24">
        <v>226085.2</v>
      </c>
    </row>
    <row r="138" spans="1:10" s="13" customFormat="1" ht="15.6">
      <c r="A138" s="17">
        <v>3</v>
      </c>
      <c r="B138" s="22" t="s">
        <v>46</v>
      </c>
      <c r="C138" s="23" t="s">
        <v>92</v>
      </c>
      <c r="D138" s="23" t="s">
        <v>88</v>
      </c>
      <c r="E138" s="23" t="s">
        <v>218</v>
      </c>
      <c r="F138" s="23" t="s">
        <v>91</v>
      </c>
      <c r="G138" s="24">
        <v>12275.9</v>
      </c>
      <c r="H138" s="24">
        <v>8199.6</v>
      </c>
      <c r="I138" s="24">
        <v>11659.3</v>
      </c>
      <c r="J138" s="24">
        <v>7644.7</v>
      </c>
    </row>
    <row r="139" spans="1:10" s="13" customFormat="1" ht="53.4" customHeight="1">
      <c r="A139" s="17">
        <v>3</v>
      </c>
      <c r="B139" s="22" t="s">
        <v>143</v>
      </c>
      <c r="C139" s="23" t="s">
        <v>92</v>
      </c>
      <c r="D139" s="23" t="s">
        <v>88</v>
      </c>
      <c r="E139" s="23" t="s">
        <v>218</v>
      </c>
      <c r="F139" s="23" t="s">
        <v>93</v>
      </c>
      <c r="G139" s="24"/>
      <c r="H139" s="24"/>
      <c r="I139" s="24"/>
      <c r="J139" s="24"/>
    </row>
    <row r="140" spans="1:10" s="13" customFormat="1" ht="62.4">
      <c r="A140" s="16">
        <v>2</v>
      </c>
      <c r="B140" s="41" t="s">
        <v>166</v>
      </c>
      <c r="C140" s="33" t="s">
        <v>92</v>
      </c>
      <c r="D140" s="33" t="s">
        <v>88</v>
      </c>
      <c r="E140" s="42" t="s">
        <v>49</v>
      </c>
      <c r="F140" s="42" t="s">
        <v>71</v>
      </c>
      <c r="G140" s="34">
        <f>SUMIFS(G141:G1174,$C141:$C1174,$C141,$D141:$D1174,$D141,$E141:$E1174,$E141)</f>
        <v>0</v>
      </c>
      <c r="H140" s="34">
        <f>SUMIFS(H141:H1174,$C141:$C1174,$C141,$D141:$D1174,$D141,$E141:$E1174,$E141)</f>
        <v>0</v>
      </c>
      <c r="I140" s="34">
        <f>SUMIFS(I141:I1174,$C141:$C1174,$C141,$D141:$D1174,$D141,$E141:$E1174,$E141)</f>
        <v>0</v>
      </c>
      <c r="J140" s="34">
        <f>SUMIFS(J141:J1174,$C141:$C1174,$C141,$D141:$D1174,$D141,$E141:$E1174,$E141)</f>
        <v>0</v>
      </c>
    </row>
    <row r="141" spans="1:10" s="13" customFormat="1" ht="31.2">
      <c r="A141" s="17">
        <v>3</v>
      </c>
      <c r="B141" s="22" t="s">
        <v>11</v>
      </c>
      <c r="C141" s="23" t="s">
        <v>92</v>
      </c>
      <c r="D141" s="23" t="s">
        <v>88</v>
      </c>
      <c r="E141" s="23" t="s">
        <v>49</v>
      </c>
      <c r="F141" s="23" t="s">
        <v>73</v>
      </c>
      <c r="G141" s="24"/>
      <c r="H141" s="24"/>
      <c r="I141" s="24"/>
      <c r="J141" s="24"/>
    </row>
    <row r="142" spans="1:10" s="13" customFormat="1" ht="15.6">
      <c r="A142" s="17">
        <v>3</v>
      </c>
      <c r="B142" s="22" t="s">
        <v>46</v>
      </c>
      <c r="C142" s="23" t="s">
        <v>92</v>
      </c>
      <c r="D142" s="23" t="s">
        <v>88</v>
      </c>
      <c r="E142" s="23" t="s">
        <v>49</v>
      </c>
      <c r="F142" s="23" t="s">
        <v>91</v>
      </c>
      <c r="G142" s="24"/>
      <c r="H142" s="24"/>
      <c r="I142" s="24"/>
      <c r="J142" s="24"/>
    </row>
    <row r="143" spans="1:10" s="13" customFormat="1" ht="15.6">
      <c r="A143" s="15">
        <v>1</v>
      </c>
      <c r="B143" s="40" t="s">
        <v>127</v>
      </c>
      <c r="C143" s="44" t="s">
        <v>92</v>
      </c>
      <c r="D143" s="44" t="s">
        <v>78</v>
      </c>
      <c r="E143" s="44" t="s">
        <v>6</v>
      </c>
      <c r="F143" s="44" t="s">
        <v>71</v>
      </c>
      <c r="G143" s="31">
        <f>SUMIFS(G144:G1181,$C144:$C1181,$C144,$D144:$D1181,$D144)/2</f>
        <v>44831.299999999996</v>
      </c>
      <c r="H143" s="31">
        <f>SUMIFS(H144:H1181,$C144:$C1181,$C144,$D144:$D1181,$D144)/2</f>
        <v>39780.199999999997</v>
      </c>
      <c r="I143" s="31">
        <f>SUMIFS(I144:I1181,$C144:$C1181,$C144,$D144:$D1181,$D144)/2</f>
        <v>44831.299999999996</v>
      </c>
      <c r="J143" s="31">
        <f>SUMIFS(J144:J1181,$C144:$C1181,$C144,$D144:$D1181,$D144)/2</f>
        <v>39780.199999999997</v>
      </c>
    </row>
    <row r="144" spans="1:10" s="13" customFormat="1" ht="46.8">
      <c r="A144" s="16">
        <v>2</v>
      </c>
      <c r="B144" s="41" t="s">
        <v>198</v>
      </c>
      <c r="C144" s="33" t="s">
        <v>92</v>
      </c>
      <c r="D144" s="33" t="s">
        <v>78</v>
      </c>
      <c r="E144" s="42" t="s">
        <v>59</v>
      </c>
      <c r="F144" s="42" t="s">
        <v>71</v>
      </c>
      <c r="G144" s="34">
        <f>SUMIFS(G145:G1178,$C145:$C1178,$C145,$D145:$D1178,$D145,$E145:$E1178,$E145)</f>
        <v>0</v>
      </c>
      <c r="H144" s="34">
        <f>SUMIFS(H145:H1178,$C145:$C1178,$C145,$D145:$D1178,$D145,$E145:$E1178,$E145)</f>
        <v>0</v>
      </c>
      <c r="I144" s="34">
        <f>SUMIFS(I145:I1178,$C145:$C1178,$C145,$D145:$D1178,$D145,$E145:$E1178,$E145)</f>
        <v>0</v>
      </c>
      <c r="J144" s="34">
        <f>SUMIFS(J145:J1178,$C145:$C1178,$C145,$D145:$D1178,$D145,$E145:$E1178,$E145)</f>
        <v>0</v>
      </c>
    </row>
    <row r="145" spans="1:10" s="13" customFormat="1" ht="15.6">
      <c r="A145" s="17">
        <v>3</v>
      </c>
      <c r="B145" s="22" t="s">
        <v>46</v>
      </c>
      <c r="C145" s="23" t="s">
        <v>92</v>
      </c>
      <c r="D145" s="23" t="s">
        <v>78</v>
      </c>
      <c r="E145" s="23" t="s">
        <v>59</v>
      </c>
      <c r="F145" s="23" t="s">
        <v>91</v>
      </c>
      <c r="G145" s="24"/>
      <c r="H145" s="24"/>
      <c r="I145" s="24"/>
      <c r="J145" s="24"/>
    </row>
    <row r="146" spans="1:10" s="13" customFormat="1" ht="46.8">
      <c r="A146" s="16">
        <v>2</v>
      </c>
      <c r="B146" s="41" t="s">
        <v>202</v>
      </c>
      <c r="C146" s="42" t="s">
        <v>92</v>
      </c>
      <c r="D146" s="42" t="s">
        <v>78</v>
      </c>
      <c r="E146" s="42" t="s">
        <v>126</v>
      </c>
      <c r="F146" s="42" t="s">
        <v>71</v>
      </c>
      <c r="G146" s="34">
        <f>SUMIFS(G147:G1180,$C147:$C1180,$C147,$D147:$D1180,$D147,$E147:$E1180,$E147)</f>
        <v>42663.4</v>
      </c>
      <c r="H146" s="34">
        <f>SUMIFS(H147:H1180,$C147:$C1180,$C147,$D147:$D1180,$D147,$E147:$E1180,$E147)</f>
        <v>39780.199999999997</v>
      </c>
      <c r="I146" s="34">
        <f>SUMIFS(I147:I1180,$C147:$C1180,$C147,$D147:$D1180,$D147,$E147:$E1180,$E147)</f>
        <v>42663.4</v>
      </c>
      <c r="J146" s="34">
        <f>SUMIFS(J147:J1180,$C147:$C1180,$C147,$D147:$D1180,$D147,$E147:$E1180,$E147)</f>
        <v>39780.199999999997</v>
      </c>
    </row>
    <row r="147" spans="1:10" s="13" customFormat="1" ht="15.6">
      <c r="A147" s="17">
        <v>3</v>
      </c>
      <c r="B147" s="22" t="s">
        <v>46</v>
      </c>
      <c r="C147" s="23" t="s">
        <v>92</v>
      </c>
      <c r="D147" s="23" t="s">
        <v>78</v>
      </c>
      <c r="E147" s="23" t="s">
        <v>126</v>
      </c>
      <c r="F147" s="23" t="s">
        <v>91</v>
      </c>
      <c r="G147" s="24">
        <v>42663.4</v>
      </c>
      <c r="H147" s="24">
        <v>39780.199999999997</v>
      </c>
      <c r="I147" s="24">
        <v>42663.4</v>
      </c>
      <c r="J147" s="24">
        <v>39780.199999999997</v>
      </c>
    </row>
    <row r="148" spans="1:10" s="13" customFormat="1" ht="43.2" customHeight="1">
      <c r="A148" s="16">
        <v>2</v>
      </c>
      <c r="B148" s="41" t="s">
        <v>208</v>
      </c>
      <c r="C148" s="33" t="s">
        <v>92</v>
      </c>
      <c r="D148" s="33" t="s">
        <v>78</v>
      </c>
      <c r="E148" s="42" t="s">
        <v>178</v>
      </c>
      <c r="F148" s="42" t="s">
        <v>71</v>
      </c>
      <c r="G148" s="34">
        <f>SUMIFS(G149:G1182,$C149:$C1182,$C149,$D149:$D1182,$D149,$E149:$E1182,$E149)</f>
        <v>2167.9</v>
      </c>
      <c r="H148" s="34">
        <f>SUMIFS(H149:H1182,$C149:$C1182,$C149,$D149:$D1182,$D149,$E149:$E1182,$E149)</f>
        <v>0</v>
      </c>
      <c r="I148" s="34">
        <f>SUMIFS(I149:I1182,$C149:$C1182,$C149,$D149:$D1182,$D149,$E149:$E1182,$E149)</f>
        <v>2167.9</v>
      </c>
      <c r="J148" s="34">
        <f>SUMIFS(J149:J1182,$C149:$C1182,$C149,$D149:$D1182,$D149,$E149:$E1182,$E149)</f>
        <v>0</v>
      </c>
    </row>
    <row r="149" spans="1:10" s="13" customFormat="1" ht="15.6">
      <c r="A149" s="17">
        <v>3</v>
      </c>
      <c r="B149" s="22" t="s">
        <v>46</v>
      </c>
      <c r="C149" s="23" t="s">
        <v>92</v>
      </c>
      <c r="D149" s="23" t="s">
        <v>78</v>
      </c>
      <c r="E149" s="23" t="s">
        <v>178</v>
      </c>
      <c r="F149" s="23" t="s">
        <v>91</v>
      </c>
      <c r="G149" s="24">
        <v>2167.9</v>
      </c>
      <c r="H149" s="24"/>
      <c r="I149" s="24">
        <v>2167.9</v>
      </c>
      <c r="J149" s="24"/>
    </row>
    <row r="150" spans="1:10" s="13" customFormat="1" ht="37.799999999999997" customHeight="1">
      <c r="A150" s="16">
        <v>2</v>
      </c>
      <c r="B150" s="41" t="s">
        <v>210</v>
      </c>
      <c r="C150" s="42" t="s">
        <v>92</v>
      </c>
      <c r="D150" s="42" t="s">
        <v>78</v>
      </c>
      <c r="E150" s="42" t="s">
        <v>158</v>
      </c>
      <c r="F150" s="42" t="s">
        <v>71</v>
      </c>
      <c r="G150" s="34">
        <f>SUMIFS(G151:G1184,$C151:$C1184,$C151,$D151:$D1184,$D151,$E151:$E1184,$E151)</f>
        <v>0</v>
      </c>
      <c r="H150" s="34">
        <f>SUMIFS(H151:H1184,$C151:$C1184,$C151,$D151:$D1184,$D151,$E151:$E1184,$E151)</f>
        <v>0</v>
      </c>
      <c r="I150" s="34">
        <f>SUMIFS(I151:I1184,$C151:$C1184,$C151,$D151:$D1184,$D151,$E151:$E1184,$E151)</f>
        <v>0</v>
      </c>
      <c r="J150" s="34">
        <f>SUMIFS(J151:J1184,$C151:$C1184,$C151,$D151:$D1184,$D151,$E151:$E1184,$E151)</f>
        <v>0</v>
      </c>
    </row>
    <row r="151" spans="1:10" s="13" customFormat="1" ht="15.6">
      <c r="A151" s="17">
        <v>3</v>
      </c>
      <c r="B151" s="22" t="s">
        <v>46</v>
      </c>
      <c r="C151" s="23" t="s">
        <v>92</v>
      </c>
      <c r="D151" s="23" t="s">
        <v>78</v>
      </c>
      <c r="E151" s="23" t="s">
        <v>158</v>
      </c>
      <c r="F151" s="23" t="s">
        <v>91</v>
      </c>
      <c r="G151" s="24"/>
      <c r="H151" s="24"/>
      <c r="I151" s="24"/>
      <c r="J151" s="24"/>
    </row>
    <row r="152" spans="1:10" s="13" customFormat="1" ht="15.6">
      <c r="A152" s="15">
        <v>1</v>
      </c>
      <c r="B152" s="40" t="s">
        <v>127</v>
      </c>
      <c r="C152" s="44" t="s">
        <v>92</v>
      </c>
      <c r="D152" s="44" t="s">
        <v>92</v>
      </c>
      <c r="E152" s="44" t="s">
        <v>6</v>
      </c>
      <c r="F152" s="44" t="s">
        <v>71</v>
      </c>
      <c r="G152" s="31">
        <f>SUMIFS(G153:G1190,$C153:$C1190,$C153,$D153:$D1190,$D153)/2</f>
        <v>185635.8</v>
      </c>
      <c r="H152" s="31">
        <f>SUMIFS(H153:H1190,$C153:$C1190,$C153,$D153:$D1190,$D153)/2</f>
        <v>0</v>
      </c>
      <c r="I152" s="31">
        <f>SUMIFS(I153:I1190,$C153:$C1190,$C153,$D153:$D1190,$D153)/2</f>
        <v>185937.4</v>
      </c>
      <c r="J152" s="31">
        <f>SUMIFS(J153:J1190,$C153:$C1190,$C153,$D153:$D1190,$D153)/2</f>
        <v>0</v>
      </c>
    </row>
    <row r="153" spans="1:10" s="13" customFormat="1" ht="37.799999999999997" customHeight="1">
      <c r="A153" s="16">
        <v>2</v>
      </c>
      <c r="B153" s="41" t="s">
        <v>173</v>
      </c>
      <c r="C153" s="33" t="s">
        <v>92</v>
      </c>
      <c r="D153" s="33" t="s">
        <v>92</v>
      </c>
      <c r="E153" s="33" t="s">
        <v>172</v>
      </c>
      <c r="F153" s="42" t="s">
        <v>71</v>
      </c>
      <c r="G153" s="34">
        <f>SUMIFS(G154:G1187,$C154:$C1187,$C154,$D154:$D1187,$D154,$E154:$E1187,$E154)</f>
        <v>185635.8</v>
      </c>
      <c r="H153" s="34">
        <f>SUMIFS(H154:H1187,$C154:$C1187,$C154,$D154:$D1187,$D154,$E154:$E1187,$E154)</f>
        <v>0</v>
      </c>
      <c r="I153" s="34">
        <f>SUMIFS(I154:I1187,$C154:$C1187,$C154,$D154:$D1187,$D154,$E154:$E1187,$E154)</f>
        <v>185937.4</v>
      </c>
      <c r="J153" s="34">
        <f>SUMIFS(J154:J1187,$C154:$C1187,$C154,$D154:$D1187,$D154,$E154:$E1187,$E154)</f>
        <v>0</v>
      </c>
    </row>
    <row r="154" spans="1:10" s="13" customFormat="1" ht="15.6">
      <c r="A154" s="17">
        <v>3</v>
      </c>
      <c r="B154" s="22" t="s">
        <v>46</v>
      </c>
      <c r="C154" s="23" t="s">
        <v>92</v>
      </c>
      <c r="D154" s="23" t="s">
        <v>92</v>
      </c>
      <c r="E154" s="23" t="s">
        <v>172</v>
      </c>
      <c r="F154" s="23" t="s">
        <v>91</v>
      </c>
      <c r="G154" s="24">
        <v>185635.8</v>
      </c>
      <c r="H154" s="24"/>
      <c r="I154" s="24">
        <v>185937.4</v>
      </c>
      <c r="J154" s="24"/>
    </row>
    <row r="155" spans="1:10" s="13" customFormat="1" ht="15.6">
      <c r="A155" s="14">
        <v>0</v>
      </c>
      <c r="B155" s="26" t="s">
        <v>109</v>
      </c>
      <c r="C155" s="27" t="s">
        <v>70</v>
      </c>
      <c r="D155" s="27" t="s">
        <v>114</v>
      </c>
      <c r="E155" s="27"/>
      <c r="F155" s="27"/>
      <c r="G155" s="28">
        <f>SUMIFS(G156:G1200,$C156:$C1200,$C156)/3</f>
        <v>144785.9</v>
      </c>
      <c r="H155" s="28">
        <f>SUMIFS(H156:H1190,$C156:$C1190,$C156)/3</f>
        <v>24169.8</v>
      </c>
      <c r="I155" s="28">
        <f>SUMIFS(I156:I1200,$C156:$C1200,$C156)/3</f>
        <v>144275.1</v>
      </c>
      <c r="J155" s="28">
        <f>SUMIFS(J156:J1190,$C156:$C1190,$C156)/3</f>
        <v>24169.8</v>
      </c>
    </row>
    <row r="156" spans="1:10" s="13" customFormat="1" ht="15.6">
      <c r="A156" s="15">
        <v>1</v>
      </c>
      <c r="B156" s="29" t="s">
        <v>60</v>
      </c>
      <c r="C156" s="30" t="s">
        <v>70</v>
      </c>
      <c r="D156" s="30" t="s">
        <v>92</v>
      </c>
      <c r="E156" s="30" t="s">
        <v>71</v>
      </c>
      <c r="F156" s="30" t="s">
        <v>71</v>
      </c>
      <c r="G156" s="31">
        <f>SUMIFS(G157:G1194,$C157:$C1194,$C157,$D157:$D1194,$D157)/2</f>
        <v>144785.9</v>
      </c>
      <c r="H156" s="31">
        <f>SUMIFS(H157:H1194,$C157:$C1194,$C157,$D157:$D1194,$D157)/2</f>
        <v>24169.8</v>
      </c>
      <c r="I156" s="31">
        <f>SUMIFS(I157:I1194,$C157:$C1194,$C157,$D157:$D1194,$D157)/2</f>
        <v>144275.1</v>
      </c>
      <c r="J156" s="31">
        <f>SUMIFS(J157:J1194,$C157:$C1194,$C157,$D157:$D1194,$D157)/2</f>
        <v>24169.8</v>
      </c>
    </row>
    <row r="157" spans="1:10" s="13" customFormat="1" ht="46.8">
      <c r="A157" s="16">
        <v>2</v>
      </c>
      <c r="B157" s="41" t="s">
        <v>195</v>
      </c>
      <c r="C157" s="33" t="s">
        <v>70</v>
      </c>
      <c r="D157" s="33" t="s">
        <v>92</v>
      </c>
      <c r="E157" s="33" t="s">
        <v>162</v>
      </c>
      <c r="F157" s="33"/>
      <c r="G157" s="34">
        <f>SUMIFS(G158:G1191,$C158:$C1191,$C158,$D158:$D1191,$D158,$E158:$E1191,$E158)</f>
        <v>144785.9</v>
      </c>
      <c r="H157" s="34">
        <f>SUMIFS(H158:H1191,$C158:$C1191,$C158,$D158:$D1191,$D158,$E158:$E1191,$E158)</f>
        <v>24169.8</v>
      </c>
      <c r="I157" s="34">
        <f>SUMIFS(I158:I1191,$C158:$C1191,$C158,$D158:$D1191,$D158,$E158:$E1191,$E158)</f>
        <v>144275.1</v>
      </c>
      <c r="J157" s="34">
        <f>SUMIFS(J158:J1191,$C158:$C1191,$C158,$D158:$D1191,$D158,$E158:$E1191,$E158)</f>
        <v>24169.8</v>
      </c>
    </row>
    <row r="158" spans="1:10" s="13" customFormat="1" ht="15.6">
      <c r="A158" s="17">
        <v>3</v>
      </c>
      <c r="B158" s="22" t="s">
        <v>46</v>
      </c>
      <c r="C158" s="23" t="s">
        <v>70</v>
      </c>
      <c r="D158" s="23" t="s">
        <v>92</v>
      </c>
      <c r="E158" s="23" t="s">
        <v>162</v>
      </c>
      <c r="F158" s="23" t="s">
        <v>91</v>
      </c>
      <c r="G158" s="24">
        <v>144785.9</v>
      </c>
      <c r="H158" s="24">
        <v>24169.8</v>
      </c>
      <c r="I158" s="24">
        <v>144275.1</v>
      </c>
      <c r="J158" s="24">
        <v>24169.8</v>
      </c>
    </row>
    <row r="159" spans="1:10" s="13" customFormat="1" ht="15.6">
      <c r="A159" s="14">
        <v>0</v>
      </c>
      <c r="B159" s="26" t="s">
        <v>110</v>
      </c>
      <c r="C159" s="27" t="s">
        <v>81</v>
      </c>
      <c r="D159" s="27" t="s">
        <v>114</v>
      </c>
      <c r="E159" s="27"/>
      <c r="F159" s="27"/>
      <c r="G159" s="28">
        <f>SUMIFS(G160:G1204,$C160:$C1204,$C160)/3</f>
        <v>203766.59999999998</v>
      </c>
      <c r="H159" s="28">
        <f>SUMIFS(H160:H1194,$C160:$C1194,$C160)/3</f>
        <v>85347.9</v>
      </c>
      <c r="I159" s="28">
        <f>SUMIFS(I160:I1204,$C160:$C1204,$C160)/3</f>
        <v>201011.1</v>
      </c>
      <c r="J159" s="28">
        <f>SUMIFS(J160:J1194,$C160:$C1194,$C160)/3</f>
        <v>85347.9</v>
      </c>
    </row>
    <row r="160" spans="1:10" s="13" customFormat="1" ht="15.6">
      <c r="A160" s="15">
        <v>1</v>
      </c>
      <c r="B160" s="29" t="s">
        <v>39</v>
      </c>
      <c r="C160" s="30" t="s">
        <v>81</v>
      </c>
      <c r="D160" s="30" t="s">
        <v>88</v>
      </c>
      <c r="E160" s="30"/>
      <c r="F160" s="30"/>
      <c r="G160" s="31">
        <f>SUMIFS(G161:G1198,$C161:$C1198,$C161,$D161:$D1198,$D161)/2</f>
        <v>171808.99999999997</v>
      </c>
      <c r="H160" s="31">
        <f>SUMIFS(H161:H1198,$C161:$C1198,$C161,$D161:$D1198,$D161)/2</f>
        <v>81548.600000000006</v>
      </c>
      <c r="I160" s="31">
        <f>SUMIFS(I161:I1198,$C161:$C1198,$C161,$D161:$D1198,$D161)/2</f>
        <v>170852.79999999996</v>
      </c>
      <c r="J160" s="31">
        <f>SUMIFS(J161:J1198,$C161:$C1198,$C161,$D161:$D1198,$D161)/2</f>
        <v>81548.600000000006</v>
      </c>
    </row>
    <row r="161" spans="1:10" s="13" customFormat="1" ht="46.8">
      <c r="A161" s="16">
        <v>2</v>
      </c>
      <c r="B161" s="41" t="s">
        <v>179</v>
      </c>
      <c r="C161" s="33" t="s">
        <v>81</v>
      </c>
      <c r="D161" s="33" t="s">
        <v>88</v>
      </c>
      <c r="E161" s="33" t="s">
        <v>37</v>
      </c>
      <c r="F161" s="33"/>
      <c r="G161" s="34">
        <f>SUMIFS(G162:G1195,$C162:$C1195,$C162,$D162:$D1195,$D162,$E162:$E1195,$E162)</f>
        <v>280</v>
      </c>
      <c r="H161" s="34">
        <f>SUMIFS(H162:H1195,$C162:$C1195,$C162,$D162:$D1195,$D162,$E162:$E1195,$E162)</f>
        <v>0</v>
      </c>
      <c r="I161" s="34">
        <f>SUMIFS(I162:I1195,$C162:$C1195,$C162,$D162:$D1195,$D162,$E162:$E1195,$E162)</f>
        <v>280</v>
      </c>
      <c r="J161" s="34">
        <f>SUMIFS(J162:J1195,$C162:$C1195,$C162,$D162:$D1195,$D162,$E162:$E1195,$E162)</f>
        <v>0</v>
      </c>
    </row>
    <row r="162" spans="1:10" s="13" customFormat="1" ht="31.2">
      <c r="A162" s="17">
        <v>3</v>
      </c>
      <c r="B162" s="22" t="s">
        <v>11</v>
      </c>
      <c r="C162" s="23" t="s">
        <v>81</v>
      </c>
      <c r="D162" s="23" t="s">
        <v>88</v>
      </c>
      <c r="E162" s="23" t="s">
        <v>37</v>
      </c>
      <c r="F162" s="23" t="s">
        <v>73</v>
      </c>
      <c r="G162" s="24">
        <v>280</v>
      </c>
      <c r="H162" s="24"/>
      <c r="I162" s="24">
        <v>280</v>
      </c>
      <c r="J162" s="24"/>
    </row>
    <row r="163" spans="1:10" s="13" customFormat="1" ht="15.6">
      <c r="A163" s="17">
        <v>3</v>
      </c>
      <c r="B163" s="22" t="s">
        <v>46</v>
      </c>
      <c r="C163" s="23" t="s">
        <v>81</v>
      </c>
      <c r="D163" s="23" t="s">
        <v>88</v>
      </c>
      <c r="E163" s="23" t="s">
        <v>37</v>
      </c>
      <c r="F163" s="23" t="s">
        <v>91</v>
      </c>
      <c r="G163" s="24"/>
      <c r="H163" s="24"/>
      <c r="I163" s="24"/>
      <c r="J163" s="24"/>
    </row>
    <row r="164" spans="1:10" s="13" customFormat="1" ht="51.6" customHeight="1">
      <c r="A164" s="16">
        <v>2</v>
      </c>
      <c r="B164" s="48" t="s">
        <v>196</v>
      </c>
      <c r="C164" s="33" t="s">
        <v>81</v>
      </c>
      <c r="D164" s="33" t="s">
        <v>88</v>
      </c>
      <c r="E164" s="33" t="s">
        <v>40</v>
      </c>
      <c r="F164" s="33"/>
      <c r="G164" s="34">
        <f>SUMIFS(G165:G1198,$C165:$C1198,$C165,$D165:$D1198,$D165,$E165:$E1198,$E165)</f>
        <v>117862.7</v>
      </c>
      <c r="H164" s="34">
        <f>SUMIFS(H165:H1198,$C165:$C1198,$C165,$D165:$D1198,$D165,$E165:$E1198,$E165)</f>
        <v>81548.600000000006</v>
      </c>
      <c r="I164" s="34">
        <f>SUMIFS(I165:I1198,$C165:$C1198,$C165,$D165:$D1198,$D165,$E165:$E1198,$E165)</f>
        <v>117339.9</v>
      </c>
      <c r="J164" s="34">
        <f>SUMIFS(J165:J1198,$C165:$C1198,$C165,$D165:$D1198,$D165,$E165:$E1198,$E165)</f>
        <v>81548.600000000006</v>
      </c>
    </row>
    <row r="165" spans="1:10" s="13" customFormat="1" ht="31.2">
      <c r="A165" s="17">
        <v>3</v>
      </c>
      <c r="B165" s="22" t="s">
        <v>11</v>
      </c>
      <c r="C165" s="23" t="s">
        <v>81</v>
      </c>
      <c r="D165" s="23" t="s">
        <v>88</v>
      </c>
      <c r="E165" s="23" t="s">
        <v>40</v>
      </c>
      <c r="F165" s="23" t="s">
        <v>73</v>
      </c>
      <c r="G165" s="24">
        <v>268.39999999999998</v>
      </c>
      <c r="H165" s="24">
        <v>174.5</v>
      </c>
      <c r="I165" s="24">
        <v>268.39999999999998</v>
      </c>
      <c r="J165" s="24">
        <v>174.5</v>
      </c>
    </row>
    <row r="166" spans="1:10" s="13" customFormat="1" ht="15.6">
      <c r="A166" s="17">
        <v>3</v>
      </c>
      <c r="B166" s="22" t="s">
        <v>46</v>
      </c>
      <c r="C166" s="23" t="s">
        <v>81</v>
      </c>
      <c r="D166" s="23" t="s">
        <v>88</v>
      </c>
      <c r="E166" s="23" t="s">
        <v>40</v>
      </c>
      <c r="F166" s="23" t="s">
        <v>91</v>
      </c>
      <c r="G166" s="24">
        <v>117594.3</v>
      </c>
      <c r="H166" s="24">
        <v>81374.100000000006</v>
      </c>
      <c r="I166" s="24">
        <v>117071.5</v>
      </c>
      <c r="J166" s="24">
        <v>81374.100000000006</v>
      </c>
    </row>
    <row r="167" spans="1:10" s="13" customFormat="1" ht="46.8">
      <c r="A167" s="16">
        <v>2</v>
      </c>
      <c r="B167" s="41" t="s">
        <v>198</v>
      </c>
      <c r="C167" s="33" t="s">
        <v>81</v>
      </c>
      <c r="D167" s="33" t="s">
        <v>88</v>
      </c>
      <c r="E167" s="42" t="s">
        <v>59</v>
      </c>
      <c r="F167" s="42" t="s">
        <v>71</v>
      </c>
      <c r="G167" s="34">
        <f>SUMIFS(G168:G1201,$C168:$C1201,$C168,$D168:$D1201,$D168,$E168:$E1201,$E168)</f>
        <v>5985.4</v>
      </c>
      <c r="H167" s="34">
        <f>SUMIFS(H168:H1201,$C168:$C1201,$C168,$D168:$D1201,$D168,$E168:$E1201,$E168)</f>
        <v>0</v>
      </c>
      <c r="I167" s="34">
        <f>SUMIFS(I168:I1201,$C168:$C1201,$C168,$D168:$D1201,$D168,$E168:$E1201,$E168)</f>
        <v>5985.4</v>
      </c>
      <c r="J167" s="34">
        <f>SUMIFS(J168:J1201,$C168:$C1201,$C168,$D168:$D1201,$D168,$E168:$E1201,$E168)</f>
        <v>0</v>
      </c>
    </row>
    <row r="168" spans="1:10" s="13" customFormat="1" ht="15.6">
      <c r="A168" s="17">
        <v>3</v>
      </c>
      <c r="B168" s="22" t="s">
        <v>46</v>
      </c>
      <c r="C168" s="23" t="s">
        <v>81</v>
      </c>
      <c r="D168" s="23" t="s">
        <v>88</v>
      </c>
      <c r="E168" s="23" t="s">
        <v>59</v>
      </c>
      <c r="F168" s="23" t="s">
        <v>91</v>
      </c>
      <c r="G168" s="24">
        <v>5985.4</v>
      </c>
      <c r="H168" s="24"/>
      <c r="I168" s="24">
        <v>5985.4</v>
      </c>
      <c r="J168" s="24"/>
    </row>
    <row r="169" spans="1:10" s="13" customFormat="1" ht="62.4">
      <c r="A169" s="16">
        <v>2</v>
      </c>
      <c r="B169" s="32" t="s">
        <v>165</v>
      </c>
      <c r="C169" s="33" t="s">
        <v>81</v>
      </c>
      <c r="D169" s="33" t="s">
        <v>88</v>
      </c>
      <c r="E169" s="33" t="s">
        <v>45</v>
      </c>
      <c r="F169" s="33"/>
      <c r="G169" s="34">
        <f>SUMIFS(G170:G1203,$C170:$C1203,$C170,$D170:$D1203,$D170,$E170:$E1203,$E170)</f>
        <v>500</v>
      </c>
      <c r="H169" s="34">
        <f>SUMIFS(H170:H1203,$C170:$C1203,$C170,$D170:$D1203,$D170,$E170:$E1203,$E170)</f>
        <v>0</v>
      </c>
      <c r="I169" s="34">
        <f>SUMIFS(I170:I1203,$C170:$C1203,$C170,$D170:$D1203,$D170,$E170:$E1203,$E170)</f>
        <v>500</v>
      </c>
      <c r="J169" s="34">
        <f>SUMIFS(J170:J1203,$C170:$C1203,$C170,$D170:$D1203,$D170,$E170:$E1203,$E170)</f>
        <v>0</v>
      </c>
    </row>
    <row r="170" spans="1:10" s="13" customFormat="1" ht="15.6">
      <c r="A170" s="17">
        <v>3</v>
      </c>
      <c r="B170" s="22" t="s">
        <v>46</v>
      </c>
      <c r="C170" s="23" t="s">
        <v>81</v>
      </c>
      <c r="D170" s="23" t="s">
        <v>88</v>
      </c>
      <c r="E170" s="23" t="s">
        <v>45</v>
      </c>
      <c r="F170" s="23" t="s">
        <v>91</v>
      </c>
      <c r="G170" s="24">
        <v>500</v>
      </c>
      <c r="H170" s="24"/>
      <c r="I170" s="24">
        <v>500</v>
      </c>
      <c r="J170" s="24"/>
    </row>
    <row r="171" spans="1:10" s="13" customFormat="1" ht="62.4">
      <c r="A171" s="16">
        <v>2</v>
      </c>
      <c r="B171" s="41" t="s">
        <v>166</v>
      </c>
      <c r="C171" s="33" t="s">
        <v>81</v>
      </c>
      <c r="D171" s="33" t="s">
        <v>88</v>
      </c>
      <c r="E171" s="33" t="s">
        <v>49</v>
      </c>
      <c r="F171" s="33"/>
      <c r="G171" s="34">
        <f>SUMIFS(G172:G1205,$C172:$C1205,$C172,$D172:$D1205,$D172,$E172:$E1205,$E172)</f>
        <v>31567.1</v>
      </c>
      <c r="H171" s="34">
        <f>SUMIFS(H172:H1205,$C172:$C1205,$C172,$D172:$D1205,$D172,$E172:$E1205,$E172)</f>
        <v>0</v>
      </c>
      <c r="I171" s="34">
        <f>SUMIFS(I172:I1205,$C172:$C1205,$C172,$D172:$D1205,$D172,$E172:$E1205,$E172)</f>
        <v>31725.599999999999</v>
      </c>
      <c r="J171" s="34">
        <f>SUMIFS(J172:J1205,$C172:$C1205,$C172,$D172:$D1205,$D172,$E172:$E1205,$E172)</f>
        <v>0</v>
      </c>
    </row>
    <row r="172" spans="1:10" s="13" customFormat="1" ht="31.2">
      <c r="A172" s="17">
        <v>3</v>
      </c>
      <c r="B172" s="22" t="s">
        <v>11</v>
      </c>
      <c r="C172" s="23" t="s">
        <v>81</v>
      </c>
      <c r="D172" s="23" t="s">
        <v>88</v>
      </c>
      <c r="E172" s="23" t="s">
        <v>49</v>
      </c>
      <c r="F172" s="23" t="s">
        <v>73</v>
      </c>
      <c r="G172" s="24">
        <v>31567.1</v>
      </c>
      <c r="H172" s="24"/>
      <c r="I172" s="24">
        <v>31725.599999999999</v>
      </c>
      <c r="J172" s="24"/>
    </row>
    <row r="173" spans="1:10" s="13" customFormat="1" ht="46.8">
      <c r="A173" s="16">
        <v>2</v>
      </c>
      <c r="B173" s="41" t="s">
        <v>210</v>
      </c>
      <c r="C173" s="33" t="s">
        <v>81</v>
      </c>
      <c r="D173" s="33" t="s">
        <v>88</v>
      </c>
      <c r="E173" s="33" t="s">
        <v>158</v>
      </c>
      <c r="F173" s="33"/>
      <c r="G173" s="34">
        <f>SUMIFS(G174:G1207,$C174:$C1207,$C174,$D174:$D1207,$D174,$E174:$E1207,$E174)</f>
        <v>12613.8</v>
      </c>
      <c r="H173" s="34">
        <f>SUMIFS(H174:H1207,$C174:$C1207,$C174,$D174:$D1207,$D174,$E174:$E1207,$E174)</f>
        <v>0</v>
      </c>
      <c r="I173" s="34">
        <f>SUMIFS(I174:I1207,$C174:$C1207,$C174,$D174:$D1207,$D174,$E174:$E1207,$E174)</f>
        <v>12021.9</v>
      </c>
      <c r="J173" s="34">
        <f>SUMIFS(J174:J1207,$C174:$C1207,$C174,$D174:$D1207,$D174,$E174:$E1207,$E174)</f>
        <v>0</v>
      </c>
    </row>
    <row r="174" spans="1:10" s="13" customFormat="1" ht="31.2">
      <c r="A174" s="17">
        <v>3</v>
      </c>
      <c r="B174" s="22" t="s">
        <v>11</v>
      </c>
      <c r="C174" s="23" t="s">
        <v>81</v>
      </c>
      <c r="D174" s="23" t="s">
        <v>88</v>
      </c>
      <c r="E174" s="23" t="s">
        <v>158</v>
      </c>
      <c r="F174" s="23" t="s">
        <v>73</v>
      </c>
      <c r="G174" s="24">
        <v>4100</v>
      </c>
      <c r="H174" s="24"/>
      <c r="I174" s="24">
        <v>3508.1</v>
      </c>
      <c r="J174" s="24"/>
    </row>
    <row r="175" spans="1:10" s="13" customFormat="1" ht="15.6">
      <c r="A175" s="17">
        <v>3</v>
      </c>
      <c r="B175" s="22" t="s">
        <v>46</v>
      </c>
      <c r="C175" s="23" t="s">
        <v>81</v>
      </c>
      <c r="D175" s="23" t="s">
        <v>88</v>
      </c>
      <c r="E175" s="23" t="s">
        <v>158</v>
      </c>
      <c r="F175" s="23" t="s">
        <v>91</v>
      </c>
      <c r="G175" s="24">
        <v>8513.7999999999993</v>
      </c>
      <c r="H175" s="24"/>
      <c r="I175" s="24">
        <v>8513.7999999999993</v>
      </c>
      <c r="J175" s="24"/>
    </row>
    <row r="176" spans="1:10" s="13" customFormat="1" ht="31.2">
      <c r="A176" s="16">
        <v>2</v>
      </c>
      <c r="B176" s="32" t="s">
        <v>35</v>
      </c>
      <c r="C176" s="33" t="s">
        <v>81</v>
      </c>
      <c r="D176" s="33" t="s">
        <v>88</v>
      </c>
      <c r="E176" s="33" t="s">
        <v>122</v>
      </c>
      <c r="F176" s="33" t="s">
        <v>71</v>
      </c>
      <c r="G176" s="34">
        <f>SUMIFS(G177:G1210,$C177:$C1210,$C177,$D177:$D1210,$D177,$E177:$E1210,$E177)</f>
        <v>3000</v>
      </c>
      <c r="H176" s="34">
        <f>SUMIFS(H177:H1210,$C177:$C1210,$C177,$D177:$D1210,$D177,$E177:$E1210,$E177)</f>
        <v>0</v>
      </c>
      <c r="I176" s="34">
        <f>SUMIFS(I177:I1210,$C177:$C1210,$C177,$D177:$D1210,$D177,$E177:$E1210,$E177)</f>
        <v>3000</v>
      </c>
      <c r="J176" s="34">
        <f>SUMIFS(J177:J1210,$C177:$C1210,$C177,$D177:$D1210,$D177,$E177:$E1210,$E177)</f>
        <v>0</v>
      </c>
    </row>
    <row r="177" spans="1:10" s="13" customFormat="1" ht="15.6">
      <c r="A177" s="17">
        <v>3</v>
      </c>
      <c r="B177" s="22" t="s">
        <v>46</v>
      </c>
      <c r="C177" s="23" t="s">
        <v>81</v>
      </c>
      <c r="D177" s="23" t="s">
        <v>88</v>
      </c>
      <c r="E177" s="23" t="s">
        <v>122</v>
      </c>
      <c r="F177" s="23" t="s">
        <v>91</v>
      </c>
      <c r="G177" s="24">
        <v>3000</v>
      </c>
      <c r="H177" s="24"/>
      <c r="I177" s="24">
        <v>3000</v>
      </c>
      <c r="J177" s="24"/>
    </row>
    <row r="178" spans="1:10" s="13" customFormat="1" ht="15.6">
      <c r="A178" s="15">
        <v>1</v>
      </c>
      <c r="B178" s="29" t="s">
        <v>62</v>
      </c>
      <c r="C178" s="30" t="s">
        <v>81</v>
      </c>
      <c r="D178" s="30" t="s">
        <v>78</v>
      </c>
      <c r="E178" s="30"/>
      <c r="F178" s="30"/>
      <c r="G178" s="31">
        <f>SUMIFS(G179:G1216,$C179:$C1216,$C179,$D179:$D1216,$D179)/2</f>
        <v>16524.2</v>
      </c>
      <c r="H178" s="31">
        <f>SUMIFS(H179:H1216,$C179:$C1216,$C179,$D179:$D1216,$D179)/2</f>
        <v>0</v>
      </c>
      <c r="I178" s="31">
        <f>SUMIFS(I179:I1216,$C179:$C1216,$C179,$D179:$D1216,$D179)/2</f>
        <v>16524.2</v>
      </c>
      <c r="J178" s="31">
        <f>SUMIFS(J179:J1216,$C179:$C1216,$C179,$D179:$D1216,$D179)/2</f>
        <v>0</v>
      </c>
    </row>
    <row r="179" spans="1:10" s="13" customFormat="1" ht="37.200000000000003" customHeight="1">
      <c r="A179" s="16">
        <v>2</v>
      </c>
      <c r="B179" s="41" t="s">
        <v>169</v>
      </c>
      <c r="C179" s="33" t="s">
        <v>81</v>
      </c>
      <c r="D179" s="33" t="s">
        <v>78</v>
      </c>
      <c r="E179" s="33" t="s">
        <v>17</v>
      </c>
      <c r="F179" s="33"/>
      <c r="G179" s="34">
        <f>SUMIFS(G180:G1213,$C180:$C1213,$C180,$D180:$D1213,$D180,$E180:$E1213,$E180)</f>
        <v>16524.2</v>
      </c>
      <c r="H179" s="34">
        <f>SUMIFS(H180:H1213,$C180:$C1213,$C180,$D180:$D1213,$D180,$E180:$E1213,$E180)</f>
        <v>0</v>
      </c>
      <c r="I179" s="34">
        <f>SUMIFS(I180:I1213,$C180:$C1213,$C180,$D180:$D1213,$D180,$E180:$E1213,$E180)</f>
        <v>16524.2</v>
      </c>
      <c r="J179" s="34">
        <f>SUMIFS(J180:J1213,$C180:$C1213,$C180,$D180:$D1213,$D180,$E180:$E1213,$E180)</f>
        <v>0</v>
      </c>
    </row>
    <row r="180" spans="1:10" s="13" customFormat="1" ht="15.6">
      <c r="A180" s="17">
        <v>3</v>
      </c>
      <c r="B180" s="22" t="s">
        <v>46</v>
      </c>
      <c r="C180" s="23" t="s">
        <v>81</v>
      </c>
      <c r="D180" s="23" t="s">
        <v>78</v>
      </c>
      <c r="E180" s="23" t="s">
        <v>17</v>
      </c>
      <c r="F180" s="23" t="s">
        <v>91</v>
      </c>
      <c r="G180" s="24">
        <v>16524.2</v>
      </c>
      <c r="H180" s="24"/>
      <c r="I180" s="24">
        <v>16524.2</v>
      </c>
      <c r="J180" s="24"/>
    </row>
    <row r="181" spans="1:10" s="13" customFormat="1" ht="15.6">
      <c r="A181" s="15">
        <v>1</v>
      </c>
      <c r="B181" s="29" t="s">
        <v>139</v>
      </c>
      <c r="C181" s="30" t="s">
        <v>81</v>
      </c>
      <c r="D181" s="30" t="s">
        <v>81</v>
      </c>
      <c r="E181" s="30"/>
      <c r="F181" s="30"/>
      <c r="G181" s="31">
        <f>SUMIFS(G182:G1218,$C182:$C1218,$C182,$D182:$D1218,$D182)/2</f>
        <v>15433.4</v>
      </c>
      <c r="H181" s="31">
        <f>SUMIFS(H182:H1219,$C182:$C1219,$C182,$D182:$D1219,$D182)/2</f>
        <v>3799.3</v>
      </c>
      <c r="I181" s="31">
        <f>SUMIFS(I182:I1218,$C182:$C1218,$C182,$D182:$D1218,$D182)/2</f>
        <v>13634.099999999999</v>
      </c>
      <c r="J181" s="31">
        <f>SUMIFS(J182:J1219,$C182:$C1219,$C182,$D182:$D1219,$D182)/2</f>
        <v>3799.3</v>
      </c>
    </row>
    <row r="182" spans="1:10" s="13" customFormat="1" ht="31.2">
      <c r="A182" s="16">
        <v>2</v>
      </c>
      <c r="B182" s="32" t="s">
        <v>180</v>
      </c>
      <c r="C182" s="33" t="s">
        <v>81</v>
      </c>
      <c r="D182" s="33" t="s">
        <v>81</v>
      </c>
      <c r="E182" s="33" t="s">
        <v>22</v>
      </c>
      <c r="F182" s="33"/>
      <c r="G182" s="34">
        <f>SUMIFS(G183:G1215,$C183:$C1215,$C183,$D183:$D1215,$D183,$E183:$E1215,$E183)</f>
        <v>12422.1</v>
      </c>
      <c r="H182" s="34">
        <f>SUMIFS(H184:H1216,$C184:$C1216,$C184,$D184:$D1216,$D184,$E184:$E1216,$E184)</f>
        <v>788</v>
      </c>
      <c r="I182" s="34">
        <f>SUMIFS(I183:I1215,$C183:$C1215,$C183,$D183:$D1215,$D183,$E183:$E1215,$E183)</f>
        <v>10622.8</v>
      </c>
      <c r="J182" s="34">
        <f>SUMIFS(J184:J1216,$C184:$C1216,$C184,$D184:$D1216,$D184,$E184:$E1216,$E184)</f>
        <v>788</v>
      </c>
    </row>
    <row r="183" spans="1:10" s="13" customFormat="1" ht="31.2">
      <c r="A183" s="17">
        <v>3</v>
      </c>
      <c r="B183" s="22" t="s">
        <v>11</v>
      </c>
      <c r="C183" s="23" t="s">
        <v>81</v>
      </c>
      <c r="D183" s="23" t="s">
        <v>81</v>
      </c>
      <c r="E183" s="23" t="s">
        <v>22</v>
      </c>
      <c r="F183" s="23" t="s">
        <v>73</v>
      </c>
      <c r="G183" s="24">
        <v>1650</v>
      </c>
      <c r="H183" s="24"/>
      <c r="I183" s="24">
        <v>1650</v>
      </c>
      <c r="J183" s="24"/>
    </row>
    <row r="184" spans="1:10" s="13" customFormat="1" ht="15.6">
      <c r="A184" s="17">
        <v>3</v>
      </c>
      <c r="B184" s="22" t="s">
        <v>46</v>
      </c>
      <c r="C184" s="23" t="s">
        <v>81</v>
      </c>
      <c r="D184" s="23" t="s">
        <v>81</v>
      </c>
      <c r="E184" s="23" t="s">
        <v>22</v>
      </c>
      <c r="F184" s="23" t="s">
        <v>91</v>
      </c>
      <c r="G184" s="24">
        <v>10772.1</v>
      </c>
      <c r="H184" s="24">
        <v>788</v>
      </c>
      <c r="I184" s="24">
        <v>8972.7999999999993</v>
      </c>
      <c r="J184" s="24">
        <v>788</v>
      </c>
    </row>
    <row r="185" spans="1:10" s="13" customFormat="1" ht="31.2">
      <c r="A185" s="16">
        <v>2</v>
      </c>
      <c r="B185" s="32" t="s">
        <v>61</v>
      </c>
      <c r="C185" s="33" t="s">
        <v>81</v>
      </c>
      <c r="D185" s="33" t="s">
        <v>81</v>
      </c>
      <c r="E185" s="33" t="s">
        <v>123</v>
      </c>
      <c r="F185" s="33"/>
      <c r="G185" s="34">
        <f>SUMIFS(G186:G1218,$C186:$C1218,$C186,$D186:$D1218,$D186,$E186:$E1218,$E186)</f>
        <v>3011.3</v>
      </c>
      <c r="H185" s="34">
        <f>SUMIFS(H186:H1218,$C186:$C1218,$C186,$D186:$D1218,$D186,$E186:$E1218,$E186)</f>
        <v>3011.3</v>
      </c>
      <c r="I185" s="34">
        <f>SUMIFS(I186:I1218,$C186:$C1218,$C186,$D186:$D1218,$D186,$E186:$E1218,$E186)</f>
        <v>3011.3</v>
      </c>
      <c r="J185" s="34">
        <f>SUMIFS(J186:J1218,$C186:$C1218,$C186,$D186:$D1218,$D186,$E186:$E1218,$E186)</f>
        <v>3011.3</v>
      </c>
    </row>
    <row r="186" spans="1:10" s="13" customFormat="1" ht="31.2">
      <c r="A186" s="17">
        <v>3</v>
      </c>
      <c r="B186" s="22" t="s">
        <v>11</v>
      </c>
      <c r="C186" s="23" t="s">
        <v>81</v>
      </c>
      <c r="D186" s="23" t="s">
        <v>81</v>
      </c>
      <c r="E186" s="23" t="s">
        <v>123</v>
      </c>
      <c r="F186" s="23" t="s">
        <v>73</v>
      </c>
      <c r="G186" s="24">
        <v>3011.3</v>
      </c>
      <c r="H186" s="24">
        <v>3011.3</v>
      </c>
      <c r="I186" s="24">
        <v>3011.3</v>
      </c>
      <c r="J186" s="24">
        <v>3011.3</v>
      </c>
    </row>
    <row r="187" spans="1:10" s="13" customFormat="1" ht="15.6">
      <c r="A187" s="14">
        <v>0</v>
      </c>
      <c r="B187" s="26" t="s">
        <v>142</v>
      </c>
      <c r="C187" s="27" t="s">
        <v>83</v>
      </c>
      <c r="D187" s="27" t="s">
        <v>114</v>
      </c>
      <c r="E187" s="27"/>
      <c r="F187" s="27"/>
      <c r="G187" s="28">
        <f>SUMIFS(G188:G1234,$C188:$C1234,$C188)/3</f>
        <v>66885.2</v>
      </c>
      <c r="H187" s="28">
        <f>SUMIFS(H188:H1224,$C188:$C1224,$C188)/3</f>
        <v>0</v>
      </c>
      <c r="I187" s="28">
        <f>SUMIFS(I188:I1234,$C188:$C1234,$C188)/3</f>
        <v>67519.599999999991</v>
      </c>
      <c r="J187" s="28">
        <f>SUMIFS(J188:J1224,$C188:$C1224,$C188)/3</f>
        <v>0</v>
      </c>
    </row>
    <row r="188" spans="1:10" s="13" customFormat="1" ht="15.6">
      <c r="A188" s="15">
        <v>1</v>
      </c>
      <c r="B188" s="29" t="s">
        <v>24</v>
      </c>
      <c r="C188" s="30" t="s">
        <v>83</v>
      </c>
      <c r="D188" s="30" t="s">
        <v>69</v>
      </c>
      <c r="E188" s="30" t="s">
        <v>6</v>
      </c>
      <c r="F188" s="30" t="s">
        <v>71</v>
      </c>
      <c r="G188" s="31">
        <f>SUMIFS(G189:G1225,$C189:$C1225,$C189,$D189:$D1225,$D189)/2</f>
        <v>66885.2</v>
      </c>
      <c r="H188" s="31">
        <f>SUMIFS(H189:H1225,$C189:$C1225,$C189,$D189:$D1225,$D189)/2</f>
        <v>0</v>
      </c>
      <c r="I188" s="31">
        <f>SUMIFS(I189:I1225,$C189:$C1225,$C189,$D189:$D1225,$D189)/2</f>
        <v>67519.599999999991</v>
      </c>
      <c r="J188" s="31">
        <f>SUMIFS(J189:J1225,$C189:$C1225,$C189,$D189:$D1225,$D189)/2</f>
        <v>0</v>
      </c>
    </row>
    <row r="189" spans="1:10" s="13" customFormat="1" ht="31.2">
      <c r="A189" s="16">
        <v>2</v>
      </c>
      <c r="B189" s="32" t="s">
        <v>170</v>
      </c>
      <c r="C189" s="33" t="s">
        <v>83</v>
      </c>
      <c r="D189" s="33" t="s">
        <v>69</v>
      </c>
      <c r="E189" s="33" t="s">
        <v>25</v>
      </c>
      <c r="F189" s="33"/>
      <c r="G189" s="34">
        <f>SUMIFS(G190:G1222,$C190:$C1222,$C190,$D190:$D1222,$D190,$E190:$E1222,$E190)</f>
        <v>54875.8</v>
      </c>
      <c r="H189" s="34">
        <f>SUMIFS(H190:H1222,$C190:$C1222,$C190,$D190:$D1222,$D190,$E190:$E1222,$E190)</f>
        <v>0</v>
      </c>
      <c r="I189" s="34">
        <f>SUMIFS(I190:I1222,$C190:$C1222,$C190,$D190:$D1222,$D190,$E190:$E1222,$E190)</f>
        <v>55510.2</v>
      </c>
      <c r="J189" s="34">
        <f>SUMIFS(J190:J1222,$C190:$C1222,$C190,$D190:$D1222,$D190,$E190:$E1222,$E190)</f>
        <v>0</v>
      </c>
    </row>
    <row r="190" spans="1:10" s="13" customFormat="1" ht="15.6">
      <c r="A190" s="17">
        <v>3</v>
      </c>
      <c r="B190" s="22" t="s">
        <v>46</v>
      </c>
      <c r="C190" s="23" t="s">
        <v>83</v>
      </c>
      <c r="D190" s="23" t="s">
        <v>69</v>
      </c>
      <c r="E190" s="23" t="s">
        <v>25</v>
      </c>
      <c r="F190" s="23" t="s">
        <v>91</v>
      </c>
      <c r="G190" s="24">
        <v>54875.8</v>
      </c>
      <c r="H190" s="24"/>
      <c r="I190" s="24">
        <v>55510.2</v>
      </c>
      <c r="J190" s="24"/>
    </row>
    <row r="191" spans="1:10" s="13" customFormat="1" ht="31.2">
      <c r="A191" s="16">
        <v>2</v>
      </c>
      <c r="B191" s="32" t="s">
        <v>171</v>
      </c>
      <c r="C191" s="33" t="s">
        <v>83</v>
      </c>
      <c r="D191" s="33" t="s">
        <v>69</v>
      </c>
      <c r="E191" s="33" t="s">
        <v>26</v>
      </c>
      <c r="F191" s="33"/>
      <c r="G191" s="34">
        <f>SUMIFS(G192:G1224,$C192:$C1224,$C192,$D192:$D1224,$D192,$E192:$E1224,$E192)</f>
        <v>11974.4</v>
      </c>
      <c r="H191" s="34">
        <f>SUMIFS(H192:H1224,$C192:$C1224,$C192,$D192:$D1224,$D192,$E192:$E1224,$E192)</f>
        <v>0</v>
      </c>
      <c r="I191" s="34">
        <f>SUMIFS(I192:I1224,$C192:$C1224,$C192,$D192:$D1224,$D192,$E192:$E1224,$E192)</f>
        <v>11974.4</v>
      </c>
      <c r="J191" s="34">
        <f>SUMIFS(J192:J1224,$C192:$C1224,$C192,$D192:$D1224,$D192,$E192:$E1224,$E192)</f>
        <v>0</v>
      </c>
    </row>
    <row r="192" spans="1:10" s="13" customFormat="1" ht="15.6">
      <c r="A192" s="17">
        <v>3</v>
      </c>
      <c r="B192" s="22" t="s">
        <v>46</v>
      </c>
      <c r="C192" s="23" t="s">
        <v>83</v>
      </c>
      <c r="D192" s="23" t="s">
        <v>69</v>
      </c>
      <c r="E192" s="23" t="s">
        <v>26</v>
      </c>
      <c r="F192" s="23" t="s">
        <v>91</v>
      </c>
      <c r="G192" s="24">
        <v>11974.4</v>
      </c>
      <c r="H192" s="24"/>
      <c r="I192" s="24">
        <v>11974.4</v>
      </c>
      <c r="J192" s="24"/>
    </row>
    <row r="193" spans="1:10" s="13" customFormat="1" ht="53.4" customHeight="1">
      <c r="A193" s="16">
        <v>2</v>
      </c>
      <c r="B193" s="41" t="s">
        <v>205</v>
      </c>
      <c r="C193" s="33" t="s">
        <v>83</v>
      </c>
      <c r="D193" s="33" t="s">
        <v>69</v>
      </c>
      <c r="E193" s="33" t="s">
        <v>132</v>
      </c>
      <c r="F193" s="33"/>
      <c r="G193" s="34">
        <f>SUMIFS(G194:G1226,$C194:$C1226,$C194,$D194:$D1226,$D194,$E194:$E1226,$E194)</f>
        <v>15</v>
      </c>
      <c r="H193" s="34">
        <f>SUMIFS(H194:H1226,$C194:$C1226,$C194,$D194:$D1226,$D194,$E194:$E1226,$E194)</f>
        <v>0</v>
      </c>
      <c r="I193" s="34">
        <f>SUMIFS(I194:I1226,$C194:$C1226,$C194,$D194:$D1226,$D194,$E194:$E1226,$E194)</f>
        <v>15</v>
      </c>
      <c r="J193" s="34">
        <f>SUMIFS(J194:J1226,$C194:$C1226,$C194,$D194:$D1226,$D194,$E194:$E1226,$E194)</f>
        <v>0</v>
      </c>
    </row>
    <row r="194" spans="1:10" s="13" customFormat="1" ht="15.6">
      <c r="A194" s="17">
        <v>3</v>
      </c>
      <c r="B194" s="22" t="s">
        <v>46</v>
      </c>
      <c r="C194" s="23" t="s">
        <v>83</v>
      </c>
      <c r="D194" s="23" t="s">
        <v>69</v>
      </c>
      <c r="E194" s="23" t="s">
        <v>132</v>
      </c>
      <c r="F194" s="23" t="s">
        <v>91</v>
      </c>
      <c r="G194" s="24">
        <v>15</v>
      </c>
      <c r="H194" s="24"/>
      <c r="I194" s="24">
        <v>15</v>
      </c>
      <c r="J194" s="24"/>
    </row>
    <row r="195" spans="1:10" s="13" customFormat="1" ht="46.8">
      <c r="A195" s="16">
        <v>2</v>
      </c>
      <c r="B195" s="41" t="s">
        <v>212</v>
      </c>
      <c r="C195" s="33" t="s">
        <v>83</v>
      </c>
      <c r="D195" s="33" t="s">
        <v>69</v>
      </c>
      <c r="E195" s="33" t="s">
        <v>160</v>
      </c>
      <c r="F195" s="33"/>
      <c r="G195" s="34">
        <f>SUMIFS(G196:G1228,$C196:$C1228,$C196,$D196:$D1228,$D196,$E196:$E1228,$E196)</f>
        <v>20</v>
      </c>
      <c r="H195" s="34">
        <f>SUMIFS(H196:H1228,$C196:$C1228,$C196,$D196:$D1228,$D196,$E196:$E1228,$E196)</f>
        <v>0</v>
      </c>
      <c r="I195" s="34">
        <f>SUMIFS(I196:I1228,$C196:$C1228,$C196,$D196:$D1228,$D196,$E196:$E1228,$E196)</f>
        <v>20</v>
      </c>
      <c r="J195" s="34">
        <f>SUMIFS(J196:J1228,$C196:$C1228,$C196,$D196:$D1228,$D196,$E196:$E1228,$E196)</f>
        <v>0</v>
      </c>
    </row>
    <row r="196" spans="1:10" s="13" customFormat="1" ht="15.6">
      <c r="A196" s="17">
        <v>3</v>
      </c>
      <c r="B196" s="22" t="s">
        <v>46</v>
      </c>
      <c r="C196" s="23" t="s">
        <v>83</v>
      </c>
      <c r="D196" s="23" t="s">
        <v>69</v>
      </c>
      <c r="E196" s="23" t="s">
        <v>160</v>
      </c>
      <c r="F196" s="23" t="s">
        <v>91</v>
      </c>
      <c r="G196" s="24">
        <v>20</v>
      </c>
      <c r="H196" s="24"/>
      <c r="I196" s="24">
        <v>20</v>
      </c>
      <c r="J196" s="24"/>
    </row>
    <row r="197" spans="1:10" s="13" customFormat="1" ht="15.6">
      <c r="A197" s="14">
        <v>0</v>
      </c>
      <c r="B197" s="26" t="s">
        <v>111</v>
      </c>
      <c r="C197" s="27" t="s">
        <v>84</v>
      </c>
      <c r="D197" s="27" t="s">
        <v>114</v>
      </c>
      <c r="E197" s="27"/>
      <c r="F197" s="27"/>
      <c r="G197" s="28">
        <f>SUMIFS(G198:G1258,$C198:$C1258,$C198)/3</f>
        <v>61116.5</v>
      </c>
      <c r="H197" s="28">
        <f>SUMIFS(H198:H1248,$C198:$C1248,$C198)/3</f>
        <v>52612.80000000001</v>
      </c>
      <c r="I197" s="28">
        <f>SUMIFS(I198:I1258,$C198:$C1258,$C198)/3</f>
        <v>59246.400000000001</v>
      </c>
      <c r="J197" s="28">
        <f>SUMIFS(J198:J1248,$C198:$C1248,$C198)/3</f>
        <v>50808.30000000001</v>
      </c>
    </row>
    <row r="198" spans="1:10" s="13" customFormat="1" ht="15.6">
      <c r="A198" s="15">
        <v>1</v>
      </c>
      <c r="B198" s="29" t="s">
        <v>63</v>
      </c>
      <c r="C198" s="30" t="s">
        <v>84</v>
      </c>
      <c r="D198" s="30" t="s">
        <v>69</v>
      </c>
      <c r="E198" s="30" t="s">
        <v>6</v>
      </c>
      <c r="F198" s="30" t="s">
        <v>71</v>
      </c>
      <c r="G198" s="31">
        <f>SUMIFS(G199:G1235,$C199:$C1235,$C199,$D199:$D1235,$D199)/2</f>
        <v>2755.1</v>
      </c>
      <c r="H198" s="31">
        <f>SUMIFS(H199:H1235,$C199:$C1235,$C199,$D199:$D1235,$D199)/2</f>
        <v>0</v>
      </c>
      <c r="I198" s="31">
        <f>SUMIFS(I199:I1235,$C199:$C1235,$C199,$D199:$D1235,$D199)/2</f>
        <v>2755.1</v>
      </c>
      <c r="J198" s="31">
        <f>SUMIFS(J199:J1235,$C199:$C1235,$C199,$D199:$D1235,$D199)/2</f>
        <v>0</v>
      </c>
    </row>
    <row r="199" spans="1:10" s="13" customFormat="1" ht="31.2">
      <c r="A199" s="16">
        <v>2</v>
      </c>
      <c r="B199" s="32" t="s">
        <v>32</v>
      </c>
      <c r="C199" s="33" t="s">
        <v>84</v>
      </c>
      <c r="D199" s="33" t="s">
        <v>69</v>
      </c>
      <c r="E199" s="33" t="s">
        <v>124</v>
      </c>
      <c r="F199" s="33"/>
      <c r="G199" s="34">
        <f>SUMIFS(G200:G1232,$C200:$C1232,$C200,$D200:$D1232,$D200,$E200:$E1232,$E200)</f>
        <v>2755.1</v>
      </c>
      <c r="H199" s="34">
        <f>SUMIFS(H200:H1232,$C200:$C1232,$C200,$D200:$D1232,$D200,$E200:$E1232,$E200)</f>
        <v>0</v>
      </c>
      <c r="I199" s="34">
        <f>SUMIFS(I200:I1232,$C200:$C1232,$C200,$D200:$D1232,$D200,$E200:$E1232,$E200)</f>
        <v>2755.1</v>
      </c>
      <c r="J199" s="34">
        <f>SUMIFS(J200:J1232,$C200:$C1232,$C200,$D200:$D1232,$D200,$E200:$E1232,$E200)</f>
        <v>0</v>
      </c>
    </row>
    <row r="200" spans="1:10" s="13" customFormat="1" ht="31.2">
      <c r="A200" s="17">
        <v>3</v>
      </c>
      <c r="B200" s="22" t="s">
        <v>184</v>
      </c>
      <c r="C200" s="23" t="s">
        <v>84</v>
      </c>
      <c r="D200" s="23" t="s">
        <v>69</v>
      </c>
      <c r="E200" s="23" t="s">
        <v>124</v>
      </c>
      <c r="F200" s="23" t="s">
        <v>183</v>
      </c>
      <c r="G200" s="24">
        <v>2755.1</v>
      </c>
      <c r="H200" s="25"/>
      <c r="I200" s="24">
        <v>2755.1</v>
      </c>
      <c r="J200" s="25"/>
    </row>
    <row r="201" spans="1:10" s="13" customFormat="1" ht="15.6">
      <c r="A201" s="15">
        <v>1</v>
      </c>
      <c r="B201" s="29" t="s">
        <v>64</v>
      </c>
      <c r="C201" s="30" t="s">
        <v>84</v>
      </c>
      <c r="D201" s="30" t="s">
        <v>78</v>
      </c>
      <c r="E201" s="30" t="s">
        <v>6</v>
      </c>
      <c r="F201" s="30" t="s">
        <v>71</v>
      </c>
      <c r="G201" s="31">
        <f>SUMIFS(G202:G1238,$C202:$C1238,$C202,$D202:$D1238,$D202)/2</f>
        <v>1419</v>
      </c>
      <c r="H201" s="31">
        <f>SUMIFS(H202:H1238,$C202:$C1238,$C202,$D202:$D1238,$D202)/2</f>
        <v>0</v>
      </c>
      <c r="I201" s="31">
        <f>SUMIFS(I202:I1238,$C202:$C1238,$C202,$D202:$D1238,$D202)/2</f>
        <v>1351.9</v>
      </c>
      <c r="J201" s="31">
        <f>SUMIFS(J202:J1238,$C202:$C1238,$C202,$D202:$D1238,$D202)/2</f>
        <v>0</v>
      </c>
    </row>
    <row r="202" spans="1:10" s="13" customFormat="1" ht="39.6" customHeight="1">
      <c r="A202" s="16">
        <v>2</v>
      </c>
      <c r="B202" s="41" t="s">
        <v>198</v>
      </c>
      <c r="C202" s="33" t="s">
        <v>84</v>
      </c>
      <c r="D202" s="33" t="s">
        <v>78</v>
      </c>
      <c r="E202" s="33" t="s">
        <v>59</v>
      </c>
      <c r="F202" s="33"/>
      <c r="G202" s="34">
        <f>SUMIFS(G203:G1235,$C203:$C1235,$C203,$D203:$D1235,$D203,$E203:$E1235,$E203)</f>
        <v>269</v>
      </c>
      <c r="H202" s="34">
        <f>SUMIFS(H203:H1235,$C203:$C1235,$C203,$D203:$D1235,$D203,$E203:$E1235,$E203)</f>
        <v>0</v>
      </c>
      <c r="I202" s="34">
        <f>SUMIFS(I203:I1235,$C203:$C1235,$C203,$D203:$D1235,$D203,$E203:$E1235,$E203)</f>
        <v>269</v>
      </c>
      <c r="J202" s="34">
        <f>SUMIFS(J203:J1235,$C203:$C1235,$C203,$D203:$D1235,$D203,$E203:$E1235,$E203)</f>
        <v>0</v>
      </c>
    </row>
    <row r="203" spans="1:10" s="13" customFormat="1" ht="31.2">
      <c r="A203" s="17">
        <v>3</v>
      </c>
      <c r="B203" s="22" t="s">
        <v>21</v>
      </c>
      <c r="C203" s="23" t="s">
        <v>84</v>
      </c>
      <c r="D203" s="23" t="s">
        <v>78</v>
      </c>
      <c r="E203" s="23" t="s">
        <v>59</v>
      </c>
      <c r="F203" s="23" t="s">
        <v>80</v>
      </c>
      <c r="G203" s="24">
        <v>269</v>
      </c>
      <c r="H203" s="24"/>
      <c r="I203" s="24">
        <v>269</v>
      </c>
      <c r="J203" s="24"/>
    </row>
    <row r="204" spans="1:10" s="13" customFormat="1" ht="56.25" customHeight="1">
      <c r="A204" s="16">
        <v>2</v>
      </c>
      <c r="B204" s="41" t="s">
        <v>206</v>
      </c>
      <c r="C204" s="33" t="s">
        <v>84</v>
      </c>
      <c r="D204" s="33" t="s">
        <v>78</v>
      </c>
      <c r="E204" s="33" t="s">
        <v>131</v>
      </c>
      <c r="F204" s="33"/>
      <c r="G204" s="34">
        <f>SUMIFS(G205:G1237,$C205:$C1237,$C205,$D205:$D1237,$D205,$E205:$E1237,$E205)</f>
        <v>0</v>
      </c>
      <c r="H204" s="34">
        <f>SUMIFS(H205:H1237,$C205:$C1237,$C205,$D205:$D1237,$D205,$E205:$E1237,$E205)</f>
        <v>0</v>
      </c>
      <c r="I204" s="34">
        <f>SUMIFS(I205:I1237,$C205:$C1237,$C205,$D205:$D1237,$D205,$E205:$E1237,$E205)</f>
        <v>0</v>
      </c>
      <c r="J204" s="34">
        <f>SUMIFS(J205:J1237,$C205:$C1237,$C205,$D205:$D1237,$D205,$E205:$E1237,$E205)</f>
        <v>0</v>
      </c>
    </row>
    <row r="205" spans="1:10" s="13" customFormat="1" ht="31.2">
      <c r="A205" s="17">
        <v>3</v>
      </c>
      <c r="B205" s="22" t="s">
        <v>21</v>
      </c>
      <c r="C205" s="23" t="s">
        <v>84</v>
      </c>
      <c r="D205" s="23" t="s">
        <v>78</v>
      </c>
      <c r="E205" s="23" t="s">
        <v>131</v>
      </c>
      <c r="F205" s="23" t="s">
        <v>80</v>
      </c>
      <c r="G205" s="24"/>
      <c r="H205" s="24"/>
      <c r="I205" s="24"/>
      <c r="J205" s="24"/>
    </row>
    <row r="206" spans="1:10" s="13" customFormat="1" ht="15.6">
      <c r="A206" s="17">
        <v>3</v>
      </c>
      <c r="B206" s="22" t="s">
        <v>46</v>
      </c>
      <c r="C206" s="23" t="s">
        <v>84</v>
      </c>
      <c r="D206" s="23" t="s">
        <v>78</v>
      </c>
      <c r="E206" s="23" t="s">
        <v>131</v>
      </c>
      <c r="F206" s="23" t="s">
        <v>91</v>
      </c>
      <c r="G206" s="24"/>
      <c r="H206" s="24"/>
      <c r="I206" s="24"/>
      <c r="J206" s="24"/>
    </row>
    <row r="207" spans="1:10" s="13" customFormat="1" ht="63" customHeight="1">
      <c r="A207" s="16">
        <v>2</v>
      </c>
      <c r="B207" s="41" t="s">
        <v>212</v>
      </c>
      <c r="C207" s="42" t="s">
        <v>84</v>
      </c>
      <c r="D207" s="42" t="s">
        <v>78</v>
      </c>
      <c r="E207" s="42" t="s">
        <v>160</v>
      </c>
      <c r="F207" s="42"/>
      <c r="G207" s="34">
        <f>SUMIFS(G208:G1240,$C208:$C1240,$C208,$D208:$D1240,$D208,$E208:$E1240,$E208)</f>
        <v>150</v>
      </c>
      <c r="H207" s="34">
        <f>SUMIFS(H208:H1240,$C208:$C1240,$C208,$D208:$D1240,$D208,$E208:$E1240,$E208)</f>
        <v>0</v>
      </c>
      <c r="I207" s="34">
        <f>SUMIFS(I208:I1240,$C208:$C1240,$C208,$D208:$D1240,$D208,$E208:$E1240,$E208)</f>
        <v>82.9</v>
      </c>
      <c r="J207" s="34">
        <f>SUMIFS(J208:J1240,$C208:$C1240,$C208,$D208:$D1240,$D208,$E208:$E1240,$E208)</f>
        <v>0</v>
      </c>
    </row>
    <row r="208" spans="1:10" s="13" customFormat="1" ht="31.2">
      <c r="A208" s="17">
        <v>3</v>
      </c>
      <c r="B208" s="22" t="s">
        <v>21</v>
      </c>
      <c r="C208" s="23" t="s">
        <v>84</v>
      </c>
      <c r="D208" s="23" t="s">
        <v>78</v>
      </c>
      <c r="E208" s="23" t="s">
        <v>160</v>
      </c>
      <c r="F208" s="23" t="s">
        <v>80</v>
      </c>
      <c r="G208" s="24">
        <v>150</v>
      </c>
      <c r="H208" s="25"/>
      <c r="I208" s="24">
        <v>82.9</v>
      </c>
      <c r="J208" s="25"/>
    </row>
    <row r="209" spans="1:10" s="13" customFormat="1" ht="37.200000000000003" customHeight="1">
      <c r="A209" s="16">
        <v>2</v>
      </c>
      <c r="B209" s="41" t="s">
        <v>35</v>
      </c>
      <c r="C209" s="33" t="s">
        <v>84</v>
      </c>
      <c r="D209" s="33" t="s">
        <v>78</v>
      </c>
      <c r="E209" s="33" t="s">
        <v>122</v>
      </c>
      <c r="F209" s="33"/>
      <c r="G209" s="34">
        <f>SUMIFS(G210:G1242,$C210:$C1242,$C210,$D210:$D1242,$D210,$E210:$E1242,$E210)</f>
        <v>1000</v>
      </c>
      <c r="H209" s="34">
        <f>SUMIFS(H210:H1242,$C210:$C1242,$C210,$D210:$D1242,$D210,$E210:$E1242,$E210)</f>
        <v>0</v>
      </c>
      <c r="I209" s="34">
        <f>SUMIFS(I210:I1242,$C210:$C1242,$C210,$D210:$D1242,$D210,$E210:$E1242,$E210)</f>
        <v>1000</v>
      </c>
      <c r="J209" s="34">
        <f>SUMIFS(J210:J1242,$C210:$C1242,$C210,$D210:$D1242,$D210,$E210:$E1242,$E210)</f>
        <v>0</v>
      </c>
    </row>
    <row r="210" spans="1:10" s="13" customFormat="1" ht="15.6">
      <c r="A210" s="17">
        <v>3</v>
      </c>
      <c r="B210" s="22" t="s">
        <v>161</v>
      </c>
      <c r="C210" s="23" t="s">
        <v>84</v>
      </c>
      <c r="D210" s="23" t="s">
        <v>78</v>
      </c>
      <c r="E210" s="23" t="s">
        <v>122</v>
      </c>
      <c r="F210" s="23" t="s">
        <v>135</v>
      </c>
      <c r="G210" s="24">
        <v>1000</v>
      </c>
      <c r="H210" s="24"/>
      <c r="I210" s="24">
        <v>1000</v>
      </c>
      <c r="J210" s="24"/>
    </row>
    <row r="211" spans="1:10" s="13" customFormat="1" ht="15.6">
      <c r="A211" s="15">
        <v>1</v>
      </c>
      <c r="B211" s="29" t="s">
        <v>140</v>
      </c>
      <c r="C211" s="30" t="s">
        <v>84</v>
      </c>
      <c r="D211" s="30" t="s">
        <v>86</v>
      </c>
      <c r="E211" s="30" t="s">
        <v>6</v>
      </c>
      <c r="F211" s="30" t="s">
        <v>71</v>
      </c>
      <c r="G211" s="31">
        <f>SUMIFS(G212:G1248,$C212:$C1248,$C212,$D212:$D1248,$D212)/2</f>
        <v>49573.700000000004</v>
      </c>
      <c r="H211" s="31">
        <f>SUMIFS(H212:H1248,$C212:$C1248,$C212,$D212:$D1248,$D212)/2</f>
        <v>47097.700000000004</v>
      </c>
      <c r="I211" s="31">
        <f>SUMIFS(I212:I1248,$C212:$C1248,$C212,$D212:$D1248,$D212)/2</f>
        <v>47769.200000000004</v>
      </c>
      <c r="J211" s="31">
        <f>SUMIFS(J212:J1248,$C212:$C1248,$C212,$D212:$D1248,$D212)/2</f>
        <v>45293.200000000004</v>
      </c>
    </row>
    <row r="212" spans="1:10" s="13" customFormat="1" ht="15.6">
      <c r="A212" s="16">
        <v>2</v>
      </c>
      <c r="B212" s="32" t="s">
        <v>193</v>
      </c>
      <c r="C212" s="33" t="s">
        <v>84</v>
      </c>
      <c r="D212" s="33" t="s">
        <v>86</v>
      </c>
      <c r="E212" s="33" t="s">
        <v>65</v>
      </c>
      <c r="F212" s="33"/>
      <c r="G212" s="34">
        <f>SUMIFS(G213:G1245,$C213:$C1245,$C213,$D213:$D1245,$D213,$E213:$E1245,$E213)</f>
        <v>8776.4</v>
      </c>
      <c r="H212" s="34">
        <f>SUMIFS(H213:H1245,$C213:$C1245,$C213,$D213:$D1245,$D213,$E213:$E1245,$E213)</f>
        <v>6300.4</v>
      </c>
      <c r="I212" s="34">
        <f>SUMIFS(I213:I1245,$C213:$C1245,$C213,$D213:$D1245,$D213,$E213:$E1245,$E213)</f>
        <v>6971.9</v>
      </c>
      <c r="J212" s="34">
        <f>SUMIFS(J213:J1245,$C213:$C1245,$C213,$D213:$D1245,$D213,$E213:$E1245,$E213)</f>
        <v>4495.8999999999996</v>
      </c>
    </row>
    <row r="213" spans="1:10" s="13" customFormat="1" ht="31.2">
      <c r="A213" s="17">
        <v>3</v>
      </c>
      <c r="B213" s="22" t="s">
        <v>21</v>
      </c>
      <c r="C213" s="23" t="s">
        <v>84</v>
      </c>
      <c r="D213" s="23" t="s">
        <v>86</v>
      </c>
      <c r="E213" s="23" t="s">
        <v>65</v>
      </c>
      <c r="F213" s="23" t="s">
        <v>80</v>
      </c>
      <c r="G213" s="24">
        <v>8776.4</v>
      </c>
      <c r="H213" s="24">
        <v>6300.4</v>
      </c>
      <c r="I213" s="24">
        <v>6971.9</v>
      </c>
      <c r="J213" s="24">
        <v>4495.8999999999996</v>
      </c>
    </row>
    <row r="214" spans="1:10" s="13" customFormat="1" ht="46.8">
      <c r="A214" s="16">
        <v>2</v>
      </c>
      <c r="B214" s="41" t="s">
        <v>203</v>
      </c>
      <c r="C214" s="33" t="s">
        <v>84</v>
      </c>
      <c r="D214" s="33" t="s">
        <v>86</v>
      </c>
      <c r="E214" s="33" t="s">
        <v>9</v>
      </c>
      <c r="F214" s="33"/>
      <c r="G214" s="34">
        <f>SUMIFS(G215:G1247,$C215:$C1247,$C215,$D215:$D1247,$D215,$E215:$E1247,$E215)</f>
        <v>6430</v>
      </c>
      <c r="H214" s="34">
        <f>SUMIFS(H215:H1247,$C215:$C1247,$C215,$D215:$D1247,$D215,$E215:$E1247,$E215)</f>
        <v>6430</v>
      </c>
      <c r="I214" s="34">
        <f>SUMIFS(I215:I1247,$C215:$C1247,$C215,$D215:$D1247,$D215,$E215:$E1247,$E215)</f>
        <v>6430</v>
      </c>
      <c r="J214" s="34">
        <f>SUMIFS(J215:J1247,$C215:$C1247,$C215,$D215:$D1247,$D215,$E215:$E1247,$E215)</f>
        <v>6430</v>
      </c>
    </row>
    <row r="215" spans="1:10" s="13" customFormat="1" ht="31.2">
      <c r="A215" s="17">
        <v>3</v>
      </c>
      <c r="B215" s="22" t="s">
        <v>11</v>
      </c>
      <c r="C215" s="23" t="s">
        <v>84</v>
      </c>
      <c r="D215" s="23" t="s">
        <v>86</v>
      </c>
      <c r="E215" s="23" t="s">
        <v>9</v>
      </c>
      <c r="F215" s="23" t="s">
        <v>73</v>
      </c>
      <c r="G215" s="24"/>
      <c r="H215" s="24"/>
      <c r="I215" s="24"/>
      <c r="J215" s="24"/>
    </row>
    <row r="216" spans="1:10" s="13" customFormat="1" ht="31.2">
      <c r="A216" s="17">
        <v>3</v>
      </c>
      <c r="B216" s="22" t="s">
        <v>21</v>
      </c>
      <c r="C216" s="23" t="s">
        <v>84</v>
      </c>
      <c r="D216" s="23" t="s">
        <v>86</v>
      </c>
      <c r="E216" s="23" t="s">
        <v>9</v>
      </c>
      <c r="F216" s="23" t="s">
        <v>80</v>
      </c>
      <c r="G216" s="24">
        <v>6430</v>
      </c>
      <c r="H216" s="24">
        <v>6430</v>
      </c>
      <c r="I216" s="24">
        <v>6430</v>
      </c>
      <c r="J216" s="24">
        <v>6430</v>
      </c>
    </row>
    <row r="217" spans="1:10" s="13" customFormat="1" ht="78">
      <c r="A217" s="16">
        <v>2</v>
      </c>
      <c r="B217" s="41" t="s">
        <v>207</v>
      </c>
      <c r="C217" s="33" t="s">
        <v>84</v>
      </c>
      <c r="D217" s="33" t="s">
        <v>86</v>
      </c>
      <c r="E217" s="33" t="s">
        <v>130</v>
      </c>
      <c r="F217" s="33"/>
      <c r="G217" s="34">
        <f>SUMIFS(G218:G1250,$C218:$C1250,$C218,$D218:$D1250,$D218,$E218:$E1250,$E218)</f>
        <v>34367.300000000003</v>
      </c>
      <c r="H217" s="34">
        <f>SUMIFS(H218:H1250,$C218:$C1250,$C218,$D218:$D1250,$D218,$E218:$E1250,$E218)</f>
        <v>34367.300000000003</v>
      </c>
      <c r="I217" s="34">
        <f>SUMIFS(I218:I1250,$C218:$C1250,$C218,$D218:$D1250,$D218,$E218:$E1250,$E218)</f>
        <v>34367.300000000003</v>
      </c>
      <c r="J217" s="34">
        <f>SUMIFS(J218:J1250,$C218:$C1250,$C218,$D218:$D1250,$D218,$E218:$E1250,$E218)</f>
        <v>34367.300000000003</v>
      </c>
    </row>
    <row r="218" spans="1:10" s="13" customFormat="1" ht="15.6">
      <c r="A218" s="17">
        <v>3</v>
      </c>
      <c r="B218" s="22" t="s">
        <v>129</v>
      </c>
      <c r="C218" s="23" t="s">
        <v>84</v>
      </c>
      <c r="D218" s="23" t="s">
        <v>86</v>
      </c>
      <c r="E218" s="23" t="s">
        <v>130</v>
      </c>
      <c r="F218" s="23" t="s">
        <v>128</v>
      </c>
      <c r="G218" s="24">
        <v>34367.300000000003</v>
      </c>
      <c r="H218" s="24">
        <v>34367.300000000003</v>
      </c>
      <c r="I218" s="24">
        <v>34367.300000000003</v>
      </c>
      <c r="J218" s="24">
        <v>34367.300000000003</v>
      </c>
    </row>
    <row r="219" spans="1:10" s="13" customFormat="1" ht="15.6">
      <c r="A219" s="15">
        <v>1</v>
      </c>
      <c r="B219" s="29" t="s">
        <v>27</v>
      </c>
      <c r="C219" s="30" t="s">
        <v>84</v>
      </c>
      <c r="D219" s="30" t="s">
        <v>70</v>
      </c>
      <c r="E219" s="30" t="s">
        <v>6</v>
      </c>
      <c r="F219" s="30" t="s">
        <v>71</v>
      </c>
      <c r="G219" s="31">
        <f>SUMIFS(G220:G1256,$C220:$C1256,$C220,$D220:$D1256,$D220)/2</f>
        <v>7368.7</v>
      </c>
      <c r="H219" s="31">
        <f>SUMIFS(H220:H1256,$C220:$C1256,$C220,$D220:$D1256,$D220)/2</f>
        <v>5515.1</v>
      </c>
      <c r="I219" s="31">
        <f>SUMIFS(I220:I1256,$C220:$C1256,$C220,$D220:$D1256,$D220)/2</f>
        <v>7370.2</v>
      </c>
      <c r="J219" s="31">
        <f>SUMIFS(J220:J1256,$C220:$C1256,$C220,$D220:$D1256,$D220)/2</f>
        <v>5515.1</v>
      </c>
    </row>
    <row r="220" spans="1:10" s="13" customFormat="1" ht="46.8">
      <c r="A220" s="16">
        <v>2</v>
      </c>
      <c r="B220" s="32" t="s">
        <v>194</v>
      </c>
      <c r="C220" s="33" t="s">
        <v>84</v>
      </c>
      <c r="D220" s="33" t="s">
        <v>70</v>
      </c>
      <c r="E220" s="33" t="s">
        <v>28</v>
      </c>
      <c r="F220" s="33"/>
      <c r="G220" s="34">
        <f>SUMIFS(G221:G1253,$C221:$C1253,$C221,$D221:$D1253,$D221,$E221:$E1253,$E221)</f>
        <v>965</v>
      </c>
      <c r="H220" s="34">
        <f>SUMIFS(H221:H1253,$C221:$C1253,$C221,$D221:$D1253,$D221,$E221:$E1253,$E221)</f>
        <v>0</v>
      </c>
      <c r="I220" s="34">
        <f>SUMIFS(I221:I1253,$C221:$C1253,$C221,$D221:$D1253,$D221,$E221:$E1253,$E221)</f>
        <v>965</v>
      </c>
      <c r="J220" s="34">
        <f>SUMIFS(J221:J1253,$C221:$C1253,$C221,$D221:$D1253,$D221,$E221:$E1253,$E221)</f>
        <v>0</v>
      </c>
    </row>
    <row r="221" spans="1:10" s="13" customFormat="1" ht="31.2">
      <c r="A221" s="17">
        <v>3</v>
      </c>
      <c r="B221" s="22" t="s">
        <v>11</v>
      </c>
      <c r="C221" s="23" t="s">
        <v>84</v>
      </c>
      <c r="D221" s="23" t="s">
        <v>70</v>
      </c>
      <c r="E221" s="23" t="s">
        <v>28</v>
      </c>
      <c r="F221" s="23" t="s">
        <v>73</v>
      </c>
      <c r="G221" s="24"/>
      <c r="H221" s="24"/>
      <c r="I221" s="24"/>
      <c r="J221" s="24"/>
    </row>
    <row r="222" spans="1:10" s="13" customFormat="1" ht="15.6">
      <c r="A222" s="17">
        <v>3</v>
      </c>
      <c r="B222" s="22" t="s">
        <v>46</v>
      </c>
      <c r="C222" s="23" t="s">
        <v>84</v>
      </c>
      <c r="D222" s="23" t="s">
        <v>70</v>
      </c>
      <c r="E222" s="23" t="s">
        <v>28</v>
      </c>
      <c r="F222" s="23" t="s">
        <v>91</v>
      </c>
      <c r="G222" s="24">
        <v>965</v>
      </c>
      <c r="H222" s="24"/>
      <c r="I222" s="24">
        <v>965</v>
      </c>
      <c r="J222" s="24"/>
    </row>
    <row r="223" spans="1:10" s="13" customFormat="1" ht="74.400000000000006" customHeight="1">
      <c r="A223" s="16">
        <v>2</v>
      </c>
      <c r="B223" s="32" t="s">
        <v>174</v>
      </c>
      <c r="C223" s="33" t="s">
        <v>84</v>
      </c>
      <c r="D223" s="33" t="s">
        <v>70</v>
      </c>
      <c r="E223" s="33" t="s">
        <v>29</v>
      </c>
      <c r="F223" s="33"/>
      <c r="G223" s="34">
        <f>SUMIFS(G224:G1256,$C224:$C1256,$C224,$D224:$D1256,$D224,$E224:$E1256,$E224)</f>
        <v>384</v>
      </c>
      <c r="H223" s="34">
        <f>SUMIFS(H224:H1256,$C224:$C1256,$C224,$D224:$D1256,$D224,$E224:$E1256,$E224)</f>
        <v>0</v>
      </c>
      <c r="I223" s="34">
        <f>SUMIFS(I224:I1256,$C224:$C1256,$C224,$D224:$D1256,$D224,$E224:$E1256,$E224)</f>
        <v>384</v>
      </c>
      <c r="J223" s="34">
        <f>SUMIFS(J224:J1256,$C224:$C1256,$C224,$D224:$D1256,$D224,$E224:$E1256,$E224)</f>
        <v>0</v>
      </c>
    </row>
    <row r="224" spans="1:10" s="13" customFormat="1" ht="66.599999999999994" customHeight="1">
      <c r="A224" s="17">
        <v>3</v>
      </c>
      <c r="B224" s="22" t="s">
        <v>151</v>
      </c>
      <c r="C224" s="23" t="s">
        <v>84</v>
      </c>
      <c r="D224" s="23" t="s">
        <v>70</v>
      </c>
      <c r="E224" s="23" t="s">
        <v>29</v>
      </c>
      <c r="F224" s="23" t="s">
        <v>94</v>
      </c>
      <c r="G224" s="24">
        <v>384</v>
      </c>
      <c r="H224" s="24"/>
      <c r="I224" s="24">
        <v>384</v>
      </c>
      <c r="J224" s="24"/>
    </row>
    <row r="225" spans="1:10" s="13" customFormat="1" ht="46.8">
      <c r="A225" s="16">
        <v>2</v>
      </c>
      <c r="B225" s="41" t="s">
        <v>203</v>
      </c>
      <c r="C225" s="33" t="s">
        <v>84</v>
      </c>
      <c r="D225" s="33" t="s">
        <v>70</v>
      </c>
      <c r="E225" s="33" t="s">
        <v>9</v>
      </c>
      <c r="F225" s="33"/>
      <c r="G225" s="34">
        <f>SUMIFS(G226:G1258,$C226:$C1258,$C226,$D226:$D1258,$D226,$E226:$E1258,$E226)</f>
        <v>4559</v>
      </c>
      <c r="H225" s="34">
        <f>SUMIFS(H226:H1258,$C226:$C1258,$C226,$D226:$D1258,$D226,$E226:$E1258,$E226)</f>
        <v>4559</v>
      </c>
      <c r="I225" s="34">
        <f>SUMIFS(I226:I1258,$C226:$C1258,$C226,$D226:$D1258,$D226,$E226:$E1258,$E226)</f>
        <v>4559</v>
      </c>
      <c r="J225" s="34">
        <f>SUMIFS(J226:J1258,$C226:$C1258,$C226,$D226:$D1258,$D226,$E226:$E1258,$E226)</f>
        <v>4559</v>
      </c>
    </row>
    <row r="226" spans="1:10" s="13" customFormat="1" ht="15.6">
      <c r="A226" s="17">
        <v>3</v>
      </c>
      <c r="B226" s="22" t="s">
        <v>23</v>
      </c>
      <c r="C226" s="23" t="s">
        <v>84</v>
      </c>
      <c r="D226" s="23" t="s">
        <v>70</v>
      </c>
      <c r="E226" s="23" t="s">
        <v>9</v>
      </c>
      <c r="F226" s="23" t="s">
        <v>82</v>
      </c>
      <c r="G226" s="24">
        <v>4177.8</v>
      </c>
      <c r="H226" s="24">
        <v>4177.8</v>
      </c>
      <c r="I226" s="24">
        <v>4177.8</v>
      </c>
      <c r="J226" s="24">
        <v>4177.8</v>
      </c>
    </row>
    <row r="227" spans="1:10" s="13" customFormat="1" ht="31.2">
      <c r="A227" s="17">
        <v>3</v>
      </c>
      <c r="B227" s="22" t="s">
        <v>11</v>
      </c>
      <c r="C227" s="23" t="s">
        <v>84</v>
      </c>
      <c r="D227" s="23" t="s">
        <v>70</v>
      </c>
      <c r="E227" s="23" t="s">
        <v>9</v>
      </c>
      <c r="F227" s="23" t="s">
        <v>73</v>
      </c>
      <c r="G227" s="24">
        <v>381.2</v>
      </c>
      <c r="H227" s="24">
        <v>381.2</v>
      </c>
      <c r="I227" s="24">
        <v>381.2</v>
      </c>
      <c r="J227" s="24">
        <v>381.2</v>
      </c>
    </row>
    <row r="228" spans="1:10" s="13" customFormat="1" ht="15.6">
      <c r="A228" s="17">
        <v>3</v>
      </c>
      <c r="B228" s="22" t="s">
        <v>12</v>
      </c>
      <c r="C228" s="23" t="s">
        <v>84</v>
      </c>
      <c r="D228" s="23" t="s">
        <v>70</v>
      </c>
      <c r="E228" s="23" t="s">
        <v>9</v>
      </c>
      <c r="F228" s="23" t="s">
        <v>74</v>
      </c>
      <c r="G228" s="24"/>
      <c r="H228" s="24"/>
      <c r="I228" s="24"/>
      <c r="J228" s="24"/>
    </row>
    <row r="229" spans="1:10" s="13" customFormat="1" ht="46.8">
      <c r="A229" s="16">
        <v>2</v>
      </c>
      <c r="B229" s="41" t="s">
        <v>204</v>
      </c>
      <c r="C229" s="33" t="s">
        <v>84</v>
      </c>
      <c r="D229" s="33" t="s">
        <v>70</v>
      </c>
      <c r="E229" s="33" t="s">
        <v>33</v>
      </c>
      <c r="F229" s="33"/>
      <c r="G229" s="34">
        <f>SUMIFS(G230:G1262,$C230:$C1262,$C230,$D230:$D1262,$D230,$E230:$E1262,$E230)</f>
        <v>1460.7</v>
      </c>
      <c r="H229" s="34">
        <f>SUMIFS(H230:H1262,$C230:$C1262,$C230,$D230:$D1262,$D230,$E230:$E1262,$E230)</f>
        <v>956.1</v>
      </c>
      <c r="I229" s="34">
        <f>SUMIFS(I230:I1262,$C230:$C1262,$C230,$D230:$D1262,$D230,$E230:$E1262,$E230)</f>
        <v>1462.2</v>
      </c>
      <c r="J229" s="34">
        <f>SUMIFS(J230:J1262,$C230:$C1262,$C230,$D230:$D1262,$D230,$E230:$E1262,$E230)</f>
        <v>956.1</v>
      </c>
    </row>
    <row r="230" spans="1:10" s="13" customFormat="1" ht="31.2">
      <c r="A230" s="17">
        <v>3</v>
      </c>
      <c r="B230" s="22" t="s">
        <v>10</v>
      </c>
      <c r="C230" s="23" t="s">
        <v>84</v>
      </c>
      <c r="D230" s="23" t="s">
        <v>70</v>
      </c>
      <c r="E230" s="23" t="s">
        <v>33</v>
      </c>
      <c r="F230" s="23" t="s">
        <v>72</v>
      </c>
      <c r="G230" s="24">
        <v>1366.8</v>
      </c>
      <c r="H230" s="24">
        <v>862.2</v>
      </c>
      <c r="I230" s="24">
        <v>1368.3</v>
      </c>
      <c r="J230" s="24">
        <v>862.2</v>
      </c>
    </row>
    <row r="231" spans="1:10" s="13" customFormat="1" ht="31.2">
      <c r="A231" s="17">
        <v>3</v>
      </c>
      <c r="B231" s="22" t="s">
        <v>11</v>
      </c>
      <c r="C231" s="23" t="s">
        <v>84</v>
      </c>
      <c r="D231" s="23" t="s">
        <v>70</v>
      </c>
      <c r="E231" s="23" t="s">
        <v>33</v>
      </c>
      <c r="F231" s="23" t="s">
        <v>73</v>
      </c>
      <c r="G231" s="24">
        <v>93.9</v>
      </c>
      <c r="H231" s="24">
        <v>93.9</v>
      </c>
      <c r="I231" s="24">
        <v>93.9</v>
      </c>
      <c r="J231" s="24">
        <v>93.9</v>
      </c>
    </row>
    <row r="232" spans="1:10" s="13" customFormat="1" ht="46.8">
      <c r="A232" s="16">
        <v>2</v>
      </c>
      <c r="B232" s="41" t="s">
        <v>210</v>
      </c>
      <c r="C232" s="33" t="s">
        <v>84</v>
      </c>
      <c r="D232" s="33" t="s">
        <v>70</v>
      </c>
      <c r="E232" s="33" t="s">
        <v>158</v>
      </c>
      <c r="F232" s="33"/>
      <c r="G232" s="34">
        <f>SUMIFS(G233:G1265,$C233:$C1265,$C233,$D233:$D1265,$D233,$E233:$E1265,$E233)</f>
        <v>0</v>
      </c>
      <c r="H232" s="34">
        <f>SUMIFS(H233:H1265,$C233:$C1265,$C233,$D233:$D1265,$D233,$E233:$E1265,$E233)</f>
        <v>0</v>
      </c>
      <c r="I232" s="34">
        <f>SUMIFS(I233:I1265,$C233:$C1265,$C233,$D233:$D1265,$D233,$E233:$E1265,$E233)</f>
        <v>0</v>
      </c>
      <c r="J232" s="34">
        <f>SUMIFS(J233:J1265,$C233:$C1265,$C233,$D233:$D1265,$D233,$E233:$E1265,$E233)</f>
        <v>0</v>
      </c>
    </row>
    <row r="233" spans="1:10" s="13" customFormat="1" ht="15.6">
      <c r="A233" s="17">
        <v>3</v>
      </c>
      <c r="B233" s="43" t="s">
        <v>46</v>
      </c>
      <c r="C233" s="23" t="s">
        <v>84</v>
      </c>
      <c r="D233" s="23" t="s">
        <v>70</v>
      </c>
      <c r="E233" s="23" t="s">
        <v>158</v>
      </c>
      <c r="F233" s="23" t="s">
        <v>91</v>
      </c>
      <c r="G233" s="24"/>
      <c r="H233" s="24"/>
      <c r="I233" s="24"/>
      <c r="J233" s="24"/>
    </row>
    <row r="234" spans="1:10" s="13" customFormat="1" ht="15.6">
      <c r="A234" s="14">
        <v>0</v>
      </c>
      <c r="B234" s="26" t="s">
        <v>112</v>
      </c>
      <c r="C234" s="27" t="s">
        <v>85</v>
      </c>
      <c r="D234" s="27" t="s">
        <v>114</v>
      </c>
      <c r="E234" s="27"/>
      <c r="F234" s="27"/>
      <c r="G234" s="28">
        <f>SUMIFS(G235:G1294,$C235:$C1294,$C235)/3</f>
        <v>4817.3</v>
      </c>
      <c r="H234" s="28">
        <f>SUMIFS(H235:H1284,$C235:$C1284,$C235)/3</f>
        <v>0</v>
      </c>
      <c r="I234" s="28">
        <f>SUMIFS(I235:I1294,$C235:$C1294,$C235)/3</f>
        <v>4630.8999999999996</v>
      </c>
      <c r="J234" s="28">
        <f>SUMIFS(J235:J1284,$C235:$C1284,$C235)/3</f>
        <v>0</v>
      </c>
    </row>
    <row r="235" spans="1:10" s="13" customFormat="1" ht="15.6">
      <c r="A235" s="15">
        <v>1</v>
      </c>
      <c r="B235" s="29" t="s">
        <v>30</v>
      </c>
      <c r="C235" s="30" t="s">
        <v>85</v>
      </c>
      <c r="D235" s="30" t="s">
        <v>69</v>
      </c>
      <c r="E235" s="30" t="s">
        <v>6</v>
      </c>
      <c r="F235" s="30" t="s">
        <v>71</v>
      </c>
      <c r="G235" s="31">
        <f>SUMIFS(G236:G1272,$C236:$C1272,$C236,$D236:$D1272,$D236)/2</f>
        <v>4817.3</v>
      </c>
      <c r="H235" s="31">
        <f>SUMIFS(H236:H1272,$C236:$C1272,$C236,$D236:$D1272,$D236)/2</f>
        <v>0</v>
      </c>
      <c r="I235" s="31">
        <f>SUMIFS(I236:I1272,$C236:$C1272,$C236,$D236:$D1272,$D236)/2</f>
        <v>4630.8999999999996</v>
      </c>
      <c r="J235" s="31">
        <f>SUMIFS(J236:J1272,$C236:$C1272,$C236,$D236:$D1272,$D236)/2</f>
        <v>0</v>
      </c>
    </row>
    <row r="236" spans="1:10" s="13" customFormat="1" ht="31.2">
      <c r="A236" s="16">
        <v>2</v>
      </c>
      <c r="B236" s="32" t="s">
        <v>176</v>
      </c>
      <c r="C236" s="33" t="s">
        <v>85</v>
      </c>
      <c r="D236" s="33" t="s">
        <v>69</v>
      </c>
      <c r="E236" s="33" t="s">
        <v>31</v>
      </c>
      <c r="F236" s="33"/>
      <c r="G236" s="34">
        <f>SUMIFS(G237:G1269,$C237:$C1269,$C237,$D237:$D1269,$D237,$E237:$E1269,$E237)</f>
        <v>4808.3</v>
      </c>
      <c r="H236" s="34">
        <f>SUMIFS(H237:H1269,$C237:$C1269,$C237,$D237:$D1269,$D237,$E237:$E1269,$E237)</f>
        <v>0</v>
      </c>
      <c r="I236" s="34">
        <f>SUMIFS(I237:I1269,$C237:$C1269,$C237,$D237:$D1269,$D237,$E237:$E1269,$E237)</f>
        <v>4621.8999999999996</v>
      </c>
      <c r="J236" s="34">
        <f>SUMIFS(J237:J1269,$C237:$C1269,$C237,$D237:$D1269,$D237,$E237:$E1269,$E237)</f>
        <v>0</v>
      </c>
    </row>
    <row r="237" spans="1:10" s="13" customFormat="1" ht="15.6">
      <c r="A237" s="17">
        <v>3</v>
      </c>
      <c r="B237" s="43" t="s">
        <v>46</v>
      </c>
      <c r="C237" s="23" t="s">
        <v>85</v>
      </c>
      <c r="D237" s="23" t="s">
        <v>69</v>
      </c>
      <c r="E237" s="23" t="s">
        <v>31</v>
      </c>
      <c r="F237" s="23" t="s">
        <v>91</v>
      </c>
      <c r="G237" s="24">
        <v>4808.3</v>
      </c>
      <c r="H237" s="25"/>
      <c r="I237" s="24">
        <v>4621.8999999999996</v>
      </c>
      <c r="J237" s="25"/>
    </row>
    <row r="238" spans="1:10" s="13" customFormat="1" ht="31.2">
      <c r="A238" s="16">
        <v>2</v>
      </c>
      <c r="B238" s="41" t="s">
        <v>209</v>
      </c>
      <c r="C238" s="33" t="s">
        <v>85</v>
      </c>
      <c r="D238" s="33" t="s">
        <v>69</v>
      </c>
      <c r="E238" s="33" t="s">
        <v>150</v>
      </c>
      <c r="F238" s="33"/>
      <c r="G238" s="34">
        <f>SUMIFS(G239:G1271,$C239:$C1271,$C239,$D239:$D1271,$D239,$E239:$E1271,$E239)</f>
        <v>9</v>
      </c>
      <c r="H238" s="34">
        <f>SUMIFS(H239:H1271,$C239:$C1271,$C239,$D239:$D1271,$D239,$E239:$E1271,$E239)</f>
        <v>0</v>
      </c>
      <c r="I238" s="34">
        <f>SUMIFS(I239:I1271,$C239:$C1271,$C239,$D239:$D1271,$D239,$E239:$E1271,$E239)</f>
        <v>9</v>
      </c>
      <c r="J238" s="34">
        <f>SUMIFS(J239:J1271,$C239:$C1271,$C239,$D239:$D1271,$D239,$E239:$E1271,$E239)</f>
        <v>0</v>
      </c>
    </row>
    <row r="239" spans="1:10" s="13" customFormat="1" ht="15.6">
      <c r="A239" s="17">
        <v>3</v>
      </c>
      <c r="B239" s="22" t="s">
        <v>46</v>
      </c>
      <c r="C239" s="23" t="s">
        <v>85</v>
      </c>
      <c r="D239" s="23" t="s">
        <v>69</v>
      </c>
      <c r="E239" s="23" t="s">
        <v>150</v>
      </c>
      <c r="F239" s="23" t="s">
        <v>91</v>
      </c>
      <c r="G239" s="24">
        <v>9</v>
      </c>
      <c r="H239" s="24"/>
      <c r="I239" s="24">
        <v>9</v>
      </c>
      <c r="J239" s="24"/>
    </row>
    <row r="240" spans="1:10" s="13" customFormat="1" ht="15.6">
      <c r="A240" s="14">
        <v>0</v>
      </c>
      <c r="B240" s="26" t="s">
        <v>113</v>
      </c>
      <c r="C240" s="27" t="s">
        <v>87</v>
      </c>
      <c r="D240" s="27" t="s">
        <v>114</v>
      </c>
      <c r="E240" s="27"/>
      <c r="F240" s="27"/>
      <c r="G240" s="28">
        <f>SUMIFS(G241:G1306,$C241:$C1306,$C241)/3</f>
        <v>6915.2000000000007</v>
      </c>
      <c r="H240" s="28">
        <f>SUMIFS(H241:H1296,$C241:$C1296,$C241)/3</f>
        <v>0</v>
      </c>
      <c r="I240" s="28">
        <f>SUMIFS(I241:I1306,$C241:$C1306,$C241)/3</f>
        <v>7160.9000000000015</v>
      </c>
      <c r="J240" s="28">
        <f>SUMIFS(J241:J1296,$C241:$C1296,$C241)/3</f>
        <v>0</v>
      </c>
    </row>
    <row r="241" spans="1:10" s="13" customFormat="1" ht="15.6">
      <c r="A241" s="15">
        <v>1</v>
      </c>
      <c r="B241" s="29" t="s">
        <v>66</v>
      </c>
      <c r="C241" s="30" t="s">
        <v>87</v>
      </c>
      <c r="D241" s="30" t="s">
        <v>88</v>
      </c>
      <c r="E241" s="30" t="s">
        <v>6</v>
      </c>
      <c r="F241" s="30" t="s">
        <v>71</v>
      </c>
      <c r="G241" s="31">
        <f>SUMIFS(G242:G1278,$C242:$C1278,$C242,$D242:$D1278,$D242)/2</f>
        <v>6915.2000000000007</v>
      </c>
      <c r="H241" s="31">
        <f>SUMIFS(H242:H1278,$C242:$C1278,$C242,$D242:$D1278,$D242)/2</f>
        <v>0</v>
      </c>
      <c r="I241" s="31">
        <f>SUMIFS(I242:I1278,$C242:$C1278,$C242,$D242:$D1278,$D242)/2</f>
        <v>7160.9</v>
      </c>
      <c r="J241" s="31">
        <f>SUMIFS(J242:J1278,$C242:$C1278,$C242,$D242:$D1278,$D242)/2</f>
        <v>0</v>
      </c>
    </row>
    <row r="242" spans="1:10" s="13" customFormat="1" ht="31.2">
      <c r="A242" s="16">
        <v>2</v>
      </c>
      <c r="B242" s="35" t="s">
        <v>167</v>
      </c>
      <c r="C242" s="33" t="s">
        <v>87</v>
      </c>
      <c r="D242" s="33" t="s">
        <v>88</v>
      </c>
      <c r="E242" s="33" t="s">
        <v>67</v>
      </c>
      <c r="F242" s="33"/>
      <c r="G242" s="34">
        <f>SUMIFS(G243:G1275,$C243:$C1275,$C243,$D243:$D1275,$D243,$E243:$E1275,$E243)</f>
        <v>5096.5</v>
      </c>
      <c r="H242" s="34">
        <f>SUMIFS(H243:H1275,$C243:$C1275,$C243,$D243:$D1275,$D243,$E243:$E1275,$E243)</f>
        <v>0</v>
      </c>
      <c r="I242" s="34">
        <f>SUMIFS(I243:I1275,$C243:$C1275,$C243,$D243:$D1275,$D243,$E243:$E1275,$E243)</f>
        <v>5312</v>
      </c>
      <c r="J242" s="34">
        <f>SUMIFS(J243:J1275,$C243:$C1275,$C243,$D243:$D1275,$D243,$E243:$E1275,$E243)</f>
        <v>0</v>
      </c>
    </row>
    <row r="243" spans="1:10" s="13" customFormat="1" ht="15.6">
      <c r="A243" s="17">
        <v>3</v>
      </c>
      <c r="B243" s="22" t="s">
        <v>46</v>
      </c>
      <c r="C243" s="23" t="s">
        <v>87</v>
      </c>
      <c r="D243" s="23" t="s">
        <v>88</v>
      </c>
      <c r="E243" s="23" t="s">
        <v>67</v>
      </c>
      <c r="F243" s="23" t="s">
        <v>91</v>
      </c>
      <c r="G243" s="24">
        <v>5096.5</v>
      </c>
      <c r="H243" s="25"/>
      <c r="I243" s="24">
        <v>5312</v>
      </c>
      <c r="J243" s="25"/>
    </row>
    <row r="244" spans="1:10" s="13" customFormat="1" ht="85.2" customHeight="1">
      <c r="A244" s="16">
        <v>2</v>
      </c>
      <c r="B244" s="45" t="s">
        <v>168</v>
      </c>
      <c r="C244" s="33" t="s">
        <v>87</v>
      </c>
      <c r="D244" s="33" t="s">
        <v>88</v>
      </c>
      <c r="E244" s="33" t="s">
        <v>133</v>
      </c>
      <c r="F244" s="33"/>
      <c r="G244" s="34">
        <f>SUMIFS(G245:G1277,$C245:$C1277,$C245,$D245:$D1277,$D245,$E245:$E1277,$E245)</f>
        <v>1788.7</v>
      </c>
      <c r="H244" s="34">
        <f>SUMIFS(H245:H1277,$C245:$C1277,$C245,$D245:$D1277,$D245,$E245:$E1277,$E245)</f>
        <v>0</v>
      </c>
      <c r="I244" s="34">
        <f>SUMIFS(I245:I1277,$C245:$C1277,$C245,$D245:$D1277,$D245,$E245:$E1277,$E245)</f>
        <v>1818.9</v>
      </c>
      <c r="J244" s="34">
        <f>SUMIFS(J245:J1277,$C245:$C1277,$C245,$D245:$D1277,$D245,$E245:$E1277,$E245)</f>
        <v>0</v>
      </c>
    </row>
    <row r="245" spans="1:10" s="13" customFormat="1" ht="15.6">
      <c r="A245" s="17">
        <v>3</v>
      </c>
      <c r="B245" s="22" t="s">
        <v>46</v>
      </c>
      <c r="C245" s="23" t="s">
        <v>87</v>
      </c>
      <c r="D245" s="23" t="s">
        <v>88</v>
      </c>
      <c r="E245" s="23" t="s">
        <v>133</v>
      </c>
      <c r="F245" s="23" t="s">
        <v>91</v>
      </c>
      <c r="G245" s="24">
        <v>1788.7</v>
      </c>
      <c r="H245" s="25"/>
      <c r="I245" s="24">
        <v>1818.9</v>
      </c>
      <c r="J245" s="25"/>
    </row>
    <row r="246" spans="1:10" s="13" customFormat="1" ht="55.8" customHeight="1">
      <c r="A246" s="16">
        <v>2</v>
      </c>
      <c r="B246" s="41" t="s">
        <v>205</v>
      </c>
      <c r="C246" s="33" t="s">
        <v>87</v>
      </c>
      <c r="D246" s="33" t="s">
        <v>88</v>
      </c>
      <c r="E246" s="33" t="s">
        <v>132</v>
      </c>
      <c r="F246" s="33"/>
      <c r="G246" s="34">
        <f>SUMIFS(G247:G1279,$C247:$C1279,$C247,$D247:$D1279,$D247,$E247:$E1279,$E247)</f>
        <v>30</v>
      </c>
      <c r="H246" s="34">
        <f>SUMIFS(H247:H1279,$C247:$C1279,$C247,$D247:$D1279,$D247,$E247:$E1279,$E247)</f>
        <v>0</v>
      </c>
      <c r="I246" s="34">
        <f>SUMIFS(I247:I1279,$C247:$C1279,$C247,$D247:$D1279,$D247,$E247:$E1279,$E247)</f>
        <v>30</v>
      </c>
      <c r="J246" s="34">
        <f>SUMIFS(J247:J1279,$C247:$C1279,$C247,$D247:$D1279,$D247,$E247:$E1279,$E247)</f>
        <v>0</v>
      </c>
    </row>
    <row r="247" spans="1:10" s="13" customFormat="1" ht="15.6">
      <c r="A247" s="17">
        <v>3</v>
      </c>
      <c r="B247" s="22" t="s">
        <v>46</v>
      </c>
      <c r="C247" s="23" t="s">
        <v>87</v>
      </c>
      <c r="D247" s="23" t="s">
        <v>88</v>
      </c>
      <c r="E247" s="23" t="s">
        <v>132</v>
      </c>
      <c r="F247" s="23" t="s">
        <v>91</v>
      </c>
      <c r="G247" s="24">
        <v>30</v>
      </c>
      <c r="H247" s="25"/>
      <c r="I247" s="24">
        <v>30</v>
      </c>
      <c r="J247" s="25"/>
    </row>
    <row r="248" spans="1:10" s="13" customFormat="1" ht="34.200000000000003" customHeight="1">
      <c r="A248" s="14">
        <v>0</v>
      </c>
      <c r="B248" s="26" t="s">
        <v>157</v>
      </c>
      <c r="C248" s="27" t="s">
        <v>75</v>
      </c>
      <c r="D248" s="27" t="s">
        <v>114</v>
      </c>
      <c r="E248" s="27"/>
      <c r="F248" s="27"/>
      <c r="G248" s="28">
        <f>SUMIFS(G249:G1314,$C249:$C1314,$C249)/3</f>
        <v>0</v>
      </c>
      <c r="H248" s="28">
        <f>SUMIFS(H249:H1304,$C249:$C1304,$C249)/3</f>
        <v>0</v>
      </c>
      <c r="I248" s="28">
        <f>SUMIFS(I249:I1314,$C249:$C1314,$C249)/3</f>
        <v>0</v>
      </c>
      <c r="J248" s="28">
        <f>SUMIFS(J249:J1304,$C249:$C1304,$C249)/3</f>
        <v>0</v>
      </c>
    </row>
    <row r="249" spans="1:10" s="13" customFormat="1" ht="31.2" customHeight="1">
      <c r="A249" s="15">
        <v>1</v>
      </c>
      <c r="B249" s="40" t="s">
        <v>152</v>
      </c>
      <c r="C249" s="44" t="s">
        <v>75</v>
      </c>
      <c r="D249" s="44" t="s">
        <v>69</v>
      </c>
      <c r="E249" s="44"/>
      <c r="F249" s="44"/>
      <c r="G249" s="31">
        <f>SUMIFS(G250:G1286,$C250:$C1286,$C250,$D250:$D1286,$D250)/2</f>
        <v>0</v>
      </c>
      <c r="H249" s="31">
        <f>SUMIFS(H250:H1286,$C250:$C1286,$C250,$D250:$D1286,$D250)/2</f>
        <v>0</v>
      </c>
      <c r="I249" s="31">
        <f>SUMIFS(I250:I1286,$C250:$C1286,$C250,$D250:$D1286,$D250)/2</f>
        <v>0</v>
      </c>
      <c r="J249" s="31">
        <f>SUMIFS(J250:J1286,$C250:$C1286,$C250,$D250:$D1286,$D250)/2</f>
        <v>0</v>
      </c>
    </row>
    <row r="250" spans="1:10" s="13" customFormat="1" ht="46.8">
      <c r="A250" s="16">
        <v>2</v>
      </c>
      <c r="B250" s="41" t="s">
        <v>153</v>
      </c>
      <c r="C250" s="42" t="s">
        <v>75</v>
      </c>
      <c r="D250" s="42" t="s">
        <v>69</v>
      </c>
      <c r="E250" s="42" t="s">
        <v>154</v>
      </c>
      <c r="F250" s="42" t="s">
        <v>71</v>
      </c>
      <c r="G250" s="34">
        <f>SUMIFS(G251:G1283,$C251:$C1283,$C251,$D251:$D1283,$D251,$E251:$E1283,$E251)</f>
        <v>0</v>
      </c>
      <c r="H250" s="34">
        <f>SUMIFS(H251:H1283,$C251:$C1283,$C251,$D251:$D1283,$D251,$E251:$E1283,$E251)</f>
        <v>0</v>
      </c>
      <c r="I250" s="34">
        <f>SUMIFS(I251:I1283,$C251:$C1283,$C251,$D251:$D1283,$D251,$E251:$E1283,$E251)</f>
        <v>0</v>
      </c>
      <c r="J250" s="34">
        <f>SUMIFS(J251:J1283,$C251:$C1283,$C251,$D251:$D1283,$D251,$E251:$E1283,$E251)</f>
        <v>0</v>
      </c>
    </row>
    <row r="251" spans="1:10" s="13" customFormat="1" ht="22.8" customHeight="1">
      <c r="A251" s="17">
        <v>3</v>
      </c>
      <c r="B251" s="22" t="s">
        <v>155</v>
      </c>
      <c r="C251" s="23" t="s">
        <v>75</v>
      </c>
      <c r="D251" s="23" t="s">
        <v>69</v>
      </c>
      <c r="E251" s="23" t="s">
        <v>154</v>
      </c>
      <c r="F251" s="23" t="s">
        <v>156</v>
      </c>
      <c r="G251" s="24"/>
      <c r="H251" s="25"/>
      <c r="I251" s="24"/>
      <c r="J251" s="25"/>
    </row>
    <row r="252" spans="1:10" s="13" customFormat="1" ht="31.2">
      <c r="A252" s="14">
        <v>0</v>
      </c>
      <c r="B252" s="26" t="s">
        <v>147</v>
      </c>
      <c r="C252" s="27" t="s">
        <v>76</v>
      </c>
      <c r="D252" s="27" t="s">
        <v>114</v>
      </c>
      <c r="E252" s="27"/>
      <c r="F252" s="27"/>
      <c r="G252" s="28">
        <f>SUMIFS(G253:G1318,$C253:$C1318,$C253)/3</f>
        <v>76991.399999999994</v>
      </c>
      <c r="H252" s="28">
        <f>SUMIFS(H253:H1308,$C253:$C1308,$C253)/3</f>
        <v>833</v>
      </c>
      <c r="I252" s="28">
        <f>SUMIFS(I253:I1318,$C253:$C1318,$C253)/3</f>
        <v>77418.100000000006</v>
      </c>
      <c r="J252" s="28">
        <f>SUMIFS(J253:J1308,$C253:$C1308,$C253)/3</f>
        <v>833</v>
      </c>
    </row>
    <row r="253" spans="1:10" s="13" customFormat="1" ht="46.8">
      <c r="A253" s="15">
        <v>1</v>
      </c>
      <c r="B253" s="29" t="s">
        <v>15</v>
      </c>
      <c r="C253" s="30" t="s">
        <v>76</v>
      </c>
      <c r="D253" s="30" t="s">
        <v>69</v>
      </c>
      <c r="E253" s="30" t="s">
        <v>6</v>
      </c>
      <c r="F253" s="30" t="s">
        <v>71</v>
      </c>
      <c r="G253" s="31">
        <f>SUMIFS(G254:G1290,$C254:$C1290,$C254,$D254:$D1290,$D254)/2</f>
        <v>21900</v>
      </c>
      <c r="H253" s="31">
        <f>SUMIFS(H254:H1290,$C254:$C1290,$C254,$D254:$D1290,$D254)/2</f>
        <v>833</v>
      </c>
      <c r="I253" s="31">
        <f>SUMIFS(I254:I1290,$C254:$C1290,$C254,$D254:$D1290,$D254)/2</f>
        <v>21900</v>
      </c>
      <c r="J253" s="31">
        <f>SUMIFS(J254:J1290,$C254:$C1290,$C254,$D254:$D1290,$D254)/2</f>
        <v>833</v>
      </c>
    </row>
    <row r="254" spans="1:10" s="13" customFormat="1" ht="31.2">
      <c r="A254" s="16">
        <v>2</v>
      </c>
      <c r="B254" s="32" t="s">
        <v>16</v>
      </c>
      <c r="C254" s="33" t="s">
        <v>76</v>
      </c>
      <c r="D254" s="33" t="s">
        <v>69</v>
      </c>
      <c r="E254" s="33" t="s">
        <v>125</v>
      </c>
      <c r="F254" s="33" t="s">
        <v>71</v>
      </c>
      <c r="G254" s="34">
        <f>SUMIFS(G255:G1287,$C255:$C1287,$C255,$D255:$D1287,$D255,$E255:$E1287,$E255)</f>
        <v>21900</v>
      </c>
      <c r="H254" s="34">
        <f>SUMIFS(H255:H1287,$C255:$C1287,$C255,$D255:$D1287,$D255,$E255:$E1287,$E255)</f>
        <v>833</v>
      </c>
      <c r="I254" s="34">
        <f>SUMIFS(I255:I1287,$C255:$C1287,$C255,$D255:$D1287,$D255,$E255:$E1287,$E255)</f>
        <v>21900</v>
      </c>
      <c r="J254" s="34">
        <f>SUMIFS(J255:J1287,$C255:$C1287,$C255,$D255:$D1287,$D255,$E255:$E1287,$E255)</f>
        <v>833</v>
      </c>
    </row>
    <row r="255" spans="1:10" s="13" customFormat="1" ht="15.6">
      <c r="A255" s="17">
        <v>3</v>
      </c>
      <c r="B255" s="22" t="s">
        <v>18</v>
      </c>
      <c r="C255" s="23" t="s">
        <v>76</v>
      </c>
      <c r="D255" s="23" t="s">
        <v>69</v>
      </c>
      <c r="E255" s="23" t="s">
        <v>125</v>
      </c>
      <c r="F255" s="23" t="s">
        <v>77</v>
      </c>
      <c r="G255" s="24">
        <v>21900</v>
      </c>
      <c r="H255" s="24">
        <v>833</v>
      </c>
      <c r="I255" s="24">
        <v>21900</v>
      </c>
      <c r="J255" s="24">
        <v>833</v>
      </c>
    </row>
    <row r="256" spans="1:10" s="13" customFormat="1" ht="15.6">
      <c r="A256" s="15">
        <v>1</v>
      </c>
      <c r="B256" s="29" t="s">
        <v>141</v>
      </c>
      <c r="C256" s="30" t="s">
        <v>76</v>
      </c>
      <c r="D256" s="30" t="s">
        <v>78</v>
      </c>
      <c r="E256" s="30"/>
      <c r="F256" s="30"/>
      <c r="G256" s="31">
        <f>SUMIFS(G257:G1293,$C257:$C1293,$C257,$D257:$D1293,$D257)/2</f>
        <v>55091.4</v>
      </c>
      <c r="H256" s="31">
        <f>SUMIFS(H257:H1293,$C257:$C1293,$C257,$D257:$D1293,$D257)/2</f>
        <v>0</v>
      </c>
      <c r="I256" s="31">
        <f>SUMIFS(I257:I1293,$C257:$C1293,$C257,$D257:$D1293,$D257)/2</f>
        <v>55518.1</v>
      </c>
      <c r="J256" s="31">
        <f>SUMIFS(J257:J1293,$C257:$C1293,$C257,$D257:$D1293,$D257)/2</f>
        <v>0</v>
      </c>
    </row>
    <row r="257" spans="1:10" s="13" customFormat="1" ht="46.8">
      <c r="A257" s="16">
        <v>2</v>
      </c>
      <c r="B257" s="41" t="s">
        <v>210</v>
      </c>
      <c r="C257" s="33" t="s">
        <v>76</v>
      </c>
      <c r="D257" s="33" t="s">
        <v>78</v>
      </c>
      <c r="E257" s="33" t="s">
        <v>158</v>
      </c>
      <c r="F257" s="33" t="s">
        <v>71</v>
      </c>
      <c r="G257" s="34">
        <f>SUMIFS(G258:G1290,$C258:$C1290,$C258,$D258:$D1290,$D258,$E258:$E1290,$E258)</f>
        <v>0</v>
      </c>
      <c r="H257" s="34">
        <f>SUMIFS(H258:H1290,$C258:$C1290,$C258,$D258:$D1290,$D258,$E258:$E1290,$E258)</f>
        <v>0</v>
      </c>
      <c r="I257" s="34">
        <f>SUMIFS(I258:I1290,$C258:$C1290,$C258,$D258:$D1290,$D258,$E258:$E1290,$E258)</f>
        <v>0</v>
      </c>
      <c r="J257" s="34">
        <f>SUMIFS(J258:J1290,$C258:$C1290,$C258,$D258:$D1290,$D258,$E258:$E1290,$E258)</f>
        <v>0</v>
      </c>
    </row>
    <row r="258" spans="1:10" s="13" customFormat="1" ht="15.6">
      <c r="A258" s="17">
        <v>3</v>
      </c>
      <c r="B258" s="22" t="s">
        <v>19</v>
      </c>
      <c r="C258" s="23" t="s">
        <v>76</v>
      </c>
      <c r="D258" s="23" t="s">
        <v>78</v>
      </c>
      <c r="E258" s="23" t="s">
        <v>158</v>
      </c>
      <c r="F258" s="23" t="s">
        <v>79</v>
      </c>
      <c r="G258" s="24"/>
      <c r="H258" s="24"/>
      <c r="I258" s="24"/>
      <c r="J258" s="24"/>
    </row>
    <row r="259" spans="1:10" s="13" customFormat="1" ht="31.2">
      <c r="A259" s="16">
        <v>2</v>
      </c>
      <c r="B259" s="32" t="s">
        <v>16</v>
      </c>
      <c r="C259" s="33" t="s">
        <v>76</v>
      </c>
      <c r="D259" s="33" t="s">
        <v>78</v>
      </c>
      <c r="E259" s="33" t="s">
        <v>125</v>
      </c>
      <c r="F259" s="33"/>
      <c r="G259" s="34">
        <f>SUMIFS(G260:G1292,$C260:$C1292,$C260,$D260:$D1292,$D260,$E260:$E1292,$E260)</f>
        <v>55091.4</v>
      </c>
      <c r="H259" s="34">
        <f>SUMIFS(H260:H1292,$C260:$C1292,$C260,$D260:$D1292,$D260,$E260:$E1292,$E260)</f>
        <v>0</v>
      </c>
      <c r="I259" s="34">
        <f>SUMIFS(I260:I1292,$C260:$C1292,$C260,$D260:$D1292,$D260,$E260:$E1292,$E260)</f>
        <v>55518.1</v>
      </c>
      <c r="J259" s="34">
        <f>SUMIFS(J260:J1292,$C260:$C1292,$C260,$D260:$D1292,$D260,$E260:$E1292,$E260)</f>
        <v>0</v>
      </c>
    </row>
    <row r="260" spans="1:10" s="13" customFormat="1" ht="15.6">
      <c r="A260" s="17">
        <v>3</v>
      </c>
      <c r="B260" s="22" t="s">
        <v>19</v>
      </c>
      <c r="C260" s="23" t="s">
        <v>76</v>
      </c>
      <c r="D260" s="23" t="s">
        <v>78</v>
      </c>
      <c r="E260" s="23" t="s">
        <v>125</v>
      </c>
      <c r="F260" s="23" t="s">
        <v>79</v>
      </c>
      <c r="G260" s="24">
        <v>55091.4</v>
      </c>
      <c r="H260" s="24"/>
      <c r="I260" s="24">
        <v>55518.1</v>
      </c>
      <c r="J260" s="24"/>
    </row>
    <row r="261" spans="1:10" s="13" customFormat="1" ht="15.6">
      <c r="A261" s="12"/>
      <c r="B261" s="36" t="s">
        <v>68</v>
      </c>
      <c r="C261" s="37"/>
      <c r="D261" s="37"/>
      <c r="E261" s="37" t="s">
        <v>6</v>
      </c>
      <c r="F261" s="37"/>
      <c r="G261" s="38">
        <f>SUMIF($A14:$A260,$A14,G14:G260)</f>
        <v>1366935.8</v>
      </c>
      <c r="H261" s="38">
        <f>SUMIF($A14:$A260,$A14,H14:H260)</f>
        <v>581629.69999999995</v>
      </c>
      <c r="I261" s="38">
        <f>SUMIF($A14:$A260,$A14,I14:I260)</f>
        <v>1356901.2999999998</v>
      </c>
      <c r="J261" s="38">
        <f>SUMIF($A14:$A260,$A14,J14:J260)</f>
        <v>575381.1</v>
      </c>
    </row>
  </sheetData>
  <autoFilter ref="A6:H261">
    <filterColumn colId="6" showButton="0"/>
  </autoFilter>
  <mergeCells count="15">
    <mergeCell ref="I1:J1"/>
    <mergeCell ref="I6:J9"/>
    <mergeCell ref="I10:I13"/>
    <mergeCell ref="J10:J13"/>
    <mergeCell ref="G2:J2"/>
    <mergeCell ref="B4:J4"/>
    <mergeCell ref="G1:H1"/>
    <mergeCell ref="H10:H13"/>
    <mergeCell ref="B6:B13"/>
    <mergeCell ref="C6:C13"/>
    <mergeCell ref="D6:D13"/>
    <mergeCell ref="E6:E13"/>
    <mergeCell ref="F6:F13"/>
    <mergeCell ref="G10:G13"/>
    <mergeCell ref="G6:H9"/>
  </mergeCells>
  <pageMargins left="0.31496062992125984" right="0.31496062992125984" top="0.31496062992125984" bottom="0.31496062992125984" header="0" footer="0"/>
  <pageSetup paperSize="9" scale="67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B3:G17"/>
  <sheetViews>
    <sheetView zoomScale="115" zoomScaleNormal="115" workbookViewId="0">
      <selection activeCell="F15" sqref="F15"/>
    </sheetView>
  </sheetViews>
  <sheetFormatPr defaultColWidth="9.109375" defaultRowHeight="14.4"/>
  <cols>
    <col min="1" max="1" width="9.109375" style="6"/>
    <col min="2" max="2" width="24.88671875" style="6" customWidth="1"/>
    <col min="3" max="3" width="9.44140625" style="6" customWidth="1"/>
    <col min="4" max="4" width="19.5546875" style="6" customWidth="1"/>
    <col min="5" max="5" width="20" style="6" customWidth="1"/>
    <col min="6" max="6" width="17.33203125" style="6" customWidth="1"/>
    <col min="7" max="7" width="18.33203125" style="6" customWidth="1"/>
    <col min="8" max="16384" width="9.109375" style="6"/>
  </cols>
  <sheetData>
    <row r="3" spans="2:7" ht="15" customHeight="1">
      <c r="B3" s="65" t="s">
        <v>103</v>
      </c>
      <c r="C3" s="65" t="s">
        <v>101</v>
      </c>
      <c r="D3" s="68" t="s">
        <v>96</v>
      </c>
      <c r="E3" s="69"/>
      <c r="F3" s="68" t="s">
        <v>97</v>
      </c>
      <c r="G3" s="69"/>
    </row>
    <row r="4" spans="2:7">
      <c r="B4" s="66"/>
      <c r="C4" s="66"/>
      <c r="D4" s="70"/>
      <c r="E4" s="71"/>
      <c r="F4" s="70"/>
      <c r="G4" s="71"/>
    </row>
    <row r="5" spans="2:7" ht="0.75" customHeight="1">
      <c r="B5" s="66"/>
      <c r="C5" s="66"/>
      <c r="D5" s="70"/>
      <c r="E5" s="71"/>
      <c r="F5" s="70"/>
      <c r="G5" s="71"/>
    </row>
    <row r="6" spans="2:7" ht="15" hidden="1" customHeight="1">
      <c r="B6" s="66"/>
      <c r="C6" s="66"/>
      <c r="D6" s="72"/>
      <c r="E6" s="73"/>
      <c r="F6" s="72"/>
      <c r="G6" s="73"/>
    </row>
    <row r="7" spans="2:7" ht="15" customHeight="1">
      <c r="B7" s="66"/>
      <c r="C7" s="66"/>
      <c r="D7" s="74" t="s">
        <v>5</v>
      </c>
      <c r="E7" s="74" t="s">
        <v>95</v>
      </c>
      <c r="F7" s="74" t="s">
        <v>5</v>
      </c>
      <c r="G7" s="74" t="s">
        <v>95</v>
      </c>
    </row>
    <row r="8" spans="2:7">
      <c r="B8" s="66"/>
      <c r="C8" s="66"/>
      <c r="D8" s="75"/>
      <c r="E8" s="75"/>
      <c r="F8" s="75"/>
      <c r="G8" s="75"/>
    </row>
    <row r="9" spans="2:7">
      <c r="B9" s="66"/>
      <c r="C9" s="66"/>
      <c r="D9" s="75"/>
      <c r="E9" s="75"/>
      <c r="F9" s="75"/>
      <c r="G9" s="75"/>
    </row>
    <row r="10" spans="2:7" ht="2.25" customHeight="1">
      <c r="B10" s="67"/>
      <c r="C10" s="67"/>
      <c r="D10" s="76"/>
      <c r="E10" s="76"/>
      <c r="F10" s="76"/>
      <c r="G10" s="76"/>
    </row>
    <row r="11" spans="2:7">
      <c r="B11" s="1">
        <v>0</v>
      </c>
      <c r="C11" s="1" t="s">
        <v>98</v>
      </c>
      <c r="D11" s="5">
        <f>SUMIF('Приложение №6'!$A$14:$A1023,0,'Приложение №6'!$G$14:$G1023)</f>
        <v>1366935.8</v>
      </c>
      <c r="E11" s="5">
        <f>SUMIF('Приложение №6'!$A$14:$A1023,0,'Приложение №6'!$H$14:$H1023)</f>
        <v>581629.69999999995</v>
      </c>
      <c r="F11" s="5" t="e">
        <f>SUMIF('Приложение №6'!$A$14:$A1023,0,'Приложение №6'!#REF!)</f>
        <v>#REF!</v>
      </c>
      <c r="G11" s="5" t="e">
        <f>SUMIF('Приложение №6'!$A$14:$A1023,0,'Приложение №6'!#REF!)</f>
        <v>#REF!</v>
      </c>
    </row>
    <row r="12" spans="2:7">
      <c r="B12" s="2">
        <v>1</v>
      </c>
      <c r="C12" s="2" t="s">
        <v>99</v>
      </c>
      <c r="D12" s="7">
        <f>SUMIF('Приложение №6'!$A$14:$A1024,1,'Приложение №6'!$G$14:$G1024)</f>
        <v>1366935.7999999996</v>
      </c>
      <c r="E12" s="7">
        <f>SUMIF('Приложение №6'!$A$14:$A1024,1,'Приложение №6'!$H$14:$H1024)</f>
        <v>581629.69999999995</v>
      </c>
      <c r="F12" s="7" t="e">
        <f>SUMIF('Приложение №6'!$A$14:$A1024,1,'Приложение №6'!#REF!)</f>
        <v>#REF!</v>
      </c>
      <c r="G12" s="7" t="e">
        <f>SUMIF('Приложение №6'!$A$14:$A1024,1,'Приложение №6'!#REF!)</f>
        <v>#REF!</v>
      </c>
    </row>
    <row r="13" spans="2:7">
      <c r="B13" s="3">
        <v>2</v>
      </c>
      <c r="C13" s="3" t="s">
        <v>102</v>
      </c>
      <c r="D13" s="8">
        <f>SUMIF('Приложение №6'!$A$14:$A1025,2,'Приложение №6'!$G$14:$G1025)</f>
        <v>1366935.8</v>
      </c>
      <c r="E13" s="8">
        <f>SUMIF('Приложение №6'!$A$14:$A1025,2,'Приложение №6'!$H$14:$H1025)</f>
        <v>581629.70000000007</v>
      </c>
      <c r="F13" s="8" t="e">
        <f>SUMIF('Приложение №6'!$A$14:$A1025,2,'Приложение №6'!#REF!)</f>
        <v>#REF!</v>
      </c>
      <c r="G13" s="8" t="e">
        <f>SUMIF('Приложение №6'!$A$14:$A1025,2,'Приложение №6'!#REF!)</f>
        <v>#REF!</v>
      </c>
    </row>
    <row r="14" spans="2:7">
      <c r="B14" s="4" t="s">
        <v>115</v>
      </c>
      <c r="C14" s="4" t="s">
        <v>100</v>
      </c>
      <c r="D14" s="9">
        <f>SUMIF('Приложение №6'!$A$14:$A1026,3,'Приложение №6'!$G$14:$G1026)</f>
        <v>1366935.8</v>
      </c>
      <c r="E14" s="9">
        <f>SUMIF('Приложение №6'!$A$14:$A1026,3,'Приложение №6'!$H$14:$H1026)</f>
        <v>581629.70000000007</v>
      </c>
      <c r="F14" s="9" t="e">
        <f>SUMIF('Приложение №6'!$A$14:$A1026,3,'Приложение №6'!#REF!)</f>
        <v>#REF!</v>
      </c>
      <c r="G14" s="9" t="e">
        <f>SUMIF('Приложение №6'!$A$14:$A1026,3,'Приложение №6'!#REF!)</f>
        <v>#REF!</v>
      </c>
    </row>
    <row r="15" spans="2:7">
      <c r="B15" s="10">
        <v>0</v>
      </c>
      <c r="C15" s="10" t="s">
        <v>98</v>
      </c>
      <c r="D15" s="11">
        <f>D14-D11</f>
        <v>0</v>
      </c>
      <c r="E15" s="11">
        <f t="shared" ref="E15" si="0">E14-E11</f>
        <v>0</v>
      </c>
      <c r="F15" s="11" t="e">
        <f>F14-F11</f>
        <v>#REF!</v>
      </c>
      <c r="G15" s="11" t="e">
        <f t="shared" ref="G15" si="1">G14-G11</f>
        <v>#REF!</v>
      </c>
    </row>
    <row r="16" spans="2:7">
      <c r="B16" s="10">
        <v>1</v>
      </c>
      <c r="C16" s="10" t="s">
        <v>99</v>
      </c>
      <c r="D16" s="11">
        <f>D14-D12</f>
        <v>0</v>
      </c>
      <c r="E16" s="11">
        <f t="shared" ref="E16" si="2">E14-E12</f>
        <v>0</v>
      </c>
      <c r="F16" s="11" t="e">
        <f>F14-F12</f>
        <v>#REF!</v>
      </c>
      <c r="G16" s="11" t="e">
        <f t="shared" ref="G16" si="3">G14-G12</f>
        <v>#REF!</v>
      </c>
    </row>
    <row r="17" spans="2:7">
      <c r="B17" s="10">
        <v>2</v>
      </c>
      <c r="C17" s="10" t="s">
        <v>102</v>
      </c>
      <c r="D17" s="11">
        <f>D14-D13</f>
        <v>0</v>
      </c>
      <c r="E17" s="11">
        <f t="shared" ref="E17" si="4">E14-E13</f>
        <v>0</v>
      </c>
      <c r="F17" s="11" t="e">
        <f>F14-F13</f>
        <v>#REF!</v>
      </c>
      <c r="G17" s="11" t="e">
        <f t="shared" ref="G17" si="5">G14-G13</f>
        <v>#REF!</v>
      </c>
    </row>
  </sheetData>
  <mergeCells count="8">
    <mergeCell ref="B3:B10"/>
    <mergeCell ref="C3:C10"/>
    <mergeCell ref="D3:E6"/>
    <mergeCell ref="F3:G6"/>
    <mergeCell ref="D7:D10"/>
    <mergeCell ref="E7:E10"/>
    <mergeCell ref="F7:F10"/>
    <mergeCell ref="G7:G10"/>
  </mergeCells>
  <pageMargins left="0.70866141732283472" right="0.70866141732283472" top="0.74803149606299213" bottom="0.74803149606299213" header="0.31496062992125984" footer="0.31496062992125984"/>
  <pageSetup paperSize="9"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Приложение №6</vt:lpstr>
      <vt:lpstr>КС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Игорь</dc:creator>
  <cp:lastModifiedBy>Лена</cp:lastModifiedBy>
  <cp:lastPrinted>2019-12-11T15:33:35Z</cp:lastPrinted>
  <dcterms:created xsi:type="dcterms:W3CDTF">2017-09-27T09:31:38Z</dcterms:created>
  <dcterms:modified xsi:type="dcterms:W3CDTF">2025-11-12T07:01:55Z</dcterms:modified>
</cp:coreProperties>
</file>