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№4'!$A$6:$I$251</definedName>
  </definedNames>
  <calcPr calcId="145621"/>
</workbook>
</file>

<file path=xl/calcChain.xml><?xml version="1.0" encoding="utf-8"?>
<calcChain xmlns="http://schemas.openxmlformats.org/spreadsheetml/2006/main">
  <c r="K149" i="1" l="1"/>
  <c r="J149" i="1"/>
  <c r="I149" i="1"/>
  <c r="H149" i="1"/>
  <c r="I249" i="1" l="1"/>
  <c r="H249" i="1"/>
  <c r="I247" i="1"/>
  <c r="I246" i="1" s="1"/>
  <c r="H247" i="1"/>
  <c r="I244" i="1"/>
  <c r="H244" i="1"/>
  <c r="I242" i="1"/>
  <c r="H242" i="1"/>
  <c r="I240" i="1"/>
  <c r="H240" i="1"/>
  <c r="I236" i="1"/>
  <c r="H236" i="1"/>
  <c r="I234" i="1"/>
  <c r="H234" i="1"/>
  <c r="I231" i="1"/>
  <c r="H231" i="1"/>
  <c r="I229" i="1"/>
  <c r="H229" i="1"/>
  <c r="H228" i="1" s="1"/>
  <c r="I225" i="1"/>
  <c r="H225" i="1"/>
  <c r="I223" i="1"/>
  <c r="H223" i="1"/>
  <c r="I220" i="1"/>
  <c r="I219" i="1" s="1"/>
  <c r="H220" i="1"/>
  <c r="H219" i="1" s="1"/>
  <c r="I217" i="1"/>
  <c r="I216" i="1" s="1"/>
  <c r="H217" i="1"/>
  <c r="H216" i="1" s="1"/>
  <c r="I214" i="1"/>
  <c r="H214" i="1"/>
  <c r="I212" i="1"/>
  <c r="H212" i="1"/>
  <c r="I209" i="1"/>
  <c r="H209" i="1"/>
  <c r="I207" i="1"/>
  <c r="H207" i="1"/>
  <c r="I205" i="1"/>
  <c r="H205" i="1"/>
  <c r="I202" i="1"/>
  <c r="I201" i="1" s="1"/>
  <c r="H202" i="1"/>
  <c r="H201" i="1" s="1"/>
  <c r="I199" i="1"/>
  <c r="H199" i="1"/>
  <c r="I197" i="1"/>
  <c r="H197" i="1"/>
  <c r="H196" i="1" s="1"/>
  <c r="I194" i="1"/>
  <c r="H194" i="1"/>
  <c r="I192" i="1"/>
  <c r="H192" i="1"/>
  <c r="I190" i="1"/>
  <c r="H190" i="1"/>
  <c r="I187" i="1"/>
  <c r="H187" i="1"/>
  <c r="I185" i="1"/>
  <c r="I184" i="1" s="1"/>
  <c r="H185" i="1"/>
  <c r="I182" i="1"/>
  <c r="H182" i="1"/>
  <c r="I179" i="1"/>
  <c r="H179" i="1"/>
  <c r="I177" i="1"/>
  <c r="H177" i="1"/>
  <c r="I174" i="1"/>
  <c r="H174" i="1"/>
  <c r="I172" i="1"/>
  <c r="H172" i="1"/>
  <c r="I169" i="1"/>
  <c r="I168" i="1" s="1"/>
  <c r="H169" i="1"/>
  <c r="H168" i="1" s="1"/>
  <c r="I166" i="1"/>
  <c r="H166" i="1"/>
  <c r="I164" i="1"/>
  <c r="H164" i="1"/>
  <c r="I161" i="1"/>
  <c r="I160" i="1" s="1"/>
  <c r="H161" i="1"/>
  <c r="H160" i="1" s="1"/>
  <c r="I158" i="1"/>
  <c r="I157" i="1" s="1"/>
  <c r="H158" i="1"/>
  <c r="H157" i="1" s="1"/>
  <c r="I151" i="1"/>
  <c r="I148" i="1" s="1"/>
  <c r="H151" i="1"/>
  <c r="H148" i="1" s="1"/>
  <c r="I146" i="1"/>
  <c r="I145" i="1" s="1"/>
  <c r="H146" i="1"/>
  <c r="H145" i="1" s="1"/>
  <c r="I143" i="1"/>
  <c r="H143" i="1"/>
  <c r="I141" i="1"/>
  <c r="H141" i="1"/>
  <c r="I138" i="1"/>
  <c r="I137" i="1" s="1"/>
  <c r="H138" i="1"/>
  <c r="H137" i="1" s="1"/>
  <c r="I135" i="1"/>
  <c r="H135" i="1"/>
  <c r="I133" i="1"/>
  <c r="H133" i="1"/>
  <c r="I131" i="1"/>
  <c r="H131" i="1"/>
  <c r="I129" i="1"/>
  <c r="H129" i="1"/>
  <c r="I127" i="1"/>
  <c r="H127" i="1"/>
  <c r="I124" i="1"/>
  <c r="I123" i="1" s="1"/>
  <c r="H124" i="1"/>
  <c r="H123" i="1" s="1"/>
  <c r="I118" i="1"/>
  <c r="H118" i="1"/>
  <c r="I116" i="1"/>
  <c r="H116" i="1"/>
  <c r="I114" i="1"/>
  <c r="H114" i="1"/>
  <c r="I111" i="1"/>
  <c r="I110" i="1" s="1"/>
  <c r="H111" i="1"/>
  <c r="H110" i="1" s="1"/>
  <c r="I107" i="1"/>
  <c r="H107" i="1"/>
  <c r="I105" i="1"/>
  <c r="H105" i="1"/>
  <c r="I102" i="1"/>
  <c r="I101" i="1" s="1"/>
  <c r="H102" i="1"/>
  <c r="H101" i="1" s="1"/>
  <c r="I99" i="1"/>
  <c r="I98" i="1" s="1"/>
  <c r="H99" i="1"/>
  <c r="H98" i="1" s="1"/>
  <c r="I96" i="1"/>
  <c r="I95" i="1" s="1"/>
  <c r="H96" i="1"/>
  <c r="I89" i="1"/>
  <c r="H89" i="1"/>
  <c r="I87" i="1"/>
  <c r="H87" i="1"/>
  <c r="I85" i="1"/>
  <c r="H85" i="1"/>
  <c r="I79" i="1"/>
  <c r="I78" i="1" s="1"/>
  <c r="H79" i="1"/>
  <c r="H78" i="1" s="1"/>
  <c r="I76" i="1"/>
  <c r="I75" i="1" s="1"/>
  <c r="H76" i="1"/>
  <c r="H75" i="1" s="1"/>
  <c r="I71" i="1"/>
  <c r="I70" i="1" s="1"/>
  <c r="H71" i="1"/>
  <c r="H70" i="1" s="1"/>
  <c r="I68" i="1"/>
  <c r="H68" i="1"/>
  <c r="I65" i="1"/>
  <c r="H65" i="1"/>
  <c r="I61" i="1"/>
  <c r="H61" i="1"/>
  <c r="I56" i="1"/>
  <c r="H56" i="1"/>
  <c r="I53" i="1"/>
  <c r="H53" i="1"/>
  <c r="I49" i="1"/>
  <c r="H49" i="1"/>
  <c r="I46" i="1"/>
  <c r="I45" i="1" s="1"/>
  <c r="H46" i="1"/>
  <c r="H45" i="1" s="1"/>
  <c r="I41" i="1"/>
  <c r="I36" i="1" s="1"/>
  <c r="H41" i="1"/>
  <c r="I39" i="1"/>
  <c r="H39" i="1"/>
  <c r="I37" i="1"/>
  <c r="H37" i="1"/>
  <c r="I32" i="1"/>
  <c r="I29" i="1" s="1"/>
  <c r="H32" i="1"/>
  <c r="I30" i="1"/>
  <c r="H30" i="1"/>
  <c r="I26" i="1"/>
  <c r="I25" i="1" s="1"/>
  <c r="H26" i="1"/>
  <c r="H25" i="1" s="1"/>
  <c r="I23" i="1"/>
  <c r="I22" i="1" s="1"/>
  <c r="H23" i="1"/>
  <c r="H22" i="1" s="1"/>
  <c r="I18" i="1"/>
  <c r="H18" i="1"/>
  <c r="I16" i="1"/>
  <c r="H16" i="1"/>
  <c r="K187" i="1"/>
  <c r="J187" i="1"/>
  <c r="H176" i="1" l="1"/>
  <c r="H239" i="1"/>
  <c r="I113" i="1"/>
  <c r="H36" i="1"/>
  <c r="I84" i="1"/>
  <c r="H84" i="1"/>
  <c r="I55" i="1"/>
  <c r="H104" i="1"/>
  <c r="H211" i="1"/>
  <c r="H222" i="1"/>
  <c r="I222" i="1"/>
  <c r="H48" i="1"/>
  <c r="H113" i="1"/>
  <c r="I189" i="1"/>
  <c r="H189" i="1"/>
  <c r="H15" i="1"/>
  <c r="H14" i="1" s="1"/>
  <c r="I104" i="1"/>
  <c r="I140" i="1"/>
  <c r="I196" i="1"/>
  <c r="I233" i="1"/>
  <c r="H29" i="1"/>
  <c r="H163" i="1"/>
  <c r="H171" i="1"/>
  <c r="H233" i="1"/>
  <c r="I171" i="1"/>
  <c r="I15" i="1"/>
  <c r="I14" i="1" s="1"/>
  <c r="I48" i="1"/>
  <c r="I64" i="1"/>
  <c r="I126" i="1"/>
  <c r="I204" i="1"/>
  <c r="I28" i="1"/>
  <c r="H246" i="1"/>
  <c r="I163" i="1"/>
  <c r="H64" i="1"/>
  <c r="H126" i="1"/>
  <c r="H140" i="1"/>
  <c r="H204" i="1"/>
  <c r="H55" i="1"/>
  <c r="H95" i="1"/>
  <c r="H184" i="1"/>
  <c r="I176" i="1"/>
  <c r="I211" i="1"/>
  <c r="I228" i="1"/>
  <c r="I239" i="1"/>
  <c r="I74" i="1"/>
  <c r="H74" i="1"/>
  <c r="K87" i="1"/>
  <c r="J87" i="1"/>
  <c r="K39" i="1"/>
  <c r="J39" i="1"/>
  <c r="I44" i="1" l="1"/>
  <c r="H28" i="1"/>
  <c r="H83" i="1"/>
  <c r="H44" i="1"/>
  <c r="I83" i="1"/>
  <c r="I109" i="1"/>
  <c r="H109" i="1"/>
  <c r="K229" i="1"/>
  <c r="J229" i="1"/>
  <c r="K99" i="1"/>
  <c r="K98" i="1" s="1"/>
  <c r="J99" i="1"/>
  <c r="J98" i="1" s="1"/>
  <c r="I251" i="1" l="1"/>
  <c r="H251" i="1"/>
  <c r="K166" i="1"/>
  <c r="J166" i="1"/>
  <c r="K174" i="1"/>
  <c r="J174" i="1"/>
  <c r="K102" i="1" l="1"/>
  <c r="K101" i="1" s="1"/>
  <c r="J102" i="1"/>
  <c r="J101" i="1" s="1"/>
  <c r="K242" i="1" l="1"/>
  <c r="J242" i="1"/>
  <c r="K164" i="1"/>
  <c r="K163" i="1" s="1"/>
  <c r="J164" i="1"/>
  <c r="J163" i="1" s="1"/>
  <c r="K182" i="1"/>
  <c r="J182" i="1"/>
  <c r="J217" i="1" l="1"/>
  <c r="J216" i="1" s="1"/>
  <c r="K217" i="1"/>
  <c r="K216" i="1" s="1"/>
  <c r="K135" i="1" l="1"/>
  <c r="J135" i="1"/>
  <c r="K197" i="1" l="1"/>
  <c r="J197" i="1"/>
  <c r="J71" i="1" l="1"/>
  <c r="K249" i="1" l="1"/>
  <c r="J249" i="1"/>
  <c r="K247" i="1"/>
  <c r="J247" i="1"/>
  <c r="K244" i="1"/>
  <c r="J244" i="1"/>
  <c r="K240" i="1"/>
  <c r="J240" i="1"/>
  <c r="K236" i="1"/>
  <c r="J236" i="1"/>
  <c r="K234" i="1"/>
  <c r="J234" i="1"/>
  <c r="K231" i="1"/>
  <c r="K228" i="1" s="1"/>
  <c r="J231" i="1"/>
  <c r="J228" i="1" s="1"/>
  <c r="K225" i="1"/>
  <c r="J225" i="1"/>
  <c r="K223" i="1"/>
  <c r="J223" i="1"/>
  <c r="K220" i="1"/>
  <c r="K219" i="1" s="1"/>
  <c r="J220" i="1"/>
  <c r="J219" i="1" s="1"/>
  <c r="K214" i="1"/>
  <c r="J214" i="1"/>
  <c r="K212" i="1"/>
  <c r="J212" i="1"/>
  <c r="K209" i="1"/>
  <c r="J209" i="1"/>
  <c r="K207" i="1"/>
  <c r="K53" i="1" s="1"/>
  <c r="J207" i="1"/>
  <c r="J53" i="1" s="1"/>
  <c r="K205" i="1"/>
  <c r="J205" i="1"/>
  <c r="K202" i="1"/>
  <c r="K201" i="1" s="1"/>
  <c r="J202" i="1"/>
  <c r="J201" i="1" s="1"/>
  <c r="K199" i="1"/>
  <c r="K196" i="1" s="1"/>
  <c r="J199" i="1"/>
  <c r="J196" i="1" s="1"/>
  <c r="K194" i="1"/>
  <c r="J194" i="1"/>
  <c r="K192" i="1"/>
  <c r="J192" i="1"/>
  <c r="K190" i="1"/>
  <c r="J190" i="1"/>
  <c r="K185" i="1"/>
  <c r="K184" i="1" s="1"/>
  <c r="J185" i="1"/>
  <c r="J184" i="1" s="1"/>
  <c r="K179" i="1"/>
  <c r="J179" i="1"/>
  <c r="K177" i="1"/>
  <c r="J177" i="1"/>
  <c r="K172" i="1"/>
  <c r="J172" i="1"/>
  <c r="K169" i="1"/>
  <c r="K168" i="1" s="1"/>
  <c r="J169" i="1"/>
  <c r="J168" i="1" s="1"/>
  <c r="K161" i="1"/>
  <c r="K160" i="1" s="1"/>
  <c r="J161" i="1"/>
  <c r="J160" i="1" s="1"/>
  <c r="K158" i="1"/>
  <c r="K157" i="1" s="1"/>
  <c r="J158" i="1"/>
  <c r="J157" i="1" s="1"/>
  <c r="K151" i="1"/>
  <c r="K148" i="1" s="1"/>
  <c r="J151" i="1"/>
  <c r="J148" i="1" s="1"/>
  <c r="K146" i="1"/>
  <c r="K46" i="1" s="1"/>
  <c r="J146" i="1"/>
  <c r="J145" i="1" s="1"/>
  <c r="K143" i="1"/>
  <c r="J143" i="1"/>
  <c r="K141" i="1"/>
  <c r="J141" i="1"/>
  <c r="K138" i="1"/>
  <c r="K137" i="1" s="1"/>
  <c r="J138" i="1"/>
  <c r="J137" i="1" s="1"/>
  <c r="K133" i="1"/>
  <c r="J133" i="1"/>
  <c r="K131" i="1"/>
  <c r="J131" i="1"/>
  <c r="K129" i="1"/>
  <c r="J129" i="1"/>
  <c r="K127" i="1"/>
  <c r="J127" i="1"/>
  <c r="K124" i="1"/>
  <c r="K123" i="1" s="1"/>
  <c r="J124" i="1"/>
  <c r="J123" i="1" s="1"/>
  <c r="K118" i="1"/>
  <c r="J118" i="1"/>
  <c r="K116" i="1"/>
  <c r="J116" i="1"/>
  <c r="K114" i="1"/>
  <c r="J114" i="1"/>
  <c r="K111" i="1"/>
  <c r="K110" i="1" s="1"/>
  <c r="J111" i="1"/>
  <c r="J110" i="1" s="1"/>
  <c r="K107" i="1"/>
  <c r="J107" i="1"/>
  <c r="K105" i="1"/>
  <c r="J105" i="1"/>
  <c r="K96" i="1"/>
  <c r="J96" i="1"/>
  <c r="K89" i="1"/>
  <c r="J89" i="1"/>
  <c r="K85" i="1"/>
  <c r="J85" i="1"/>
  <c r="K79" i="1"/>
  <c r="K78" i="1" s="1"/>
  <c r="J79" i="1"/>
  <c r="J78" i="1" s="1"/>
  <c r="K76" i="1"/>
  <c r="K75" i="1" s="1"/>
  <c r="J76" i="1"/>
  <c r="J75" i="1" s="1"/>
  <c r="K68" i="1"/>
  <c r="J68" i="1"/>
  <c r="K65" i="1"/>
  <c r="J65" i="1"/>
  <c r="K61" i="1"/>
  <c r="J61" i="1"/>
  <c r="K56" i="1"/>
  <c r="J56" i="1"/>
  <c r="K49" i="1"/>
  <c r="J49" i="1"/>
  <c r="K41" i="1"/>
  <c r="J41" i="1"/>
  <c r="K32" i="1"/>
  <c r="K29" i="1" s="1"/>
  <c r="J32" i="1"/>
  <c r="K26" i="1"/>
  <c r="K25" i="1" s="1"/>
  <c r="J26" i="1"/>
  <c r="J25" i="1" s="1"/>
  <c r="K23" i="1"/>
  <c r="K22" i="1" s="1"/>
  <c r="J23" i="1"/>
  <c r="J22" i="1" s="1"/>
  <c r="K18" i="1"/>
  <c r="J18" i="1"/>
  <c r="K16" i="1"/>
  <c r="J16" i="1"/>
  <c r="J222" i="1" l="1"/>
  <c r="K95" i="1"/>
  <c r="J95" i="1"/>
  <c r="K222" i="1"/>
  <c r="K36" i="1"/>
  <c r="K37" i="1"/>
  <c r="K30" i="1" s="1"/>
  <c r="J37" i="1"/>
  <c r="K71" i="1"/>
  <c r="J70" i="1"/>
  <c r="K48" i="1"/>
  <c r="J48" i="1"/>
  <c r="K171" i="1"/>
  <c r="J233" i="1"/>
  <c r="J239" i="1"/>
  <c r="K74" i="1"/>
  <c r="J74" i="1"/>
  <c r="K55" i="1"/>
  <c r="K140" i="1"/>
  <c r="K64" i="1"/>
  <c r="K84" i="1"/>
  <c r="K113" i="1"/>
  <c r="K109" i="1" s="1"/>
  <c r="K204" i="1"/>
  <c r="K239" i="1"/>
  <c r="J113" i="1"/>
  <c r="K45" i="1"/>
  <c r="K15" i="1"/>
  <c r="K14" i="1" s="1"/>
  <c r="K176" i="1"/>
  <c r="K189" i="1"/>
  <c r="K233" i="1"/>
  <c r="K246" i="1"/>
  <c r="K145" i="1"/>
  <c r="J211" i="1"/>
  <c r="K104" i="1"/>
  <c r="K211" i="1"/>
  <c r="J46" i="1"/>
  <c r="J45" i="1" s="1"/>
  <c r="J104" i="1"/>
  <c r="J64" i="1"/>
  <c r="K126" i="1"/>
  <c r="J15" i="1"/>
  <c r="J14" i="1" s="1"/>
  <c r="J55" i="1"/>
  <c r="J140" i="1"/>
  <c r="J189" i="1"/>
  <c r="J84" i="1"/>
  <c r="J204" i="1"/>
  <c r="J246" i="1"/>
  <c r="J171" i="1"/>
  <c r="J126" i="1"/>
  <c r="J176" i="1"/>
  <c r="K83" i="1" l="1"/>
  <c r="J36" i="1"/>
  <c r="J30" i="1"/>
  <c r="J29" i="1" s="1"/>
  <c r="J44" i="1"/>
  <c r="K70" i="1"/>
  <c r="K44" i="1" s="1"/>
  <c r="K28" i="1" s="1"/>
  <c r="J83" i="1"/>
  <c r="J109" i="1"/>
  <c r="J28" i="1" l="1"/>
  <c r="J251" i="1" s="1"/>
  <c r="K251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<sst xmlns="http://schemas.openxmlformats.org/spreadsheetml/2006/main" count="1119" uniqueCount="197">
  <si>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</si>
  <si>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</si>
  <si>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</si>
  <si>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</si>
  <si>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</si>
  <si>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</si>
  <si>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</si>
  <si>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>Управление финансами администрации муниципального района Кинельский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</si>
  <si>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</si>
  <si>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</si>
  <si>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</si>
  <si>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</si>
  <si>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</si>
  <si>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</si>
  <si>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</si>
  <si>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</si>
  <si>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</si>
  <si>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</si>
  <si>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</si>
  <si>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</si>
  <si>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Прочие межбюджетные трансферты бюджетам субъектов Российской Федерации и муниципальных образований общего характера</t>
  </si>
  <si>
    <t>Иные межбюджетные трансферты</t>
  </si>
  <si>
    <t>Собрание представителей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</si>
  <si>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</si>
  <si>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</si>
  <si>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МКУ "Управление культуры, спорта и молодежной политики"</t>
  </si>
  <si>
    <t>Молодежная политика и оздоровление детей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</si>
  <si>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</si>
  <si>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</si>
  <si>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</si>
  <si>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</si>
  <si>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</si>
  <si>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</si>
  <si>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</si>
  <si>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2017-2019 годы"</t>
  </si>
  <si>
    <t>30 0 00 00000</t>
  </si>
  <si>
    <t xml:space="preserve">Физическая культура </t>
  </si>
  <si>
    <t>06 0 00 00000</t>
  </si>
  <si>
    <t>Охрана семьи, материнства и детства</t>
  </si>
  <si>
    <t>Непрограммные направления расходов местного бюджета в области социальной политики</t>
  </si>
  <si>
    <t>МКУ "Управление по вопросам семьи и демографического развития муниципального района Кинельский"</t>
  </si>
  <si>
    <t>32 0 00 00000</t>
  </si>
  <si>
    <t>Комитет по управлению муниципальным имуществом муниципального района Кинельский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</si>
  <si>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</si>
  <si>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</si>
  <si>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</si>
  <si>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</si>
  <si>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</si>
  <si>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</si>
  <si>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</si>
  <si>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</si>
  <si>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</si>
  <si>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</si>
  <si>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</si>
  <si>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</si>
  <si>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</si>
  <si>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</si>
  <si>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</si>
  <si>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</si>
  <si>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</si>
  <si>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</si>
  <si>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</si>
  <si>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</si>
  <si>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</si>
  <si>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</si>
  <si>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</si>
  <si>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Транспорт</t>
  </si>
  <si>
    <t>Субсидии юридическим лицам (кроме некоммерческих организаций), индивидуальным предпринимателям, физическим лицам)</t>
  </si>
  <si>
    <t>Дорожное хозяйство</t>
  </si>
  <si>
    <t>15 0 00 00000</t>
  </si>
  <si>
    <t>МП «Развитие и поддержка малого и среднего предпринимательства в муниципальном районе Кинельский на 2015-2020 гг.»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</si>
  <si>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</si>
  <si>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</si>
  <si>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</si>
  <si>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 xml:space="preserve">МП "Устойчивое развитие сельских территорий Кинельского района Самарской области на 2014 - 2017 годы и на период до 2020 года" 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</si>
  <si>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</si>
  <si>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</si>
  <si>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</si>
  <si>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</si>
  <si>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</si>
  <si>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</si>
  <si>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</si>
  <si>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</si>
  <si>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</si>
  <si>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</si>
  <si>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</si>
  <si>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</si>
  <si>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</si>
  <si>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</si>
  <si>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</si>
  <si>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</si>
  <si>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</si>
  <si>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</si>
  <si>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</si>
  <si>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</si>
  <si>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</si>
  <si>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</si>
  <si>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</si>
  <si>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</si>
  <si>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</si>
  <si>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</si>
  <si>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</si>
  <si>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</si>
  <si>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</si>
  <si>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</si>
  <si>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</si>
  <si>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</si>
  <si>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</si>
  <si>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</si>
  <si>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</si>
  <si>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</si>
  <si>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</si>
  <si>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</si>
  <si>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</si>
  <si>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</si>
  <si>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</si>
  <si>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</si>
  <si>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</si>
  <si>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жильё»</t>
    </r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</si>
  <si>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</si>
  <si>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</si>
  <si>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</si>
  <si>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</si>
  <si>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</si>
  <si>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</si>
  <si>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</si>
  <si>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Приложение 4</t>
  </si>
  <si>
    <t>МП «Развитие  культуры муниципального района Кинельский» на 2014-2020 гг.</t>
  </si>
  <si>
    <t xml:space="preserve">Субсидии юридическим лицам (кроме некоммерческих организаций), индивидуальным предпринимателям, физическим лицам  </t>
  </si>
  <si>
    <t>МП «Развитие мобилизационной подготовки на территории муниципального района Кинельский на 2018-2020 годы»</t>
  </si>
  <si>
    <t>19 0 00 00000</t>
  </si>
  <si>
    <t>23 0 00 00000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</si>
  <si>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2018-2020 года"</t>
  </si>
  <si>
    <t>51 0 00 00000</t>
  </si>
  <si>
    <t>54 0 00 00000</t>
  </si>
  <si>
    <t>МП "Организация деятельности по опеке и попечительству на территории муниципального района Кинельский Самарской области на 2018-2020 годы".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</si>
  <si>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</si>
  <si>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</si>
  <si>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</si>
  <si>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</si>
  <si>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</si>
  <si>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</si>
  <si>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</si>
  <si>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МП "Профилактика безнадзорности, правонарушений и защита прав несовершеннолетних в муниципальном районе Кинельский" на 2018-2020 гг.</t>
  </si>
  <si>
    <t>29 0 00 00000</t>
  </si>
  <si>
    <t>МП "Формирование современной комфортной городской среды муниципального района Кинельский Самарской области на 2018 год -2020 годы"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</si>
  <si>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</si>
  <si>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</si>
  <si>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</si>
  <si>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</si>
  <si>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</si>
  <si>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</si>
  <si>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</si>
  <si>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t xml:space="preserve">Ведомственная структура расходов
бюджета муниципального  района Кинельский на 2019 год.
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</si>
  <si>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</si>
  <si>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 и реконструкция зданий школ и детских садов, расположенных на территории муниципального района Кинельский» на 2014-2021 годы.</t>
    </r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</si>
  <si>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2018-2021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</si>
  <si>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2017-2021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</si>
  <si>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2017-2021 годы"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</si>
  <si>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</si>
  <si>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</si>
  <si>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 xml:space="preserve"> МП "Развитие библиотечного обслуживания муниципального района Кинельский" на 2014-2021 годы.</t>
  </si>
  <si>
    <t>МП «Развитие  физической культуры и спорта муниципального района Кинельский» на 2014-2021 гг.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</si>
  <si>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2017-2021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</si>
  <si>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2017-2021 годы"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</si>
  <si>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2014-2021 годы</t>
  </si>
  <si>
    <t>МП "Модернизация и развитие автомобильных дорог общего пользования местного значения муниципального района Кинельский на 2009-2019 гг."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</si>
  <si>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2017-2021 годы" </t>
  </si>
  <si>
    <t>МП природоохранных мероприятий на 2012-2021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</si>
  <si>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2017-2021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</si>
  <si>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2017-2021 годы"</t>
  </si>
  <si>
    <t>МП "Организация досуга детей, подростков и молодёжи муниципального района Кинельский на 2017-2021 годы"</t>
  </si>
  <si>
    <t>МП "Развитие дополнительного образования в сфере культуры" муниципального района Кинельский Самарской области на период 2018-2021 гг.</t>
  </si>
  <si>
    <t>37 0 00 00000</t>
  </si>
  <si>
    <t>МП «Молодёжь муниципального района Кинельский» на 2014-2020 гг.</t>
  </si>
  <si>
    <t>МП «Молодёжь муниципальногорайона Кинельский» на 2014-2021 гг.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</si>
  <si>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</si>
  <si>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МП "Развитие печатного средства массовой информации в муниципальном районе Кинельский на 2017-2020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</si>
  <si>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2017-2020 годы через информационную телепрограмму "Междуречье-Информ"</t>
  </si>
  <si>
    <t>28 0 00 00000</t>
  </si>
  <si>
    <t>к Решению Собрания представителей муниципального района Кинельский "О бюджете муниципального района Кинельский на 2019 год и на плановый период 2020 и 2021 годов"</t>
  </si>
  <si>
    <t>Уточненная сумма,
  тыс.  рублей</t>
  </si>
  <si>
    <t>Амбулаторная помощь</t>
  </si>
  <si>
    <t>Связь и информатика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</si>
  <si>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2018-2020 годы"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</si>
  <si>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</si>
  <si>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</si>
  <si>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39 0 00 00000</t>
  </si>
  <si>
    <t>12 0 00 00000</t>
  </si>
  <si>
    <t>360</t>
  </si>
  <si>
    <t>Иные выплаты населению</t>
  </si>
  <si>
    <t>МП "Создание условий для развития услуг связи в муниципальном районе Кинельский Самарской области на 2019 год"</t>
  </si>
  <si>
    <t>МП «Противодействие экстремизму и профилактика терроризма на территории муниципального района Кинельский на 2014-2021 гг.»</t>
  </si>
  <si>
    <t>830</t>
  </si>
  <si>
    <t>Исполнение судебных актов</t>
  </si>
  <si>
    <t>40 0 00 00000</t>
  </si>
  <si>
    <t>МП "Благоустройство территории муниципального района Кинельский Самарской области на 2019 -2021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</si>
</sst>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5"/>
  <sheetViews>
    <sheetView tabSelected="1" topLeftCell="B243" zoomScale="85" zoomScaleNormal="85" workbookViewId="0">
      <selection activeCell="B1" sqref="B1:K251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42.7109375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3.42578125" style="13" customWidth="1"/>
    <col min="12" max="16384" width="9.140625" style="13"/>
  </cols>
  <sheetData>
    <row r="1" spans="1:15" s="11" customFormat="1" ht="34.5" customHeight="1" x14ac:dyDescent="0.3">
      <c r="A1" s="10"/>
      <c r="H1" s="56"/>
      <c r="I1" s="56"/>
      <c r="J1" s="56" t="s">
        <v>126</v>
      </c>
      <c r="K1" s="56"/>
    </row>
    <row r="2" spans="1:15" ht="12" customHeight="1" x14ac:dyDescent="0.25">
      <c r="F2" s="55"/>
      <c r="G2" s="68"/>
      <c r="H2" s="68"/>
      <c r="I2" s="68"/>
      <c r="L2" s="55"/>
      <c r="M2" s="55"/>
      <c r="N2" s="55"/>
      <c r="O2" s="55"/>
    </row>
    <row r="3" spans="1:15" ht="97.15" customHeight="1" x14ac:dyDescent="0.25">
      <c r="F3" s="52"/>
      <c r="G3" s="52"/>
      <c r="H3" s="68" t="s">
        <v>180</v>
      </c>
      <c r="I3" s="68"/>
      <c r="J3" s="68"/>
      <c r="K3" s="68"/>
      <c r="L3" s="55"/>
    </row>
    <row r="4" spans="1:15" s="12" customFormat="1" ht="34.5" customHeight="1" x14ac:dyDescent="0.2">
      <c r="C4" s="67" t="s">
        <v>153</v>
      </c>
      <c r="D4" s="67"/>
      <c r="E4" s="67"/>
      <c r="F4" s="67"/>
      <c r="G4" s="67"/>
      <c r="H4" s="67"/>
      <c r="I4" s="67"/>
      <c r="J4" s="67"/>
    </row>
    <row r="6" spans="1:15" ht="15" customHeight="1" x14ac:dyDescent="0.25">
      <c r="B6" s="63" t="s">
        <v>0</v>
      </c>
      <c r="C6" s="66" t="s">
        <v>1</v>
      </c>
      <c r="D6" s="66" t="s">
        <v>2</v>
      </c>
      <c r="E6" s="66" t="s">
        <v>3</v>
      </c>
      <c r="F6" s="66" t="s">
        <v>4</v>
      </c>
      <c r="G6" s="66" t="s">
        <v>5</v>
      </c>
      <c r="H6" s="57" t="s">
        <v>115</v>
      </c>
      <c r="I6" s="58"/>
      <c r="J6" s="57" t="s">
        <v>181</v>
      </c>
      <c r="K6" s="58"/>
    </row>
    <row r="7" spans="1:15" x14ac:dyDescent="0.25">
      <c r="B7" s="64"/>
      <c r="C7" s="66"/>
      <c r="D7" s="66"/>
      <c r="E7" s="66"/>
      <c r="F7" s="66"/>
      <c r="G7" s="66"/>
      <c r="H7" s="59"/>
      <c r="I7" s="60"/>
      <c r="J7" s="59"/>
      <c r="K7" s="60"/>
    </row>
    <row r="8" spans="1:15" x14ac:dyDescent="0.25">
      <c r="B8" s="64"/>
      <c r="C8" s="66"/>
      <c r="D8" s="66"/>
      <c r="E8" s="66"/>
      <c r="F8" s="66"/>
      <c r="G8" s="66"/>
      <c r="H8" s="59"/>
      <c r="I8" s="60"/>
      <c r="J8" s="59"/>
      <c r="K8" s="60"/>
    </row>
    <row r="9" spans="1:15" x14ac:dyDescent="0.25">
      <c r="B9" s="64"/>
      <c r="C9" s="66"/>
      <c r="D9" s="66"/>
      <c r="E9" s="66"/>
      <c r="F9" s="66"/>
      <c r="G9" s="66"/>
      <c r="H9" s="61"/>
      <c r="I9" s="62"/>
      <c r="J9" s="61"/>
      <c r="K9" s="62"/>
    </row>
    <row r="10" spans="1:15" ht="15" customHeight="1" x14ac:dyDescent="0.25">
      <c r="B10" s="64"/>
      <c r="C10" s="66"/>
      <c r="D10" s="66"/>
      <c r="E10" s="66"/>
      <c r="F10" s="66"/>
      <c r="G10" s="66"/>
      <c r="H10" s="63" t="s">
        <v>6</v>
      </c>
      <c r="I10" s="66" t="s">
        <v>114</v>
      </c>
      <c r="J10" s="63" t="s">
        <v>6</v>
      </c>
      <c r="K10" s="66" t="s">
        <v>114</v>
      </c>
    </row>
    <row r="11" spans="1:15" x14ac:dyDescent="0.25">
      <c r="B11" s="64"/>
      <c r="C11" s="66"/>
      <c r="D11" s="66"/>
      <c r="E11" s="66"/>
      <c r="F11" s="66"/>
      <c r="G11" s="66"/>
      <c r="H11" s="64"/>
      <c r="I11" s="66"/>
      <c r="J11" s="64"/>
      <c r="K11" s="66"/>
    </row>
    <row r="12" spans="1:15" x14ac:dyDescent="0.25">
      <c r="B12" s="64"/>
      <c r="C12" s="66"/>
      <c r="D12" s="66"/>
      <c r="E12" s="66"/>
      <c r="F12" s="66"/>
      <c r="G12" s="66"/>
      <c r="H12" s="64"/>
      <c r="I12" s="66"/>
      <c r="J12" s="64"/>
      <c r="K12" s="66"/>
    </row>
    <row r="13" spans="1:15" x14ac:dyDescent="0.25">
      <c r="B13" s="65"/>
      <c r="C13" s="66"/>
      <c r="D13" s="66"/>
      <c r="E13" s="66"/>
      <c r="F13" s="66"/>
      <c r="G13" s="66"/>
      <c r="H13" s="65"/>
      <c r="I13" s="66"/>
      <c r="J13" s="65"/>
      <c r="K13" s="66"/>
    </row>
    <row r="14" spans="1:15" s="16" customFormat="1" ht="47.25" x14ac:dyDescent="0.25">
      <c r="A14" s="14">
        <v>0</v>
      </c>
      <c r="B14" s="26">
        <v>920</v>
      </c>
      <c r="C14" s="27" t="s">
        <v>7</v>
      </c>
      <c r="D14" s="26"/>
      <c r="E14" s="26"/>
      <c r="F14" s="26" t="s">
        <v>8</v>
      </c>
      <c r="G14" s="26"/>
      <c r="H14" s="15">
        <f>SUMIFS(H15:H1005,$B15:$B1005,$B15)/3</f>
        <v>58653.400000000016</v>
      </c>
      <c r="I14" s="15">
        <f>SUMIFS(I15:I1005,$B15:$B1005,$B15)/3</f>
        <v>801</v>
      </c>
      <c r="J14" s="15">
        <f>SUMIFS(J15:J1005,$B15:$B1005,$B15)/3</f>
        <v>59538.900000000016</v>
      </c>
      <c r="K14" s="15">
        <f>SUMIFS(K15:K1005,$B15:$B1005,$B15)/3</f>
        <v>801</v>
      </c>
    </row>
    <row r="15" spans="1:15" s="16" customFormat="1" ht="63" x14ac:dyDescent="0.25">
      <c r="A15" s="17">
        <v>1</v>
      </c>
      <c r="B15" s="28">
        <v>920</v>
      </c>
      <c r="C15" s="48" t="s">
        <v>9</v>
      </c>
      <c r="D15" s="30" t="s">
        <v>88</v>
      </c>
      <c r="E15" s="30" t="s">
        <v>89</v>
      </c>
      <c r="F15" s="30" t="s">
        <v>8</v>
      </c>
      <c r="G15" s="30" t="s">
        <v>117</v>
      </c>
      <c r="H15" s="18">
        <f>SUMIFS(H16:H1000,$B16:$B1000,$B16,$D16:$D1000,$D16,$E16:$E1000,$E16)/2</f>
        <v>10799.2</v>
      </c>
      <c r="I15" s="18">
        <f>SUMIFS(I16:I1000,$B16:$B1000,$B16,$D16:$D1000,$D16,$E16:$E1000,$E16)/2</f>
        <v>0</v>
      </c>
      <c r="J15" s="18">
        <f>SUMIFS(J16:J1000,$B16:$B1000,$B16,$D16:$D1000,$D16,$E16:$E1000,$E16)/2</f>
        <v>10799.2</v>
      </c>
      <c r="K15" s="18">
        <f>SUMIFS(K16:K1000,$B16:$B1000,$B16,$D16:$D1000,$D16,$E16:$E1000,$E16)/2</f>
        <v>0</v>
      </c>
    </row>
    <row r="16" spans="1:15" s="16" customFormat="1" ht="63" x14ac:dyDescent="0.25">
      <c r="A16" s="19">
        <v>2</v>
      </c>
      <c r="B16" s="43">
        <v>920</v>
      </c>
      <c r="C16" s="47" t="s">
        <v>160</v>
      </c>
      <c r="D16" s="44" t="s">
        <v>88</v>
      </c>
      <c r="E16" s="39" t="s">
        <v>89</v>
      </c>
      <c r="F16" s="39" t="s">
        <v>16</v>
      </c>
      <c r="G16" s="39" t="s">
        <v>90</v>
      </c>
      <c r="H16" s="40">
        <f>SUMIFS(H17:H1000,$B17:$B1000,$B16,$D17:$D1000,$D17,$E17:$E1000,$E17,$F17:$F1000,$F17)</f>
        <v>150</v>
      </c>
      <c r="I16" s="40">
        <f>SUMIFS(I17:I1000,$B17:$B1000,$B16,$D17:$D1000,$D17,$E17:$E1000,$E17,$F17:$F1000,$F17)</f>
        <v>0</v>
      </c>
      <c r="J16" s="40">
        <f>SUMIFS(J17:J1000,$B17:$B1000,$B16,$D17:$D1000,$D17,$E17:$E1000,$E17,$F17:$F1000,$F17)</f>
        <v>150</v>
      </c>
      <c r="K16" s="40">
        <f>SUMIFS(K17:K1000,$B17:$B1000,$B16,$D17:$D1000,$D17,$E17:$E1000,$E17,$F17:$F1000,$F17)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13</v>
      </c>
      <c r="D17" s="33" t="s">
        <v>88</v>
      </c>
      <c r="E17" s="33" t="s">
        <v>89</v>
      </c>
      <c r="F17" s="33" t="s">
        <v>16</v>
      </c>
      <c r="G17" s="33" t="s">
        <v>92</v>
      </c>
      <c r="H17" s="24">
        <v>150</v>
      </c>
      <c r="I17" s="24"/>
      <c r="J17" s="24">
        <v>150</v>
      </c>
      <c r="K17" s="24"/>
    </row>
    <row r="18" spans="1:11" s="16" customFormat="1" ht="78.75" x14ac:dyDescent="0.25">
      <c r="A18" s="19">
        <v>2</v>
      </c>
      <c r="B18" s="37">
        <v>920</v>
      </c>
      <c r="C18" s="38" t="s">
        <v>10</v>
      </c>
      <c r="D18" s="39" t="s">
        <v>88</v>
      </c>
      <c r="E18" s="39" t="s">
        <v>89</v>
      </c>
      <c r="F18" s="39" t="s">
        <v>133</v>
      </c>
      <c r="G18" s="39" t="s">
        <v>90</v>
      </c>
      <c r="H18" s="40">
        <f>SUMIFS(H19:H1002,$B19:$B1002,$B18,$D19:$D1002,$D19,$E19:$E1002,$E19,$F19:$F1002,$F19)</f>
        <v>10649.2</v>
      </c>
      <c r="I18" s="40">
        <f>SUMIFS(I19:I1002,$B19:$B1002,$B18,$D19:$D1002,$D19,$E19:$E1002,$E19,$F19:$F1002,$F19)</f>
        <v>0</v>
      </c>
      <c r="J18" s="40">
        <f>SUMIFS(J19:J1002,$B19:$B1002,$B18,$D19:$D1002,$D19,$E19:$E1002,$E19,$F19:$F1002,$F19)</f>
        <v>10649.2</v>
      </c>
      <c r="K18" s="40">
        <f>SUMIFS(K19:K1002,$B19:$B1002,$B18,$D19:$D1002,$D19,$E19:$E1002,$E19,$F19:$F1002,$F19)</f>
        <v>0</v>
      </c>
    </row>
    <row r="19" spans="1:11" s="16" customFormat="1" ht="47.25" x14ac:dyDescent="0.25">
      <c r="A19" s="20">
        <v>3</v>
      </c>
      <c r="B19" s="31">
        <v>920</v>
      </c>
      <c r="C19" s="32" t="s">
        <v>12</v>
      </c>
      <c r="D19" s="33" t="s">
        <v>88</v>
      </c>
      <c r="E19" s="33" t="s">
        <v>89</v>
      </c>
      <c r="F19" s="33" t="s">
        <v>133</v>
      </c>
      <c r="G19" s="33" t="s">
        <v>91</v>
      </c>
      <c r="H19" s="24">
        <v>10162.200000000001</v>
      </c>
      <c r="I19" s="24"/>
      <c r="J19" s="24">
        <v>10162.200000000001</v>
      </c>
      <c r="K19" s="24"/>
    </row>
    <row r="20" spans="1:11" s="16" customFormat="1" ht="47.25" x14ac:dyDescent="0.25">
      <c r="A20" s="20">
        <v>3</v>
      </c>
      <c r="B20" s="31">
        <v>920</v>
      </c>
      <c r="C20" s="32" t="s">
        <v>13</v>
      </c>
      <c r="D20" s="33" t="s">
        <v>88</v>
      </c>
      <c r="E20" s="33" t="s">
        <v>89</v>
      </c>
      <c r="F20" s="33" t="s">
        <v>133</v>
      </c>
      <c r="G20" s="33" t="s">
        <v>92</v>
      </c>
      <c r="H20" s="24">
        <v>461.3</v>
      </c>
      <c r="I20" s="24"/>
      <c r="J20" s="24">
        <v>461.3</v>
      </c>
      <c r="K20" s="24"/>
    </row>
    <row r="21" spans="1:11" s="16" customFormat="1" ht="31.5" x14ac:dyDescent="0.25">
      <c r="A21" s="20">
        <v>3</v>
      </c>
      <c r="B21" s="31">
        <v>920</v>
      </c>
      <c r="C21" s="32" t="s">
        <v>14</v>
      </c>
      <c r="D21" s="33" t="s">
        <v>88</v>
      </c>
      <c r="E21" s="33" t="s">
        <v>89</v>
      </c>
      <c r="F21" s="33" t="s">
        <v>133</v>
      </c>
      <c r="G21" s="33" t="s">
        <v>93</v>
      </c>
      <c r="H21" s="24">
        <v>25.7</v>
      </c>
      <c r="I21" s="24"/>
      <c r="J21" s="24">
        <v>25.7</v>
      </c>
      <c r="K21" s="24"/>
    </row>
    <row r="22" spans="1:11" s="16" customFormat="1" ht="63" x14ac:dyDescent="0.25">
      <c r="A22" s="17">
        <v>1</v>
      </c>
      <c r="B22" s="28">
        <v>920</v>
      </c>
      <c r="C22" s="29" t="s">
        <v>17</v>
      </c>
      <c r="D22" s="30" t="s">
        <v>95</v>
      </c>
      <c r="E22" s="30" t="s">
        <v>88</v>
      </c>
      <c r="F22" s="30" t="s">
        <v>8</v>
      </c>
      <c r="G22" s="30" t="s">
        <v>90</v>
      </c>
      <c r="H22" s="18">
        <f>SUMIFS(H23:H1008,$B23:$B1008,$B23,$D23:$D1008,$D23,$E23:$E1008,$E23)/2</f>
        <v>27531</v>
      </c>
      <c r="I22" s="18">
        <f>SUMIFS(I23:I1008,$B23:$B1008,$B23,$D23:$D1008,$D23,$E23:$E1008,$E23)/2</f>
        <v>801</v>
      </c>
      <c r="J22" s="18">
        <f>SUMIFS(J23:J1008,$B23:$B1008,$B23,$D23:$D1008,$D23,$E23:$E1008,$E23)/2</f>
        <v>27531</v>
      </c>
      <c r="K22" s="18">
        <f>SUMIFS(K23:K1008,$B23:$B1008,$B23,$D23:$D1008,$D23,$E23:$E1008,$E23)/2</f>
        <v>801</v>
      </c>
    </row>
    <row r="23" spans="1:11" s="16" customFormat="1" ht="31.5" x14ac:dyDescent="0.25">
      <c r="A23" s="19">
        <v>2</v>
      </c>
      <c r="B23" s="37">
        <v>920</v>
      </c>
      <c r="C23" s="38" t="s">
        <v>18</v>
      </c>
      <c r="D23" s="39" t="s">
        <v>95</v>
      </c>
      <c r="E23" s="39" t="s">
        <v>88</v>
      </c>
      <c r="F23" s="39" t="s">
        <v>134</v>
      </c>
      <c r="G23" s="39" t="s">
        <v>90</v>
      </c>
      <c r="H23" s="40">
        <f>SUMIFS(H24:H1005,$B24:$B1005,$B23,$D24:$D1005,$D24,$E24:$E1005,$E24,$F24:$F1005,$F24)</f>
        <v>27531</v>
      </c>
      <c r="I23" s="40">
        <f>SUMIFS(I24:I1005,$B24:$B1005,$B23,$D24:$D1005,$D24,$E24:$E1005,$E24,$F24:$F1005,$F24)</f>
        <v>801</v>
      </c>
      <c r="J23" s="40">
        <f>SUMIFS(J24:J1005,$B24:$B1005,$B23,$D24:$D1005,$D24,$E24:$E1005,$E24,$F24:$F1005,$F24)</f>
        <v>27531</v>
      </c>
      <c r="K23" s="40">
        <f>SUMIFS(K24:K1005,$B24:$B1005,$B23,$D24:$D1005,$D24,$E24:$E1005,$E24,$F24:$F1005,$F24)</f>
        <v>801</v>
      </c>
    </row>
    <row r="24" spans="1:11" s="16" customFormat="1" ht="15.75" x14ac:dyDescent="0.25">
      <c r="A24" s="20">
        <v>3</v>
      </c>
      <c r="B24" s="31">
        <v>920</v>
      </c>
      <c r="C24" s="32" t="s">
        <v>19</v>
      </c>
      <c r="D24" s="33" t="s">
        <v>95</v>
      </c>
      <c r="E24" s="33" t="s">
        <v>88</v>
      </c>
      <c r="F24" s="33" t="s">
        <v>134</v>
      </c>
      <c r="G24" s="33" t="s">
        <v>96</v>
      </c>
      <c r="H24" s="24">
        <v>27531</v>
      </c>
      <c r="I24" s="24">
        <v>801</v>
      </c>
      <c r="J24" s="24">
        <v>27531</v>
      </c>
      <c r="K24" s="24">
        <v>801</v>
      </c>
    </row>
    <row r="25" spans="1:11" s="16" customFormat="1" ht="63" x14ac:dyDescent="0.25">
      <c r="A25" s="17">
        <v>1</v>
      </c>
      <c r="B25" s="28">
        <v>920</v>
      </c>
      <c r="C25" s="29" t="s">
        <v>20</v>
      </c>
      <c r="D25" s="30" t="s">
        <v>95</v>
      </c>
      <c r="E25" s="30" t="s">
        <v>97</v>
      </c>
      <c r="F25" s="30"/>
      <c r="G25" s="30"/>
      <c r="H25" s="18">
        <f>SUMIFS(H26:H1011,$B26:$B1011,$B26,$D26:$D1011,$D26,$E26:$E1011,$E26)/2</f>
        <v>20323.2</v>
      </c>
      <c r="I25" s="18">
        <f>SUMIFS(I26:I1011,$B26:$B1011,$B26,$D26:$D1011,$D26,$E26:$E1011,$E26)/2</f>
        <v>0</v>
      </c>
      <c r="J25" s="18">
        <f>SUMIFS(J26:J1011,$B26:$B1011,$B26,$D26:$D1011,$D26,$E26:$E1011,$E26)/2</f>
        <v>21208.7</v>
      </c>
      <c r="K25" s="18">
        <f>SUMIFS(K26:K1011,$B26:$B1011,$B26,$D26:$D1011,$D26,$E26:$E1011,$E26)/2</f>
        <v>0</v>
      </c>
    </row>
    <row r="26" spans="1:11" s="16" customFormat="1" ht="31.5" x14ac:dyDescent="0.25">
      <c r="A26" s="19">
        <v>2</v>
      </c>
      <c r="B26" s="37">
        <v>920</v>
      </c>
      <c r="C26" s="38" t="s">
        <v>18</v>
      </c>
      <c r="D26" s="39" t="s">
        <v>95</v>
      </c>
      <c r="E26" s="39" t="s">
        <v>97</v>
      </c>
      <c r="F26" s="39" t="s">
        <v>134</v>
      </c>
      <c r="G26" s="39"/>
      <c r="H26" s="40">
        <f>SUMIFS(H27:H1008,$B27:$B1008,$B26,$D27:$D1008,$D27,$E27:$E1008,$E27,$F27:$F1008,$F27)</f>
        <v>20323.2</v>
      </c>
      <c r="I26" s="40">
        <f>SUMIFS(I27:I1008,$B27:$B1008,$B26,$D27:$D1008,$D27,$E27:$E1008,$E27,$F27:$F1008,$F27)</f>
        <v>0</v>
      </c>
      <c r="J26" s="40">
        <f>SUMIFS(J27:J1008,$B27:$B1008,$B26,$D27:$D1008,$D27,$E27:$E1008,$E27,$F27:$F1008,$F27)</f>
        <v>21208.7</v>
      </c>
      <c r="K26" s="40">
        <f>SUMIFS(K27:K1008,$B27:$B1008,$B26,$D27:$D1008,$D27,$E27:$E1008,$E27,$F27:$F1008,$F27)</f>
        <v>0</v>
      </c>
    </row>
    <row r="27" spans="1:11" s="16" customFormat="1" ht="15.75" x14ac:dyDescent="0.25">
      <c r="A27" s="20">
        <v>3</v>
      </c>
      <c r="B27" s="31">
        <v>920</v>
      </c>
      <c r="C27" s="32" t="s">
        <v>21</v>
      </c>
      <c r="D27" s="33" t="s">
        <v>95</v>
      </c>
      <c r="E27" s="33" t="s">
        <v>97</v>
      </c>
      <c r="F27" s="33" t="s">
        <v>134</v>
      </c>
      <c r="G27" s="33" t="s">
        <v>98</v>
      </c>
      <c r="H27" s="24">
        <v>20323.2</v>
      </c>
      <c r="I27" s="24"/>
      <c r="J27" s="24">
        <v>21208.7</v>
      </c>
      <c r="K27" s="24"/>
    </row>
    <row r="28" spans="1:11" s="16" customFormat="1" ht="15.75" x14ac:dyDescent="0.25">
      <c r="A28" s="14">
        <v>0</v>
      </c>
      <c r="B28" s="26">
        <v>933</v>
      </c>
      <c r="C28" s="27" t="s">
        <v>22</v>
      </c>
      <c r="D28" s="34" t="s">
        <v>90</v>
      </c>
      <c r="E28" s="34" t="s">
        <v>90</v>
      </c>
      <c r="F28" s="34" t="s">
        <v>8</v>
      </c>
      <c r="G28" s="34" t="s">
        <v>90</v>
      </c>
      <c r="H28" s="15">
        <f>SUMIFS(H29:H1020,$B29:$B1020,$B29)/3</f>
        <v>2144.1</v>
      </c>
      <c r="I28" s="15">
        <f>SUMIFS(I29:I1020,$B29:$B1020,$B29)/3</f>
        <v>0</v>
      </c>
      <c r="J28" s="15">
        <f>SUMIFS(J29:J1020,$B29:$B1020,$B29)/3</f>
        <v>2173.1</v>
      </c>
      <c r="K28" s="15">
        <f>SUMIFS(K29:K1020,$B29:$B1020,$B29)/3</f>
        <v>0</v>
      </c>
    </row>
    <row r="29" spans="1:11" s="16" customFormat="1" ht="78.75" x14ac:dyDescent="0.25">
      <c r="A29" s="17">
        <v>1</v>
      </c>
      <c r="B29" s="28">
        <v>933</v>
      </c>
      <c r="C29" s="29" t="s">
        <v>23</v>
      </c>
      <c r="D29" s="30" t="s">
        <v>88</v>
      </c>
      <c r="E29" s="30" t="s">
        <v>97</v>
      </c>
      <c r="F29" s="30" t="s">
        <v>8</v>
      </c>
      <c r="G29" s="30" t="s">
        <v>90</v>
      </c>
      <c r="H29" s="18">
        <f>SUMIFS(H30:H1034,$B30:$B1034,$B30,$D30:$D1034,$D30,$E30:$E1034,$E30)/2</f>
        <v>903.8</v>
      </c>
      <c r="I29" s="18">
        <f>SUMIFS(I32:I1015,$B32:$B1015,$B32,$D32:$D1015,$D32,$E32:$E1015,$E32)/2</f>
        <v>0</v>
      </c>
      <c r="J29" s="18">
        <f>SUMIFS(J30:J1034,$B30:$B1034,$B30,$D30:$D1034,$D30,$E30:$E1034,$E30)/2</f>
        <v>932.8</v>
      </c>
      <c r="K29" s="18">
        <f>SUMIFS(K32:K1015,$B32:$B1015,$B32,$D32:$D1015,$D32,$E32:$E1015,$E32)/2</f>
        <v>0</v>
      </c>
    </row>
    <row r="30" spans="1:11" s="16" customFormat="1" ht="63" x14ac:dyDescent="0.25">
      <c r="A30" s="19">
        <v>2</v>
      </c>
      <c r="B30" s="37">
        <v>933</v>
      </c>
      <c r="C30" s="47" t="s">
        <v>160</v>
      </c>
      <c r="D30" s="39" t="s">
        <v>88</v>
      </c>
      <c r="E30" s="39" t="s">
        <v>97</v>
      </c>
      <c r="F30" s="39" t="s">
        <v>16</v>
      </c>
      <c r="G30" s="39" t="s">
        <v>90</v>
      </c>
      <c r="H30" s="40">
        <f>SUMIFS(H31:H1010,$B31:$B1010,$B30,$D31:$D1010,$D31,$E31:$E1010,$E31,$F31:$F1010,$F31)</f>
        <v>26.5</v>
      </c>
      <c r="I30" s="40">
        <f>SUMIFS(I31:I1010,$B31:$B1010,$B30,$D31:$D1010,$D31,$E31:$E1010,$E31,$F31:$F1010,$F31)</f>
        <v>0</v>
      </c>
      <c r="J30" s="40">
        <f>SUMIFS(J31:J1010,$B31:$B1010,$B30,$D31:$D1010,$D31,$E31:$E1010,$E31,$F31:$F1010,$F31)</f>
        <v>55.5</v>
      </c>
      <c r="K30" s="40">
        <f>SUMIFS(K31:K1010,$B31:$B1010,$B30,$D31:$D1010,$D31,$E31:$E1010,$E31,$F31:$F1010,$F31)</f>
        <v>0</v>
      </c>
    </row>
    <row r="31" spans="1:11" s="16" customFormat="1" ht="51.6" customHeight="1" x14ac:dyDescent="0.25">
      <c r="A31" s="20">
        <v>3</v>
      </c>
      <c r="B31" s="31">
        <v>933</v>
      </c>
      <c r="C31" s="32" t="s">
        <v>13</v>
      </c>
      <c r="D31" s="33" t="s">
        <v>88</v>
      </c>
      <c r="E31" s="33" t="s">
        <v>97</v>
      </c>
      <c r="F31" s="33" t="s">
        <v>16</v>
      </c>
      <c r="G31" s="33" t="s">
        <v>92</v>
      </c>
      <c r="H31" s="24">
        <v>26.5</v>
      </c>
      <c r="I31" s="24"/>
      <c r="J31" s="24">
        <v>55.5</v>
      </c>
      <c r="K31" s="24"/>
    </row>
    <row r="32" spans="1:11" s="16" customFormat="1" ht="78.75" x14ac:dyDescent="0.25">
      <c r="A32" s="19">
        <v>2</v>
      </c>
      <c r="B32" s="37">
        <v>933</v>
      </c>
      <c r="C32" s="38" t="s">
        <v>10</v>
      </c>
      <c r="D32" s="39" t="s">
        <v>88</v>
      </c>
      <c r="E32" s="39" t="s">
        <v>97</v>
      </c>
      <c r="F32" s="39" t="s">
        <v>133</v>
      </c>
      <c r="G32" s="39" t="s">
        <v>90</v>
      </c>
      <c r="H32" s="40">
        <f>SUMIFS(H33:H1012,$B33:$B1012,$B32,$D33:$D1012,$D33,$E33:$E1012,$E33,$F33:$F1012,$F33)</f>
        <v>877.3</v>
      </c>
      <c r="I32" s="40">
        <f>SUMIFS(I33:I1012,$B33:$B1012,$B32,$D33:$D1012,$D33,$E33:$E1012,$E33,$F33:$F1012,$F33)</f>
        <v>0</v>
      </c>
      <c r="J32" s="40">
        <f>SUMIFS(J33:J1012,$B33:$B1012,$B32,$D33:$D1012,$D33,$E33:$E1012,$E33,$F33:$F1012,$F33)</f>
        <v>877.3</v>
      </c>
      <c r="K32" s="40">
        <f>SUMIFS(K33:K1012,$B33:$B1012,$B32,$D33:$D1012,$D33,$E33:$E1012,$E33,$F33:$F1012,$F33)</f>
        <v>0</v>
      </c>
    </row>
    <row r="33" spans="1:11" s="16" customFormat="1" ht="35.450000000000003" customHeight="1" x14ac:dyDescent="0.25">
      <c r="A33" s="20">
        <v>3</v>
      </c>
      <c r="B33" s="31">
        <v>933</v>
      </c>
      <c r="C33" s="32" t="s">
        <v>12</v>
      </c>
      <c r="D33" s="33" t="s">
        <v>88</v>
      </c>
      <c r="E33" s="33" t="s">
        <v>97</v>
      </c>
      <c r="F33" s="33" t="s">
        <v>133</v>
      </c>
      <c r="G33" s="33" t="s">
        <v>91</v>
      </c>
      <c r="H33" s="24">
        <v>734.8</v>
      </c>
      <c r="I33" s="24"/>
      <c r="J33" s="24">
        <v>734.8</v>
      </c>
      <c r="K33" s="24"/>
    </row>
    <row r="34" spans="1:11" s="16" customFormat="1" ht="47.25" x14ac:dyDescent="0.25">
      <c r="A34" s="20">
        <v>3</v>
      </c>
      <c r="B34" s="31">
        <v>933</v>
      </c>
      <c r="C34" s="32" t="s">
        <v>13</v>
      </c>
      <c r="D34" s="33" t="s">
        <v>88</v>
      </c>
      <c r="E34" s="33" t="s">
        <v>97</v>
      </c>
      <c r="F34" s="33" t="s">
        <v>133</v>
      </c>
      <c r="G34" s="33" t="s">
        <v>92</v>
      </c>
      <c r="H34" s="24">
        <v>141.5</v>
      </c>
      <c r="I34" s="24"/>
      <c r="J34" s="24">
        <v>141.5</v>
      </c>
      <c r="K34" s="24"/>
    </row>
    <row r="35" spans="1:11" s="16" customFormat="1" ht="31.5" x14ac:dyDescent="0.25">
      <c r="A35" s="20">
        <v>3</v>
      </c>
      <c r="B35" s="31">
        <v>933</v>
      </c>
      <c r="C35" s="32" t="s">
        <v>14</v>
      </c>
      <c r="D35" s="33" t="s">
        <v>88</v>
      </c>
      <c r="E35" s="33" t="s">
        <v>97</v>
      </c>
      <c r="F35" s="33" t="s">
        <v>133</v>
      </c>
      <c r="G35" s="33" t="s">
        <v>93</v>
      </c>
      <c r="H35" s="24">
        <v>1</v>
      </c>
      <c r="I35" s="24"/>
      <c r="J35" s="24">
        <v>1</v>
      </c>
      <c r="K35" s="24"/>
    </row>
    <row r="36" spans="1:11" s="16" customFormat="1" ht="63" x14ac:dyDescent="0.25">
      <c r="A36" s="17">
        <v>1</v>
      </c>
      <c r="B36" s="28">
        <v>933</v>
      </c>
      <c r="C36" s="29" t="s">
        <v>9</v>
      </c>
      <c r="D36" s="30" t="s">
        <v>88</v>
      </c>
      <c r="E36" s="30" t="s">
        <v>89</v>
      </c>
      <c r="F36" s="30" t="s">
        <v>8</v>
      </c>
      <c r="G36" s="30" t="s">
        <v>90</v>
      </c>
      <c r="H36" s="18">
        <f>SUMIFS(H37:H1041,$B37:$B1041,$B37,$D37:$D1041,$D37,$E37:$E1041,$E37)/2</f>
        <v>1240.3000000000002</v>
      </c>
      <c r="I36" s="18">
        <f>SUMIFS(I41:I1024,$B41:$B1024,$B41,$D41:$D1024,$D41,$E41:$E1024,$E41)/2</f>
        <v>0</v>
      </c>
      <c r="J36" s="18">
        <f>SUMIFS(J37:J1041,$B37:$B1041,$B37,$D37:$D1041,$D37,$E37:$E1041,$E37)/2</f>
        <v>1240.3000000000002</v>
      </c>
      <c r="K36" s="18">
        <f>SUMIFS(K41:K1024,$B41:$B1024,$B41,$D41:$D1024,$D41,$E41:$E1024,$E41)/2</f>
        <v>0</v>
      </c>
    </row>
    <row r="37" spans="1:11" s="16" customFormat="1" ht="63" x14ac:dyDescent="0.25">
      <c r="A37" s="19">
        <v>2</v>
      </c>
      <c r="B37" s="37">
        <v>933</v>
      </c>
      <c r="C37" s="47" t="s">
        <v>160</v>
      </c>
      <c r="D37" s="39" t="s">
        <v>88</v>
      </c>
      <c r="E37" s="39" t="s">
        <v>89</v>
      </c>
      <c r="F37" s="39" t="s">
        <v>16</v>
      </c>
      <c r="G37" s="39" t="s">
        <v>90</v>
      </c>
      <c r="H37" s="40">
        <f>SUMIFS(H38:H1017,$B38:$B1017,$B37,$D38:$D1017,$D38,$E38:$E1017,$E38,$F38:$F1017,$F38)</f>
        <v>35.1</v>
      </c>
      <c r="I37" s="40">
        <f>SUMIFS(I38:I1017,$B38:$B1017,$B37,$D38:$D1017,$D38,$E38:$E1017,$E38,$F38:$F1017,$F38)</f>
        <v>0</v>
      </c>
      <c r="J37" s="40">
        <f>SUMIFS(J38:J1017,$B38:$B1017,$B37,$D38:$D1017,$D38,$E38:$E1017,$E38,$F38:$F1017,$F38)</f>
        <v>35.1</v>
      </c>
      <c r="K37" s="40">
        <f>SUMIFS(K38:K1017,$B38:$B1017,$B37,$D38:$D1017,$D38,$E38:$E1017,$E38,$F38:$F1017,$F38)</f>
        <v>0</v>
      </c>
    </row>
    <row r="38" spans="1:11" s="16" customFormat="1" ht="51.6" customHeight="1" x14ac:dyDescent="0.25">
      <c r="A38" s="20">
        <v>3</v>
      </c>
      <c r="B38" s="31">
        <v>933</v>
      </c>
      <c r="C38" s="32" t="s">
        <v>13</v>
      </c>
      <c r="D38" s="33" t="s">
        <v>88</v>
      </c>
      <c r="E38" s="33" t="s">
        <v>89</v>
      </c>
      <c r="F38" s="33" t="s">
        <v>16</v>
      </c>
      <c r="G38" s="33" t="s">
        <v>92</v>
      </c>
      <c r="H38" s="24">
        <v>35.1</v>
      </c>
      <c r="I38" s="24"/>
      <c r="J38" s="24">
        <v>35.1</v>
      </c>
      <c r="K38" s="24"/>
    </row>
    <row r="39" spans="1:11" s="16" customFormat="1" ht="63" x14ac:dyDescent="0.25">
      <c r="A39" s="19">
        <v>2</v>
      </c>
      <c r="B39" s="37">
        <v>933</v>
      </c>
      <c r="C39" s="47" t="s">
        <v>176</v>
      </c>
      <c r="D39" s="39" t="s">
        <v>88</v>
      </c>
      <c r="E39" s="39" t="s">
        <v>89</v>
      </c>
      <c r="F39" s="39" t="s">
        <v>51</v>
      </c>
      <c r="G39" s="39" t="s">
        <v>90</v>
      </c>
      <c r="H39" s="40">
        <f>SUMIFS(H40:H1020,$B40:$B1020,$B39,$D40:$D1020,$D40,$E40:$E1020,$E40,$F40:$F1020,$F40)</f>
        <v>9.1999999999999993</v>
      </c>
      <c r="I39" s="40">
        <f>SUMIFS(I40:I1020,$B40:$B1020,$B39,$D40:$D1020,$D40,$E40:$E1020,$E40,$F40:$F1020,$F40)</f>
        <v>0</v>
      </c>
      <c r="J39" s="40">
        <f>SUMIFS(J40:J1020,$B40:$B1020,$B39,$D40:$D1020,$D40,$E40:$E1020,$E40,$F40:$F1020,$F40)</f>
        <v>9.1999999999999993</v>
      </c>
      <c r="K39" s="40">
        <f>SUMIFS(K40:K1020,$B40:$B1020,$B39,$D40:$D1020,$D40,$E40:$E1020,$E40,$F40:$F1020,$F40)</f>
        <v>0</v>
      </c>
    </row>
    <row r="40" spans="1:11" s="16" customFormat="1" ht="51.6" customHeight="1" x14ac:dyDescent="0.25">
      <c r="A40" s="20">
        <v>3</v>
      </c>
      <c r="B40" s="31">
        <v>933</v>
      </c>
      <c r="C40" s="32" t="s">
        <v>13</v>
      </c>
      <c r="D40" s="33" t="s">
        <v>88</v>
      </c>
      <c r="E40" s="33" t="s">
        <v>89</v>
      </c>
      <c r="F40" s="33" t="s">
        <v>51</v>
      </c>
      <c r="G40" s="33" t="s">
        <v>92</v>
      </c>
      <c r="H40" s="24">
        <v>9.1999999999999993</v>
      </c>
      <c r="I40" s="24"/>
      <c r="J40" s="24">
        <v>9.1999999999999993</v>
      </c>
      <c r="K40" s="24"/>
    </row>
    <row r="41" spans="1:11" s="16" customFormat="1" ht="78.75" x14ac:dyDescent="0.25">
      <c r="A41" s="19">
        <v>2</v>
      </c>
      <c r="B41" s="37">
        <v>933</v>
      </c>
      <c r="C41" s="38" t="s">
        <v>10</v>
      </c>
      <c r="D41" s="39" t="s">
        <v>88</v>
      </c>
      <c r="E41" s="39" t="s">
        <v>89</v>
      </c>
      <c r="F41" s="39" t="s">
        <v>133</v>
      </c>
      <c r="G41" s="39" t="s">
        <v>90</v>
      </c>
      <c r="H41" s="40">
        <f>SUMIFS(H42:H1022,$B42:$B1022,$B41,$D42:$D1022,$D42,$E42:$E1022,$E42,$F42:$F1022,$F42)</f>
        <v>1196</v>
      </c>
      <c r="I41" s="40">
        <f>SUMIFS(I42:I1022,$B42:$B1022,$B41,$D42:$D1022,$D42,$E42:$E1022,$E42,$F42:$F1022,$F42)</f>
        <v>0</v>
      </c>
      <c r="J41" s="40">
        <f>SUMIFS(J42:J1022,$B42:$B1022,$B41,$D42:$D1022,$D42,$E42:$E1022,$E42,$F42:$F1022,$F42)</f>
        <v>1196</v>
      </c>
      <c r="K41" s="40">
        <f>SUMIFS(K42:K1022,$B42:$B1022,$B41,$D42:$D1022,$D42,$E42:$E1022,$E42,$F42:$F1022,$F42)</f>
        <v>0</v>
      </c>
    </row>
    <row r="42" spans="1:11" s="16" customFormat="1" ht="47.25" x14ac:dyDescent="0.25">
      <c r="A42" s="20">
        <v>3</v>
      </c>
      <c r="B42" s="31">
        <v>933</v>
      </c>
      <c r="C42" s="32" t="s">
        <v>12</v>
      </c>
      <c r="D42" s="33" t="s">
        <v>88</v>
      </c>
      <c r="E42" s="33" t="s">
        <v>89</v>
      </c>
      <c r="F42" s="33" t="s">
        <v>133</v>
      </c>
      <c r="G42" s="33" t="s">
        <v>91</v>
      </c>
      <c r="H42" s="24">
        <v>1143.2</v>
      </c>
      <c r="I42" s="24"/>
      <c r="J42" s="24">
        <v>1143.2</v>
      </c>
      <c r="K42" s="24"/>
    </row>
    <row r="43" spans="1:11" s="16" customFormat="1" ht="47.25" x14ac:dyDescent="0.25">
      <c r="A43" s="20">
        <v>3</v>
      </c>
      <c r="B43" s="31">
        <v>933</v>
      </c>
      <c r="C43" s="32" t="s">
        <v>13</v>
      </c>
      <c r="D43" s="33" t="s">
        <v>88</v>
      </c>
      <c r="E43" s="33" t="s">
        <v>89</v>
      </c>
      <c r="F43" s="33" t="s">
        <v>133</v>
      </c>
      <c r="G43" s="33" t="s">
        <v>92</v>
      </c>
      <c r="H43" s="24">
        <v>52.8</v>
      </c>
      <c r="I43" s="24"/>
      <c r="J43" s="24">
        <v>52.8</v>
      </c>
      <c r="K43" s="24"/>
    </row>
    <row r="44" spans="1:11" s="16" customFormat="1" ht="31.5" x14ac:dyDescent="0.25">
      <c r="A44" s="14">
        <v>0</v>
      </c>
      <c r="B44" s="26">
        <v>935</v>
      </c>
      <c r="C44" s="27" t="s">
        <v>25</v>
      </c>
      <c r="D44" s="34" t="s">
        <v>90</v>
      </c>
      <c r="E44" s="34" t="s">
        <v>90</v>
      </c>
      <c r="F44" s="34" t="s">
        <v>8</v>
      </c>
      <c r="G44" s="34" t="s">
        <v>90</v>
      </c>
      <c r="H44" s="15">
        <f>SUMIFS(H45:H1035,$B45:$B1035,$B45)/3</f>
        <v>30188.399999999994</v>
      </c>
      <c r="I44" s="15">
        <f>SUMIFS(I45:I1035,$B45:$B1035,$B45)/3</f>
        <v>6447.2000000000007</v>
      </c>
      <c r="J44" s="15">
        <f>SUMIFS(J45:J1035,$B45:$B1035,$B45)/3</f>
        <v>30688.399999999994</v>
      </c>
      <c r="K44" s="15">
        <f>SUMIFS(K45:K1035,$B45:$B1035,$B45)/3</f>
        <v>6447.2000000000007</v>
      </c>
    </row>
    <row r="45" spans="1:11" s="16" customFormat="1" ht="47.25" x14ac:dyDescent="0.25">
      <c r="A45" s="17">
        <v>1</v>
      </c>
      <c r="B45" s="28">
        <v>935</v>
      </c>
      <c r="C45" s="29" t="s">
        <v>45</v>
      </c>
      <c r="D45" s="30" t="s">
        <v>97</v>
      </c>
      <c r="E45" s="30" t="s">
        <v>95</v>
      </c>
      <c r="F45" s="30"/>
      <c r="G45" s="30"/>
      <c r="H45" s="18">
        <f>SUMIFS(H46:H1048,$B46:$B1048,$B46,$D46:$D1048,$D46,$E46:$E1048,$E46)/2</f>
        <v>393.1</v>
      </c>
      <c r="I45" s="18">
        <f>SUMIFS(I46:I1048,$B46:$B1048,$B46,$D46:$D1048,$D46,$E46:$E1048,$E46)/2</f>
        <v>0</v>
      </c>
      <c r="J45" s="18">
        <f>SUMIFS(J46:J1048,$B46:$B1048,$B46,$D46:$D1048,$D46,$E46:$E1048,$E46)/2</f>
        <v>393.1</v>
      </c>
      <c r="K45" s="18">
        <f>SUMIFS(K46:K1048,$B46:$B1048,$B46,$D46:$D1048,$D46,$E46:$E1048,$E46)/2</f>
        <v>0</v>
      </c>
    </row>
    <row r="46" spans="1:11" s="16" customFormat="1" ht="94.5" x14ac:dyDescent="0.25">
      <c r="A46" s="19">
        <v>2</v>
      </c>
      <c r="B46" s="37">
        <v>935</v>
      </c>
      <c r="C46" s="38" t="s">
        <v>165</v>
      </c>
      <c r="D46" s="39" t="s">
        <v>97</v>
      </c>
      <c r="E46" s="39" t="s">
        <v>95</v>
      </c>
      <c r="F46" s="39" t="s">
        <v>62</v>
      </c>
      <c r="G46" s="39"/>
      <c r="H46" s="40">
        <f>SUMIFS(H47:H1045,$B47:$B1045,$B46,$D47:$D1045,$D47,$E47:$E1045,$E47,$F47:$F1045,$F47)</f>
        <v>393.1</v>
      </c>
      <c r="I46" s="40">
        <f>SUMIFS(I47:I1045,$B47:$B1045,$B46,$D47:$D1045,$D47,$E47:$E1045,$E47,$F47:$F1045,$F47)</f>
        <v>0</v>
      </c>
      <c r="J46" s="40">
        <f>SUMIFS(J47:J1045,$B47:$B1045,$B46,$D47:$D1045,$D47,$E47:$E1045,$E47,$F47:$F1045,$F47)</f>
        <v>393.1</v>
      </c>
      <c r="K46" s="40">
        <f>SUMIFS(K47:K1045,$B47:$B1045,$B46,$D47:$D1045,$D47,$E47:$E1045,$E47,$F47:$F1045,$F47)</f>
        <v>0</v>
      </c>
    </row>
    <row r="47" spans="1:11" s="16" customFormat="1" ht="15.75" x14ac:dyDescent="0.25">
      <c r="A47" s="20">
        <v>3</v>
      </c>
      <c r="B47" s="31">
        <v>935</v>
      </c>
      <c r="C47" s="32" t="s">
        <v>55</v>
      </c>
      <c r="D47" s="33" t="s">
        <v>97</v>
      </c>
      <c r="E47" s="33" t="s">
        <v>95</v>
      </c>
      <c r="F47" s="33" t="s">
        <v>62</v>
      </c>
      <c r="G47" s="33" t="s">
        <v>110</v>
      </c>
      <c r="H47" s="24">
        <v>393.1</v>
      </c>
      <c r="I47" s="24"/>
      <c r="J47" s="24">
        <v>393.1</v>
      </c>
      <c r="K47" s="24"/>
    </row>
    <row r="48" spans="1:11" s="16" customFormat="1" ht="31.5" x14ac:dyDescent="0.25">
      <c r="A48" s="17">
        <v>1</v>
      </c>
      <c r="B48" s="28">
        <v>935</v>
      </c>
      <c r="C48" s="29" t="s">
        <v>26</v>
      </c>
      <c r="D48" s="30" t="s">
        <v>100</v>
      </c>
      <c r="E48" s="30" t="s">
        <v>100</v>
      </c>
      <c r="F48" s="30" t="s">
        <v>8</v>
      </c>
      <c r="G48" s="30" t="s">
        <v>90</v>
      </c>
      <c r="H48" s="18">
        <f>SUMIFS(H49:H1029,$B49:$B1029,$B49,$D49:$D1029,$D49,$E49:$E1029,$E49)/2</f>
        <v>6544.0000000000009</v>
      </c>
      <c r="I48" s="18">
        <f>SUMIFS(I49:I1029,$B49:$B1029,$B49,$D49:$D1029,$D49,$E49:$E1029,$E49)/2</f>
        <v>498.7</v>
      </c>
      <c r="J48" s="18">
        <f>SUMIFS(J49:J1029,$B49:$B1029,$B49,$D49:$D1029,$D49,$E49:$E1029,$E49)/2</f>
        <v>6544.0000000000009</v>
      </c>
      <c r="K48" s="18">
        <f>SUMIFS(K49:K1029,$B49:$B1029,$B49,$D49:$D1029,$D49,$E49:$E1029,$E49)/2</f>
        <v>498.7</v>
      </c>
    </row>
    <row r="49" spans="1:11" s="16" customFormat="1" ht="31.5" x14ac:dyDescent="0.25">
      <c r="A49" s="19">
        <v>2</v>
      </c>
      <c r="B49" s="37">
        <v>935</v>
      </c>
      <c r="C49" s="38" t="s">
        <v>174</v>
      </c>
      <c r="D49" s="39" t="s">
        <v>100</v>
      </c>
      <c r="E49" s="39" t="s">
        <v>100</v>
      </c>
      <c r="F49" s="39" t="s">
        <v>27</v>
      </c>
      <c r="G49" s="39"/>
      <c r="H49" s="40">
        <f>SUMIFS(H50:H1026,$B50:$B1026,$B49,$D50:$D1026,$D50,$E50:$E1026,$E50,$F50:$F1026,$F50)</f>
        <v>4895.9000000000005</v>
      </c>
      <c r="I49" s="40">
        <f>SUMIFS(I50:I1026,$B50:$B1026,$B49,$D50:$D1026,$D50,$E50:$E1026,$E50,$F50:$F1026,$F50)</f>
        <v>498.7</v>
      </c>
      <c r="J49" s="40">
        <f>SUMIFS(J50:J1026,$B50:$B1026,$B49,$D50:$D1026,$D50,$E50:$E1026,$E50,$F50:$F1026,$F50)</f>
        <v>4895.9000000000005</v>
      </c>
      <c r="K49" s="40">
        <f>SUMIFS(K50:K1026,$B50:$B1026,$B49,$D50:$D1026,$D50,$E50:$E1026,$E50,$F50:$F1026,$F50)</f>
        <v>498.7</v>
      </c>
    </row>
    <row r="50" spans="1:11" s="16" customFormat="1" ht="31.5" x14ac:dyDescent="0.25">
      <c r="A50" s="20">
        <v>3</v>
      </c>
      <c r="B50" s="31">
        <v>935</v>
      </c>
      <c r="C50" s="32" t="s">
        <v>28</v>
      </c>
      <c r="D50" s="33" t="s">
        <v>100</v>
      </c>
      <c r="E50" s="33" t="s">
        <v>100</v>
      </c>
      <c r="F50" s="33" t="s">
        <v>27</v>
      </c>
      <c r="G50" s="33" t="s">
        <v>101</v>
      </c>
      <c r="H50" s="24">
        <v>634</v>
      </c>
      <c r="I50" s="24">
        <v>116.3</v>
      </c>
      <c r="J50" s="24">
        <v>634</v>
      </c>
      <c r="K50" s="24">
        <v>116.3</v>
      </c>
    </row>
    <row r="51" spans="1:11" s="16" customFormat="1" ht="47.25" x14ac:dyDescent="0.25">
      <c r="A51" s="20">
        <v>3</v>
      </c>
      <c r="B51" s="31">
        <v>935</v>
      </c>
      <c r="C51" s="32" t="s">
        <v>13</v>
      </c>
      <c r="D51" s="33" t="s">
        <v>100</v>
      </c>
      <c r="E51" s="33" t="s">
        <v>100</v>
      </c>
      <c r="F51" s="33" t="s">
        <v>27</v>
      </c>
      <c r="G51" s="33" t="s">
        <v>92</v>
      </c>
      <c r="H51" s="24">
        <v>229.6</v>
      </c>
      <c r="I51" s="24"/>
      <c r="J51" s="24">
        <v>229.6</v>
      </c>
      <c r="K51" s="24"/>
    </row>
    <row r="52" spans="1:11" s="16" customFormat="1" ht="15.75" x14ac:dyDescent="0.25">
      <c r="A52" s="20">
        <v>3</v>
      </c>
      <c r="B52" s="31">
        <v>935</v>
      </c>
      <c r="C52" s="32" t="s">
        <v>55</v>
      </c>
      <c r="D52" s="33" t="s">
        <v>100</v>
      </c>
      <c r="E52" s="33" t="s">
        <v>100</v>
      </c>
      <c r="F52" s="33" t="s">
        <v>27</v>
      </c>
      <c r="G52" s="33" t="s">
        <v>110</v>
      </c>
      <c r="H52" s="24">
        <v>4032.3</v>
      </c>
      <c r="I52" s="24">
        <v>382.4</v>
      </c>
      <c r="J52" s="24">
        <v>4032.3</v>
      </c>
      <c r="K52" s="24">
        <v>382.4</v>
      </c>
    </row>
    <row r="53" spans="1:11" s="16" customFormat="1" ht="47.25" x14ac:dyDescent="0.25">
      <c r="A53" s="19">
        <v>2</v>
      </c>
      <c r="B53" s="37">
        <v>935</v>
      </c>
      <c r="C53" s="42" t="s">
        <v>171</v>
      </c>
      <c r="D53" s="39" t="s">
        <v>100</v>
      </c>
      <c r="E53" s="39" t="s">
        <v>100</v>
      </c>
      <c r="F53" s="39" t="s">
        <v>82</v>
      </c>
      <c r="G53" s="39"/>
      <c r="H53" s="40">
        <f>SUMIFS(H54:H1060,$B54:$B1060,$B53,$D54:$D1060,$D54,$E54:$E1060,$E54,$F54:$F1060,$F54)</f>
        <v>1648.1</v>
      </c>
      <c r="I53" s="40">
        <f>SUMIFS(I54:I1060,$B54:$B1060,$B53,$D54:$D1060,$D54,$E54:$E1060,$E54,$F54:$F1060,$F54)</f>
        <v>0</v>
      </c>
      <c r="J53" s="40">
        <f>SUMIFS(J54:J1060,$B54:$B1060,$B53,$D54:$D1060,$D54,$E54:$E1060,$E54,$F54:$F1060,$F54)</f>
        <v>1648.1</v>
      </c>
      <c r="K53" s="40">
        <f>SUMIFS(K54:K1060,$B54:$B1060,$B53,$D54:$D1060,$D54,$E54:$E1060,$E54,$F54:$F1060,$F54)</f>
        <v>0</v>
      </c>
    </row>
    <row r="54" spans="1:11" s="16" customFormat="1" ht="15.75" x14ac:dyDescent="0.25">
      <c r="A54" s="20">
        <v>3</v>
      </c>
      <c r="B54" s="31">
        <v>935</v>
      </c>
      <c r="C54" s="32" t="s">
        <v>55</v>
      </c>
      <c r="D54" s="33" t="s">
        <v>100</v>
      </c>
      <c r="E54" s="33" t="s">
        <v>100</v>
      </c>
      <c r="F54" s="33" t="s">
        <v>82</v>
      </c>
      <c r="G54" s="33" t="s">
        <v>110</v>
      </c>
      <c r="H54" s="24">
        <v>1648.1</v>
      </c>
      <c r="I54" s="24"/>
      <c r="J54" s="24">
        <v>1648.1</v>
      </c>
      <c r="K54" s="24"/>
    </row>
    <row r="55" spans="1:11" s="16" customFormat="1" ht="15.75" x14ac:dyDescent="0.25">
      <c r="A55" s="17">
        <v>1</v>
      </c>
      <c r="B55" s="28">
        <v>935</v>
      </c>
      <c r="C55" s="29" t="s">
        <v>29</v>
      </c>
      <c r="D55" s="30" t="s">
        <v>102</v>
      </c>
      <c r="E55" s="30" t="s">
        <v>88</v>
      </c>
      <c r="F55" s="30" t="s">
        <v>8</v>
      </c>
      <c r="G55" s="30" t="s">
        <v>90</v>
      </c>
      <c r="H55" s="18">
        <f>SUMIFS(H56:H1033,$B56:$B1033,$B56,$D56:$D1033,$D56,$E56:$E1033,$E56)/2</f>
        <v>17650</v>
      </c>
      <c r="I55" s="18">
        <f>SUMIFS(I56:I1033,$B56:$B1033,$B56,$D56:$D1033,$D56,$E56:$E1033,$E56)/2</f>
        <v>5948.5</v>
      </c>
      <c r="J55" s="18">
        <f>SUMIFS(J56:J1033,$B56:$B1033,$B56,$D56:$D1033,$D56,$E56:$E1033,$E56)/2</f>
        <v>18150</v>
      </c>
      <c r="K55" s="18">
        <f>SUMIFS(K56:K1033,$B56:$B1033,$B56,$D56:$D1033,$D56,$E56:$E1033,$E56)/2</f>
        <v>5948.5</v>
      </c>
    </row>
    <row r="56" spans="1:11" s="16" customFormat="1" ht="39" customHeight="1" x14ac:dyDescent="0.25">
      <c r="A56" s="19">
        <v>2</v>
      </c>
      <c r="B56" s="37">
        <v>935</v>
      </c>
      <c r="C56" s="38" t="s">
        <v>127</v>
      </c>
      <c r="D56" s="39" t="s">
        <v>102</v>
      </c>
      <c r="E56" s="39" t="s">
        <v>88</v>
      </c>
      <c r="F56" s="39" t="s">
        <v>30</v>
      </c>
      <c r="G56" s="39"/>
      <c r="H56" s="40">
        <f>SUMIFS(H57:H1030,$B57:$B1030,$B56,$D57:$D1030,$D57,$E57:$E1030,$E57,$F57:$F1030,$F57)</f>
        <v>14932</v>
      </c>
      <c r="I56" s="40">
        <f>SUMIFS(I57:I1030,$B57:$B1030,$B56,$D57:$D1030,$D57,$E57:$E1030,$E57,$F57:$F1030,$F57)</f>
        <v>5266.8</v>
      </c>
      <c r="J56" s="40">
        <f>SUMIFS(J57:J1030,$B57:$B1030,$B56,$D57:$D1030,$D57,$E57:$E1030,$E57,$F57:$F1030,$F57)</f>
        <v>15432</v>
      </c>
      <c r="K56" s="40">
        <f>SUMIFS(K57:K1030,$B57:$B1030,$B56,$D57:$D1030,$D57,$E57:$E1030,$E57,$F57:$F1030,$F57)</f>
        <v>5266.8</v>
      </c>
    </row>
    <row r="57" spans="1:11" s="16" customFormat="1" ht="31.5" x14ac:dyDescent="0.25">
      <c r="A57" s="20">
        <v>3</v>
      </c>
      <c r="B57" s="31">
        <v>935</v>
      </c>
      <c r="C57" s="32" t="s">
        <v>28</v>
      </c>
      <c r="D57" s="33" t="s">
        <v>102</v>
      </c>
      <c r="E57" s="33" t="s">
        <v>88</v>
      </c>
      <c r="F57" s="33" t="s">
        <v>30</v>
      </c>
      <c r="G57" s="33" t="s">
        <v>101</v>
      </c>
      <c r="H57" s="24">
        <v>10153.9</v>
      </c>
      <c r="I57" s="24">
        <v>5266.8</v>
      </c>
      <c r="J57" s="24">
        <v>10153.9</v>
      </c>
      <c r="K57" s="24">
        <v>5266.8</v>
      </c>
    </row>
    <row r="58" spans="1:11" s="16" customFormat="1" ht="47.25" x14ac:dyDescent="0.25">
      <c r="A58" s="20">
        <v>3</v>
      </c>
      <c r="B58" s="31">
        <v>935</v>
      </c>
      <c r="C58" s="32" t="s">
        <v>13</v>
      </c>
      <c r="D58" s="33" t="s">
        <v>102</v>
      </c>
      <c r="E58" s="33" t="s">
        <v>88</v>
      </c>
      <c r="F58" s="33" t="s">
        <v>30</v>
      </c>
      <c r="G58" s="33" t="s">
        <v>92</v>
      </c>
      <c r="H58" s="24">
        <v>4753.8</v>
      </c>
      <c r="I58" s="24"/>
      <c r="J58" s="24">
        <v>5253.8</v>
      </c>
      <c r="K58" s="24"/>
    </row>
    <row r="59" spans="1:11" s="16" customFormat="1" ht="15.75" x14ac:dyDescent="0.25">
      <c r="A59" s="20">
        <v>3</v>
      </c>
      <c r="B59" s="31">
        <v>935</v>
      </c>
      <c r="C59" s="32" t="s">
        <v>55</v>
      </c>
      <c r="D59" s="33" t="s">
        <v>102</v>
      </c>
      <c r="E59" s="33" t="s">
        <v>88</v>
      </c>
      <c r="F59" s="33" t="s">
        <v>30</v>
      </c>
      <c r="G59" s="33" t="s">
        <v>110</v>
      </c>
      <c r="H59" s="24"/>
      <c r="I59" s="24"/>
      <c r="J59" s="24"/>
      <c r="K59" s="24"/>
    </row>
    <row r="60" spans="1:11" s="16" customFormat="1" ht="31.5" x14ac:dyDescent="0.25">
      <c r="A60" s="20">
        <v>3</v>
      </c>
      <c r="B60" s="31">
        <v>935</v>
      </c>
      <c r="C60" s="32" t="s">
        <v>14</v>
      </c>
      <c r="D60" s="33" t="s">
        <v>102</v>
      </c>
      <c r="E60" s="33" t="s">
        <v>88</v>
      </c>
      <c r="F60" s="33" t="s">
        <v>30</v>
      </c>
      <c r="G60" s="33" t="s">
        <v>93</v>
      </c>
      <c r="H60" s="24">
        <v>24.3</v>
      </c>
      <c r="I60" s="24"/>
      <c r="J60" s="24">
        <v>24.3</v>
      </c>
      <c r="K60" s="24"/>
    </row>
    <row r="61" spans="1:11" s="16" customFormat="1" ht="47.25" x14ac:dyDescent="0.25">
      <c r="A61" s="19">
        <v>2</v>
      </c>
      <c r="B61" s="37">
        <v>935</v>
      </c>
      <c r="C61" s="38" t="s">
        <v>161</v>
      </c>
      <c r="D61" s="39" t="s">
        <v>102</v>
      </c>
      <c r="E61" s="39" t="s">
        <v>88</v>
      </c>
      <c r="F61" s="39" t="s">
        <v>31</v>
      </c>
      <c r="G61" s="39"/>
      <c r="H61" s="40">
        <f>SUMIFS(H62:H1034,$B62:$B1034,$B61,$D62:$D1034,$D62,$E62:$E1034,$E62,$F62:$F1034,$F62)</f>
        <v>2718</v>
      </c>
      <c r="I61" s="40">
        <f>SUMIFS(I62:I1034,$B62:$B1034,$B61,$D62:$D1034,$D62,$E62:$E1034,$E62,$F62:$F1034,$F62)</f>
        <v>681.69999999999993</v>
      </c>
      <c r="J61" s="40">
        <f>SUMIFS(J62:J1034,$B62:$B1034,$B61,$D62:$D1034,$D62,$E62:$E1034,$E62,$F62:$F1034,$F62)</f>
        <v>2718</v>
      </c>
      <c r="K61" s="40">
        <f>SUMIFS(K62:K1034,$B62:$B1034,$B61,$D62:$D1034,$D62,$E62:$E1034,$E62,$F62:$F1034,$F62)</f>
        <v>681.69999999999993</v>
      </c>
    </row>
    <row r="62" spans="1:11" s="16" customFormat="1" ht="31.5" x14ac:dyDescent="0.25">
      <c r="A62" s="20">
        <v>3</v>
      </c>
      <c r="B62" s="31">
        <v>935</v>
      </c>
      <c r="C62" s="32" t="s">
        <v>28</v>
      </c>
      <c r="D62" s="33" t="s">
        <v>102</v>
      </c>
      <c r="E62" s="33" t="s">
        <v>88</v>
      </c>
      <c r="F62" s="33" t="s">
        <v>31</v>
      </c>
      <c r="G62" s="33" t="s">
        <v>101</v>
      </c>
      <c r="H62" s="24">
        <v>2308.1</v>
      </c>
      <c r="I62" s="24">
        <v>633.9</v>
      </c>
      <c r="J62" s="24">
        <v>2308.1</v>
      </c>
      <c r="K62" s="24">
        <v>633.9</v>
      </c>
    </row>
    <row r="63" spans="1:11" s="16" customFormat="1" ht="47.25" x14ac:dyDescent="0.25">
      <c r="A63" s="20">
        <v>3</v>
      </c>
      <c r="B63" s="31">
        <v>935</v>
      </c>
      <c r="C63" s="32" t="s">
        <v>13</v>
      </c>
      <c r="D63" s="33" t="s">
        <v>102</v>
      </c>
      <c r="E63" s="33" t="s">
        <v>88</v>
      </c>
      <c r="F63" s="33" t="s">
        <v>31</v>
      </c>
      <c r="G63" s="33" t="s">
        <v>92</v>
      </c>
      <c r="H63" s="24">
        <v>409.9</v>
      </c>
      <c r="I63" s="24">
        <v>47.8</v>
      </c>
      <c r="J63" s="24">
        <v>409.9</v>
      </c>
      <c r="K63" s="24">
        <v>47.8</v>
      </c>
    </row>
    <row r="64" spans="1:11" s="16" customFormat="1" ht="31.5" x14ac:dyDescent="0.25">
      <c r="A64" s="17">
        <v>1</v>
      </c>
      <c r="B64" s="28">
        <v>935</v>
      </c>
      <c r="C64" s="29" t="s">
        <v>32</v>
      </c>
      <c r="D64" s="30" t="s">
        <v>103</v>
      </c>
      <c r="E64" s="30" t="s">
        <v>89</v>
      </c>
      <c r="F64" s="30"/>
      <c r="G64" s="30"/>
      <c r="H64" s="18">
        <f>SUMIFS(H65:H1041,$B65:$B1041,$B65,$D65:$D1041,$D65,$E65:$E1041,$E65)/2</f>
        <v>1753.4</v>
      </c>
      <c r="I64" s="18">
        <f>SUMIFS(I65:I1041,$B65:$B1041,$B65,$D65:$D1041,$D65,$E65:$E1041,$E65)/2</f>
        <v>0</v>
      </c>
      <c r="J64" s="18">
        <f>SUMIFS(J65:J1041,$B65:$B1041,$B65,$D65:$D1041,$D65,$E65:$E1041,$E65)/2</f>
        <v>1753.4</v>
      </c>
      <c r="K64" s="18">
        <f>SUMIFS(K65:K1041,$B65:$B1041,$B65,$D65:$D1041,$D65,$E65:$E1041,$E65)/2</f>
        <v>0</v>
      </c>
    </row>
    <row r="65" spans="1:11" s="16" customFormat="1" ht="78.75" x14ac:dyDescent="0.25">
      <c r="A65" s="19">
        <v>2</v>
      </c>
      <c r="B65" s="37">
        <v>935</v>
      </c>
      <c r="C65" s="38" t="s">
        <v>154</v>
      </c>
      <c r="D65" s="39" t="s">
        <v>103</v>
      </c>
      <c r="E65" s="39" t="s">
        <v>89</v>
      </c>
      <c r="F65" s="39" t="s">
        <v>33</v>
      </c>
      <c r="G65" s="39"/>
      <c r="H65" s="40">
        <f>SUMIFS(H66:H1038,$B66:$B1038,$B65,$D66:$D1038,$D66,$E66:$E1038,$E66,$F66:$F1038,$F66)</f>
        <v>130</v>
      </c>
      <c r="I65" s="40">
        <f>SUMIFS(I66:I1038,$B66:$B1038,$B65,$D66:$D1038,$D66,$E66:$E1038,$E66,$F66:$F1038,$F66)</f>
        <v>0</v>
      </c>
      <c r="J65" s="40">
        <f>SUMIFS(J66:J1038,$B66:$B1038,$B65,$D66:$D1038,$D66,$E66:$E1038,$E66,$F66:$F1038,$F66)</f>
        <v>130</v>
      </c>
      <c r="K65" s="40">
        <f>SUMIFS(K66:K1038,$B66:$B1038,$B65,$D66:$D1038,$D66,$E66:$E1038,$E66,$F66:$F1038,$F66)</f>
        <v>0</v>
      </c>
    </row>
    <row r="66" spans="1:11" s="16" customFormat="1" ht="47.25" x14ac:dyDescent="0.25">
      <c r="A66" s="20">
        <v>3</v>
      </c>
      <c r="B66" s="31">
        <v>935</v>
      </c>
      <c r="C66" s="32" t="s">
        <v>13</v>
      </c>
      <c r="D66" s="33" t="s">
        <v>103</v>
      </c>
      <c r="E66" s="33" t="s">
        <v>89</v>
      </c>
      <c r="F66" s="33" t="s">
        <v>33</v>
      </c>
      <c r="G66" s="33" t="s">
        <v>92</v>
      </c>
      <c r="H66" s="24">
        <v>60</v>
      </c>
      <c r="I66" s="25"/>
      <c r="J66" s="24">
        <v>60</v>
      </c>
      <c r="K66" s="25"/>
    </row>
    <row r="67" spans="1:11" s="16" customFormat="1" ht="15.75" x14ac:dyDescent="0.25">
      <c r="A67" s="20">
        <v>3</v>
      </c>
      <c r="B67" s="31">
        <v>935</v>
      </c>
      <c r="C67" s="32" t="s">
        <v>55</v>
      </c>
      <c r="D67" s="33" t="s">
        <v>103</v>
      </c>
      <c r="E67" s="33" t="s">
        <v>89</v>
      </c>
      <c r="F67" s="33" t="s">
        <v>33</v>
      </c>
      <c r="G67" s="33" t="s">
        <v>110</v>
      </c>
      <c r="H67" s="24">
        <v>70</v>
      </c>
      <c r="I67" s="25"/>
      <c r="J67" s="24">
        <v>70</v>
      </c>
      <c r="K67" s="25"/>
    </row>
    <row r="68" spans="1:11" s="16" customFormat="1" ht="94.5" x14ac:dyDescent="0.25">
      <c r="A68" s="19">
        <v>2</v>
      </c>
      <c r="B68" s="37">
        <v>935</v>
      </c>
      <c r="C68" s="38" t="s">
        <v>34</v>
      </c>
      <c r="D68" s="39" t="s">
        <v>103</v>
      </c>
      <c r="E68" s="39" t="s">
        <v>89</v>
      </c>
      <c r="F68" s="39" t="s">
        <v>35</v>
      </c>
      <c r="G68" s="39"/>
      <c r="H68" s="40">
        <f>SUMIFS(H69:H1040,$B69:$B1040,$B68,$D69:$D1040,$D69,$E69:$E1040,$E69,$F69:$F1040,$F69)</f>
        <v>1623.4</v>
      </c>
      <c r="I68" s="40">
        <f>SUMIFS(I69:I1040,$B69:$B1040,$B68,$D69:$D1040,#REF!,$E69:$E1040,#REF!,$F69:$F1040,#REF!)</f>
        <v>0</v>
      </c>
      <c r="J68" s="40">
        <f>SUMIFS(J69:J1040,$B69:$B1040,$B68,$D69:$D1040,$D69,$E69:$E1040,$E69,$F69:$F1040,$F69)</f>
        <v>1623.4</v>
      </c>
      <c r="K68" s="40">
        <f>SUMIFS(K69:K1040,$B69:$B1040,$B68,$D69:$D1040,#REF!,$E69:$E1040,#REF!,$F69:$F1040,#REF!)</f>
        <v>0</v>
      </c>
    </row>
    <row r="69" spans="1:11" s="16" customFormat="1" ht="63" x14ac:dyDescent="0.25">
      <c r="A69" s="20">
        <v>3</v>
      </c>
      <c r="B69" s="31">
        <v>935</v>
      </c>
      <c r="C69" s="32" t="s">
        <v>67</v>
      </c>
      <c r="D69" s="33" t="s">
        <v>103</v>
      </c>
      <c r="E69" s="33" t="s">
        <v>89</v>
      </c>
      <c r="F69" s="33" t="s">
        <v>35</v>
      </c>
      <c r="G69" s="33" t="s">
        <v>112</v>
      </c>
      <c r="H69" s="24">
        <v>1623.4</v>
      </c>
      <c r="I69" s="25"/>
      <c r="J69" s="24">
        <v>1623.4</v>
      </c>
      <c r="K69" s="25"/>
    </row>
    <row r="70" spans="1:11" s="16" customFormat="1" ht="15.75" x14ac:dyDescent="0.25">
      <c r="A70" s="17">
        <v>1</v>
      </c>
      <c r="B70" s="28">
        <v>935</v>
      </c>
      <c r="C70" s="29" t="s">
        <v>36</v>
      </c>
      <c r="D70" s="30" t="s">
        <v>104</v>
      </c>
      <c r="E70" s="30" t="s">
        <v>88</v>
      </c>
      <c r="F70" s="30" t="s">
        <v>8</v>
      </c>
      <c r="G70" s="30" t="s">
        <v>90</v>
      </c>
      <c r="H70" s="18">
        <f>SUMIFS(H71:H1082,$B71:$B1082,$B71,$D71:$D1082,$D71,$E71:$E1082,$E71)/2</f>
        <v>3847.9</v>
      </c>
      <c r="I70" s="18">
        <f>SUMIFS(I71:I1082,$B71:$B1082,$B71,$D71:$D1082,$D71,$E71:$E1082,$E71)/2</f>
        <v>0</v>
      </c>
      <c r="J70" s="18">
        <f>SUMIFS(J71:J1082,$B71:$B1082,$B71,$D71:$D1082,$D71,$E71:$E1082,$E71)/2</f>
        <v>3847.9</v>
      </c>
      <c r="K70" s="18">
        <f>SUMIFS(K71:K1082,$B71:$B1082,$B71,$D71:$D1082,$D71,$E71:$E1082,$E71)/2</f>
        <v>0</v>
      </c>
    </row>
    <row r="71" spans="1:11" s="16" customFormat="1" ht="47.25" x14ac:dyDescent="0.25">
      <c r="A71" s="19">
        <v>2</v>
      </c>
      <c r="B71" s="37">
        <v>935</v>
      </c>
      <c r="C71" s="38" t="s">
        <v>162</v>
      </c>
      <c r="D71" s="39" t="s">
        <v>104</v>
      </c>
      <c r="E71" s="39" t="s">
        <v>88</v>
      </c>
      <c r="F71" s="39" t="s">
        <v>37</v>
      </c>
      <c r="G71" s="39"/>
      <c r="H71" s="40">
        <f>SUMIFS(H72:H1052,$B72:$B1052,$B71,$D72:$D1052,$D72,$E72:$E1052,$E72,$F72:$F1052,$F72)</f>
        <v>3847.9</v>
      </c>
      <c r="I71" s="40">
        <f>SUMIFS(I73:I1079,$B73:$B1079,$B71,$D73:$D1079,$D73,$E73:$E1079,$E73,$F73:$F1079,$F73)</f>
        <v>0</v>
      </c>
      <c r="J71" s="40">
        <f>SUMIFS(J72:J1052,$B72:$B1052,$B71,$D72:$D1052,$D72,$E72:$E1052,$E72,$F72:$F1052,$F72)</f>
        <v>3847.9</v>
      </c>
      <c r="K71" s="40">
        <f>SUMIFS(K73:K1079,$B73:$B1079,$B71,$D73:$D1079,$D73,$E73:$E1079,$E73,$F73:$F1079,$F73)</f>
        <v>0</v>
      </c>
    </row>
    <row r="72" spans="1:11" s="16" customFormat="1" ht="31.5" x14ac:dyDescent="0.25">
      <c r="A72" s="20">
        <v>3</v>
      </c>
      <c r="B72" s="31">
        <v>935</v>
      </c>
      <c r="C72" s="32" t="s">
        <v>28</v>
      </c>
      <c r="D72" s="33" t="s">
        <v>104</v>
      </c>
      <c r="E72" s="33" t="s">
        <v>88</v>
      </c>
      <c r="F72" s="33" t="s">
        <v>37</v>
      </c>
      <c r="G72" s="33" t="s">
        <v>101</v>
      </c>
      <c r="H72" s="24">
        <v>1.8</v>
      </c>
      <c r="I72" s="25"/>
      <c r="J72" s="24">
        <v>1.8</v>
      </c>
      <c r="K72" s="25"/>
    </row>
    <row r="73" spans="1:11" s="16" customFormat="1" ht="15.75" x14ac:dyDescent="0.25">
      <c r="A73" s="20">
        <v>3</v>
      </c>
      <c r="B73" s="31">
        <v>935</v>
      </c>
      <c r="C73" s="32" t="s">
        <v>55</v>
      </c>
      <c r="D73" s="33" t="s">
        <v>104</v>
      </c>
      <c r="E73" s="33" t="s">
        <v>88</v>
      </c>
      <c r="F73" s="33" t="s">
        <v>37</v>
      </c>
      <c r="G73" s="33" t="s">
        <v>110</v>
      </c>
      <c r="H73" s="24">
        <v>3846.1</v>
      </c>
      <c r="I73" s="25"/>
      <c r="J73" s="24">
        <v>3846.1</v>
      </c>
      <c r="K73" s="25"/>
    </row>
    <row r="74" spans="1:11" s="16" customFormat="1" ht="51" customHeight="1" x14ac:dyDescent="0.25">
      <c r="A74" s="14">
        <v>0</v>
      </c>
      <c r="B74" s="26">
        <v>943</v>
      </c>
      <c r="C74" s="27" t="s">
        <v>40</v>
      </c>
      <c r="D74" s="34"/>
      <c r="E74" s="34"/>
      <c r="F74" s="34"/>
      <c r="G74" s="34"/>
      <c r="H74" s="15">
        <f>SUMIFS(H75:H1065,$B75:$B1065,$B75)/3</f>
        <v>7796.4000000000005</v>
      </c>
      <c r="I74" s="15">
        <f>SUMIFS(I75:I1065,$B75:$B1065,$B75)/3</f>
        <v>7764.4000000000005</v>
      </c>
      <c r="J74" s="15">
        <f>SUMIFS(J75:J1065,$B75:$B1065,$B75)/3</f>
        <v>7796.4000000000005</v>
      </c>
      <c r="K74" s="15">
        <f>SUMIFS(K75:K1065,$B75:$B1065,$B75)/3</f>
        <v>7764.4000000000005</v>
      </c>
    </row>
    <row r="75" spans="1:11" s="16" customFormat="1" ht="15.75" x14ac:dyDescent="0.25">
      <c r="A75" s="17">
        <v>1</v>
      </c>
      <c r="B75" s="28">
        <v>943</v>
      </c>
      <c r="C75" s="29" t="s">
        <v>38</v>
      </c>
      <c r="D75" s="30" t="s">
        <v>103</v>
      </c>
      <c r="E75" s="30" t="s">
        <v>105</v>
      </c>
      <c r="F75" s="30" t="s">
        <v>8</v>
      </c>
      <c r="G75" s="30" t="s">
        <v>90</v>
      </c>
      <c r="H75" s="18">
        <f>SUMIFS(H76:H1060,$B76:$B1060,$B76,$D76:$D1060,$D76,$E76:$E1060,$E76)/2</f>
        <v>5351</v>
      </c>
      <c r="I75" s="18">
        <f>SUMIFS(I76:I1060,$B76:$B1060,$B76,$D76:$D1060,$D76,$E76:$E1060,$E76)/2</f>
        <v>5351</v>
      </c>
      <c r="J75" s="18">
        <f>SUMIFS(J76:J1060,$B76:$B1060,$B76,$D76:$D1060,$D76,$E76:$E1060,$E76)/2</f>
        <v>5351</v>
      </c>
      <c r="K75" s="18">
        <f>SUMIFS(K76:K1060,$B76:$B1060,$B76,$D76:$D1060,$D76,$E76:$E1060,$E76)/2</f>
        <v>5351</v>
      </c>
    </row>
    <row r="76" spans="1:11" s="16" customFormat="1" ht="63" x14ac:dyDescent="0.25">
      <c r="A76" s="19">
        <v>2</v>
      </c>
      <c r="B76" s="37">
        <v>943</v>
      </c>
      <c r="C76" s="38" t="s">
        <v>135</v>
      </c>
      <c r="D76" s="39" t="s">
        <v>103</v>
      </c>
      <c r="E76" s="39" t="s">
        <v>105</v>
      </c>
      <c r="F76" s="39" t="s">
        <v>11</v>
      </c>
      <c r="G76" s="39"/>
      <c r="H76" s="40">
        <f>SUMIFS(H77:H1057,$B77:$B1057,$B76,$D77:$D1057,$D77,$E77:$E1057,$E77,$F77:$F1057,$F77)</f>
        <v>5351</v>
      </c>
      <c r="I76" s="40">
        <f>SUMIFS(I77:I1057,$B77:$B1057,$B76,$D77:$D1057,$D77,$E77:$E1057,$E77,$F77:$F1057,$F77)</f>
        <v>5351</v>
      </c>
      <c r="J76" s="40">
        <f>SUMIFS(J77:J1057,$B77:$B1057,$B76,$D77:$D1057,$D77,$E77:$E1057,$E77,$F77:$F1057,$F77)</f>
        <v>5351</v>
      </c>
      <c r="K76" s="40">
        <f>SUMIFS(K77:K1057,$B77:$B1057,$B76,$D77:$D1057,$D77,$E77:$E1057,$E77,$F77:$F1057,$F77)</f>
        <v>5351</v>
      </c>
    </row>
    <row r="77" spans="1:11" s="16" customFormat="1" ht="33.6" customHeight="1" x14ac:dyDescent="0.25">
      <c r="A77" s="20">
        <v>3</v>
      </c>
      <c r="B77" s="31">
        <v>943</v>
      </c>
      <c r="C77" s="32" t="s">
        <v>24</v>
      </c>
      <c r="D77" s="33" t="s">
        <v>103</v>
      </c>
      <c r="E77" s="33" t="s">
        <v>105</v>
      </c>
      <c r="F77" s="33" t="s">
        <v>11</v>
      </c>
      <c r="G77" s="33" t="s">
        <v>99</v>
      </c>
      <c r="H77" s="24">
        <v>5351</v>
      </c>
      <c r="I77" s="24">
        <v>5351</v>
      </c>
      <c r="J77" s="24">
        <v>5351</v>
      </c>
      <c r="K77" s="24">
        <v>5351</v>
      </c>
    </row>
    <row r="78" spans="1:11" s="16" customFormat="1" ht="31.5" x14ac:dyDescent="0.25">
      <c r="A78" s="17">
        <v>1</v>
      </c>
      <c r="B78" s="28">
        <v>943</v>
      </c>
      <c r="C78" s="29" t="s">
        <v>32</v>
      </c>
      <c r="D78" s="30" t="s">
        <v>103</v>
      </c>
      <c r="E78" s="30" t="s">
        <v>89</v>
      </c>
      <c r="F78" s="30"/>
      <c r="G78" s="30"/>
      <c r="H78" s="18">
        <f>SUMIFS(H79:H1063,$B79:$B1063,$B79,$D79:$D1063,$D79,$E79:$E1063,$E79)/2</f>
        <v>2445.4000000000005</v>
      </c>
      <c r="I78" s="18">
        <f>SUMIFS(I79:I1063,$B79:$B1063,$B79,$D79:$D1063,$D79,$E79:$E1063,$E79)/2</f>
        <v>2413.4000000000005</v>
      </c>
      <c r="J78" s="18">
        <f>SUMIFS(J79:J1063,$B79:$B1063,$B79,$D79:$D1063,$D79,$E79:$E1063,$E79)/2</f>
        <v>2445.4000000000005</v>
      </c>
      <c r="K78" s="18">
        <f>SUMIFS(K79:K1063,$B79:$B1063,$B79,$D79:$D1063,$D79,$E79:$E1063,$E79)/2</f>
        <v>2413.4000000000005</v>
      </c>
    </row>
    <row r="79" spans="1:11" s="16" customFormat="1" ht="63" x14ac:dyDescent="0.25">
      <c r="A79" s="19">
        <v>2</v>
      </c>
      <c r="B79" s="37">
        <v>943</v>
      </c>
      <c r="C79" s="38" t="s">
        <v>135</v>
      </c>
      <c r="D79" s="39" t="s">
        <v>103</v>
      </c>
      <c r="E79" s="39" t="s">
        <v>89</v>
      </c>
      <c r="F79" s="39" t="s">
        <v>11</v>
      </c>
      <c r="G79" s="39"/>
      <c r="H79" s="40">
        <f>SUMIFS(H80:H1060,$B80:$B1060,$B79,$D80:$D1060,$D80,$E80:$E1060,$E80,$F80:$F1060,$F80)</f>
        <v>2445.4</v>
      </c>
      <c r="I79" s="40">
        <f>SUMIFS(I80:I1060,$B80:$B1060,$B79,$D80:$D1060,$D80,$E80:$E1060,$E80,$F80:$F1060,$F80)</f>
        <v>2413.4</v>
      </c>
      <c r="J79" s="40">
        <f>SUMIFS(J80:J1060,$B80:$B1060,$B79,$D80:$D1060,$D80,$E80:$E1060,$E80,$F80:$F1060,$F80)</f>
        <v>2445.4</v>
      </c>
      <c r="K79" s="40">
        <f>SUMIFS(K80:K1060,$B80:$B1060,$B79,$D80:$D1060,$D80,$E80:$E1060,$E80,$F80:$F1060,$F80)</f>
        <v>2413.4</v>
      </c>
    </row>
    <row r="80" spans="1:11" s="16" customFormat="1" ht="31.5" x14ac:dyDescent="0.25">
      <c r="A80" s="20">
        <v>3</v>
      </c>
      <c r="B80" s="31">
        <v>943</v>
      </c>
      <c r="C80" s="32" t="s">
        <v>28</v>
      </c>
      <c r="D80" s="33" t="s">
        <v>103</v>
      </c>
      <c r="E80" s="33" t="s">
        <v>89</v>
      </c>
      <c r="F80" s="33" t="s">
        <v>11</v>
      </c>
      <c r="G80" s="33" t="s">
        <v>101</v>
      </c>
      <c r="H80" s="24">
        <v>2302.8000000000002</v>
      </c>
      <c r="I80" s="24">
        <v>2302.8000000000002</v>
      </c>
      <c r="J80" s="24">
        <v>2302.8000000000002</v>
      </c>
      <c r="K80" s="24">
        <v>2302.8000000000002</v>
      </c>
    </row>
    <row r="81" spans="1:11" s="16" customFormat="1" ht="47.25" x14ac:dyDescent="0.25">
      <c r="A81" s="20">
        <v>3</v>
      </c>
      <c r="B81" s="31">
        <v>943</v>
      </c>
      <c r="C81" s="32" t="s">
        <v>13</v>
      </c>
      <c r="D81" s="33" t="s">
        <v>103</v>
      </c>
      <c r="E81" s="33" t="s">
        <v>89</v>
      </c>
      <c r="F81" s="33" t="s">
        <v>11</v>
      </c>
      <c r="G81" s="33" t="s">
        <v>92</v>
      </c>
      <c r="H81" s="24">
        <v>141.6</v>
      </c>
      <c r="I81" s="24">
        <v>109.6</v>
      </c>
      <c r="J81" s="24">
        <v>141.6</v>
      </c>
      <c r="K81" s="24">
        <v>109.6</v>
      </c>
    </row>
    <row r="82" spans="1:11" s="16" customFormat="1" ht="31.5" x14ac:dyDescent="0.25">
      <c r="A82" s="20">
        <v>3</v>
      </c>
      <c r="B82" s="31">
        <v>943</v>
      </c>
      <c r="C82" s="32" t="s">
        <v>14</v>
      </c>
      <c r="D82" s="33" t="s">
        <v>103</v>
      </c>
      <c r="E82" s="33" t="s">
        <v>89</v>
      </c>
      <c r="F82" s="33" t="s">
        <v>11</v>
      </c>
      <c r="G82" s="33" t="s">
        <v>93</v>
      </c>
      <c r="H82" s="24">
        <v>1</v>
      </c>
      <c r="I82" s="24">
        <v>1</v>
      </c>
      <c r="J82" s="24">
        <v>1</v>
      </c>
      <c r="K82" s="24">
        <v>1</v>
      </c>
    </row>
    <row r="83" spans="1:11" s="16" customFormat="1" ht="47.25" x14ac:dyDescent="0.25">
      <c r="A83" s="14">
        <v>0</v>
      </c>
      <c r="B83" s="26">
        <v>950</v>
      </c>
      <c r="C83" s="27" t="s">
        <v>42</v>
      </c>
      <c r="D83" s="34"/>
      <c r="E83" s="34"/>
      <c r="F83" s="34"/>
      <c r="G83" s="34"/>
      <c r="H83" s="15">
        <f>SUMIFS(H84:H1074,$B84:$B1074,$B84)/3</f>
        <v>27066.100000000002</v>
      </c>
      <c r="I83" s="15">
        <f>SUMIFS(I84:I1074,$B84:$B1074,$B84)/3</f>
        <v>310.89999999999998</v>
      </c>
      <c r="J83" s="15">
        <f>SUMIFS(J84:J1074,$B84:$B1074,$B84)/3</f>
        <v>27361.600000000002</v>
      </c>
      <c r="K83" s="15">
        <f>SUMIFS(K84:K1074,$B84:$B1074,$B84)/3</f>
        <v>310.89999999999998</v>
      </c>
    </row>
    <row r="84" spans="1:11" s="16" customFormat="1" ht="94.5" x14ac:dyDescent="0.25">
      <c r="A84" s="17">
        <v>1</v>
      </c>
      <c r="B84" s="28">
        <v>950</v>
      </c>
      <c r="C84" s="29" t="s">
        <v>43</v>
      </c>
      <c r="D84" s="30" t="s">
        <v>88</v>
      </c>
      <c r="E84" s="30" t="s">
        <v>105</v>
      </c>
      <c r="F84" s="30" t="s">
        <v>8</v>
      </c>
      <c r="G84" s="30" t="s">
        <v>90</v>
      </c>
      <c r="H84" s="18">
        <f>SUMIFS(H85:H1069,$B85:$B1069,$B85,$D85:$D1069,$D85,$E85:$E1069,$E85)/2</f>
        <v>4994.2000000000007</v>
      </c>
      <c r="I84" s="18">
        <f>SUMIFS(I85:I1069,$B85:$B1069,$B85,$D85:$D1069,$D85,$E85:$E1069,$E85)/2</f>
        <v>0</v>
      </c>
      <c r="J84" s="18">
        <f>SUMIFS(J85:J1069,$B85:$B1069,$B85,$D85:$D1069,$D85,$E85:$E1069,$E85)/2</f>
        <v>5064.3000000000011</v>
      </c>
      <c r="K84" s="18">
        <f>SUMIFS(K85:K1069,$B85:$B1069,$B85,$D85:$D1069,$D85,$E85:$E1069,$E85)/2</f>
        <v>0</v>
      </c>
    </row>
    <row r="85" spans="1:11" s="16" customFormat="1" ht="63" x14ac:dyDescent="0.25">
      <c r="A85" s="19">
        <v>2</v>
      </c>
      <c r="B85" s="37">
        <v>950</v>
      </c>
      <c r="C85" s="47" t="s">
        <v>160</v>
      </c>
      <c r="D85" s="39" t="s">
        <v>88</v>
      </c>
      <c r="E85" s="39" t="s">
        <v>105</v>
      </c>
      <c r="F85" s="39" t="s">
        <v>16</v>
      </c>
      <c r="G85" s="39" t="s">
        <v>90</v>
      </c>
      <c r="H85" s="40">
        <f>SUMIFS(H86:H1068,$B86:$B1068,$B85,$D86:$D1068,$D86,$E86:$E1068,$E86,$F86:$F1068,$F86)</f>
        <v>199</v>
      </c>
      <c r="I85" s="40">
        <f>SUMIFS(I86:I1068,$B86:$B1068,$B85,$D86:$D1068,$D86,$E86:$E1068,$E86,$F86:$F1068,$F86)</f>
        <v>0</v>
      </c>
      <c r="J85" s="40">
        <f>SUMIFS(J86:J1068,$B86:$B1068,$B85,$D86:$D1068,$D86,$E86:$E1068,$E86,$F86:$F1068,$F86)</f>
        <v>199</v>
      </c>
      <c r="K85" s="40">
        <f>SUMIFS(K86:K1068,$B86:$B1068,$B85,$D86:$D1068,$D86,$E86:$E1068,$E86,$F86:$F1068,$F86)</f>
        <v>0</v>
      </c>
    </row>
    <row r="86" spans="1:11" s="16" customFormat="1" ht="47.25" x14ac:dyDescent="0.25">
      <c r="A86" s="20">
        <v>3</v>
      </c>
      <c r="B86" s="31">
        <v>950</v>
      </c>
      <c r="C86" s="32" t="s">
        <v>13</v>
      </c>
      <c r="D86" s="33" t="s">
        <v>88</v>
      </c>
      <c r="E86" s="33" t="s">
        <v>105</v>
      </c>
      <c r="F86" s="33" t="s">
        <v>16</v>
      </c>
      <c r="G86" s="33" t="s">
        <v>92</v>
      </c>
      <c r="H86" s="24">
        <v>199</v>
      </c>
      <c r="I86" s="24"/>
      <c r="J86" s="24">
        <v>199</v>
      </c>
      <c r="K86" s="24"/>
    </row>
    <row r="87" spans="1:11" s="16" customFormat="1" ht="63" x14ac:dyDescent="0.25">
      <c r="A87" s="19">
        <v>2</v>
      </c>
      <c r="B87" s="37">
        <v>950</v>
      </c>
      <c r="C87" s="47" t="s">
        <v>176</v>
      </c>
      <c r="D87" s="39" t="s">
        <v>88</v>
      </c>
      <c r="E87" s="39" t="s">
        <v>105</v>
      </c>
      <c r="F87" s="39" t="s">
        <v>51</v>
      </c>
      <c r="G87" s="39" t="s">
        <v>90</v>
      </c>
      <c r="H87" s="40">
        <f>SUMIFS(H88:H1071,$B88:$B1071,$B87,$D88:$D1071,$D88,$E88:$E1071,$E88,$F88:$F1071,$F88)</f>
        <v>11.3</v>
      </c>
      <c r="I87" s="40">
        <f>SUMIFS(I88:I1071,$B88:$B1071,$B87,$D88:$D1071,$D88,$E88:$E1071,$E88,$F88:$F1071,$F88)</f>
        <v>0</v>
      </c>
      <c r="J87" s="40">
        <f>SUMIFS(J88:J1071,$B88:$B1071,$B87,$D88:$D1071,$D88,$E88:$E1071,$E88,$F88:$F1071,$F88)</f>
        <v>11.3</v>
      </c>
      <c r="K87" s="40">
        <f>SUMIFS(K88:K1071,$B88:$B1071,$B87,$D88:$D1071,$D88,$E88:$E1071,$E88,$F88:$F1071,$F88)</f>
        <v>0</v>
      </c>
    </row>
    <row r="88" spans="1:11" s="16" customFormat="1" ht="47.25" x14ac:dyDescent="0.25">
      <c r="A88" s="20">
        <v>3</v>
      </c>
      <c r="B88" s="31">
        <v>950</v>
      </c>
      <c r="C88" s="32" t="s">
        <v>13</v>
      </c>
      <c r="D88" s="33" t="s">
        <v>88</v>
      </c>
      <c r="E88" s="33" t="s">
        <v>105</v>
      </c>
      <c r="F88" s="33" t="s">
        <v>51</v>
      </c>
      <c r="G88" s="33" t="s">
        <v>92</v>
      </c>
      <c r="H88" s="24">
        <v>11.3</v>
      </c>
      <c r="I88" s="24"/>
      <c r="J88" s="24">
        <v>11.3</v>
      </c>
      <c r="K88" s="24"/>
    </row>
    <row r="89" spans="1:11" s="16" customFormat="1" ht="78.75" x14ac:dyDescent="0.25">
      <c r="A89" s="19">
        <v>2</v>
      </c>
      <c r="B89" s="37">
        <v>950</v>
      </c>
      <c r="C89" s="38" t="s">
        <v>10</v>
      </c>
      <c r="D89" s="39" t="s">
        <v>88</v>
      </c>
      <c r="E89" s="39" t="s">
        <v>105</v>
      </c>
      <c r="F89" s="39" t="s">
        <v>133</v>
      </c>
      <c r="G89" s="39" t="s">
        <v>90</v>
      </c>
      <c r="H89" s="40">
        <f>SUMIFS(H90:H1071,$B90:$B1071,$B89,$D90:$D1071,$D90,$E90:$E1071,$E90,$F90:$F1071,$F90)</f>
        <v>4783.8999999999996</v>
      </c>
      <c r="I89" s="40">
        <f>SUMIFS(I90:I1071,$B90:$B1071,$B89,$D90:$D1071,$D90,$E90:$E1071,$E90,$F90:$F1071,$F90)</f>
        <v>0</v>
      </c>
      <c r="J89" s="40">
        <f>SUMIFS(J90:J1071,$B90:$B1071,$B89,$D90:$D1071,$D90,$E90:$E1071,$E90,$F90:$F1071,$F90)</f>
        <v>4854</v>
      </c>
      <c r="K89" s="40">
        <f>SUMIFS(K90:K1071,$B90:$B1071,$B89,$D90:$D1071,$D90,$E90:$E1071,$E90,$F90:$F1071,$F90)</f>
        <v>0</v>
      </c>
    </row>
    <row r="90" spans="1:11" s="16" customFormat="1" ht="47.25" x14ac:dyDescent="0.25">
      <c r="A90" s="20">
        <v>3</v>
      </c>
      <c r="B90" s="31">
        <v>950</v>
      </c>
      <c r="C90" s="32" t="s">
        <v>12</v>
      </c>
      <c r="D90" s="33" t="s">
        <v>88</v>
      </c>
      <c r="E90" s="33" t="s">
        <v>105</v>
      </c>
      <c r="F90" s="33" t="s">
        <v>133</v>
      </c>
      <c r="G90" s="33" t="s">
        <v>91</v>
      </c>
      <c r="H90" s="24">
        <v>4427.5</v>
      </c>
      <c r="I90" s="24"/>
      <c r="J90" s="24">
        <v>4409.8999999999996</v>
      </c>
      <c r="K90" s="24"/>
    </row>
    <row r="91" spans="1:11" s="16" customFormat="1" ht="47.25" x14ac:dyDescent="0.25">
      <c r="A91" s="20">
        <v>3</v>
      </c>
      <c r="B91" s="31">
        <v>950</v>
      </c>
      <c r="C91" s="32" t="s">
        <v>13</v>
      </c>
      <c r="D91" s="33" t="s">
        <v>88</v>
      </c>
      <c r="E91" s="33" t="s">
        <v>105</v>
      </c>
      <c r="F91" s="33" t="s">
        <v>133</v>
      </c>
      <c r="G91" s="33" t="s">
        <v>92</v>
      </c>
      <c r="H91" s="24">
        <v>296.5</v>
      </c>
      <c r="I91" s="24"/>
      <c r="J91" s="24">
        <v>314.10000000000002</v>
      </c>
      <c r="K91" s="24"/>
    </row>
    <row r="92" spans="1:11" s="16" customFormat="1" ht="39" customHeight="1" x14ac:dyDescent="0.25">
      <c r="A92" s="20">
        <v>3</v>
      </c>
      <c r="B92" s="31">
        <v>950</v>
      </c>
      <c r="C92" s="32" t="s">
        <v>24</v>
      </c>
      <c r="D92" s="33" t="s">
        <v>88</v>
      </c>
      <c r="E92" s="33" t="s">
        <v>105</v>
      </c>
      <c r="F92" s="33" t="s">
        <v>133</v>
      </c>
      <c r="G92" s="33" t="s">
        <v>99</v>
      </c>
      <c r="H92" s="24">
        <v>54.2</v>
      </c>
      <c r="I92" s="24"/>
      <c r="J92" s="24">
        <v>54.2</v>
      </c>
      <c r="K92" s="24"/>
    </row>
    <row r="93" spans="1:11" s="16" customFormat="1" ht="15.75" x14ac:dyDescent="0.25">
      <c r="A93" s="20">
        <v>3</v>
      </c>
      <c r="B93" s="31">
        <v>950</v>
      </c>
      <c r="C93" s="32" t="s">
        <v>194</v>
      </c>
      <c r="D93" s="33" t="s">
        <v>88</v>
      </c>
      <c r="E93" s="33" t="s">
        <v>105</v>
      </c>
      <c r="F93" s="33" t="s">
        <v>133</v>
      </c>
      <c r="G93" s="33" t="s">
        <v>193</v>
      </c>
      <c r="H93" s="24"/>
      <c r="I93" s="24"/>
      <c r="J93" s="24">
        <v>35.1</v>
      </c>
      <c r="K93" s="24"/>
    </row>
    <row r="94" spans="1:11" s="16" customFormat="1" ht="21" customHeight="1" x14ac:dyDescent="0.25">
      <c r="A94" s="20">
        <v>3</v>
      </c>
      <c r="B94" s="31">
        <v>950</v>
      </c>
      <c r="C94" s="32" t="s">
        <v>14</v>
      </c>
      <c r="D94" s="33" t="s">
        <v>88</v>
      </c>
      <c r="E94" s="33" t="s">
        <v>105</v>
      </c>
      <c r="F94" s="33" t="s">
        <v>133</v>
      </c>
      <c r="G94" s="33" t="s">
        <v>93</v>
      </c>
      <c r="H94" s="24">
        <v>5.7</v>
      </c>
      <c r="I94" s="25"/>
      <c r="J94" s="24">
        <v>40.700000000000003</v>
      </c>
      <c r="K94" s="25"/>
    </row>
    <row r="95" spans="1:11" s="16" customFormat="1" ht="15" customHeight="1" x14ac:dyDescent="0.25">
      <c r="A95" s="17">
        <v>1</v>
      </c>
      <c r="B95" s="28">
        <v>950</v>
      </c>
      <c r="C95" s="29" t="s">
        <v>15</v>
      </c>
      <c r="D95" s="30" t="s">
        <v>88</v>
      </c>
      <c r="E95" s="30" t="s">
        <v>94</v>
      </c>
      <c r="F95" s="30"/>
      <c r="G95" s="30"/>
      <c r="H95" s="18">
        <f>SUMIFS(H96:H1076,$B96:$B1076,$B96,$D96:$D1076,$D96,$E96:$E1076,$E96)/2</f>
        <v>500</v>
      </c>
      <c r="I95" s="18">
        <f>SUMIFS(I96:I1076,$B96:$B1076,$B96,$D96:$D1076,$D96,$E96:$E1076,$E96)/2</f>
        <v>0</v>
      </c>
      <c r="J95" s="18">
        <f>SUMIFS(J96:J1076,$B96:$B1076,$B96,$D96:$D1076,$D96,$E96:$E1076,$E96)/2</f>
        <v>500</v>
      </c>
      <c r="K95" s="18">
        <f>SUMIFS(K96:K1076,$B96:$B1076,$B96,$D96:$D1076,$D96,$E96:$E1076,$E96)/2</f>
        <v>0</v>
      </c>
    </row>
    <row r="96" spans="1:11" s="16" customFormat="1" ht="78.75" x14ac:dyDescent="0.25">
      <c r="A96" s="19">
        <v>2</v>
      </c>
      <c r="B96" s="37">
        <v>950</v>
      </c>
      <c r="C96" s="38" t="s">
        <v>156</v>
      </c>
      <c r="D96" s="39" t="s">
        <v>88</v>
      </c>
      <c r="E96" s="39" t="s">
        <v>94</v>
      </c>
      <c r="F96" s="39" t="s">
        <v>59</v>
      </c>
      <c r="G96" s="39" t="s">
        <v>90</v>
      </c>
      <c r="H96" s="40">
        <f>SUMIFS(H97:H1073,$B97:$B1073,$B96,$D97:$D1073,$D97,$E97:$E1073,$E97,$F97:$F1073,$F97)</f>
        <v>500</v>
      </c>
      <c r="I96" s="40">
        <f>SUMIFS(I97:I1073,$B97:$B1073,$B96,$D97:$D1073,$D97,$E97:$E1073,$E97,$F97:$F1073,$F97)</f>
        <v>0</v>
      </c>
      <c r="J96" s="40">
        <f>SUMIFS(J97:J1073,$B97:$B1073,$B96,$D97:$D1073,$D97,$E97:$E1073,$E97,$F97:$F1073,$F97)</f>
        <v>500</v>
      </c>
      <c r="K96" s="40">
        <f>SUMIFS(K97:K1073,$B97:$B1073,$B96,$D97:$D1073,$D97,$E97:$E1073,$E97,$F97:$F1073,$F97)</f>
        <v>0</v>
      </c>
    </row>
    <row r="97" spans="1:11" s="16" customFormat="1" ht="47.25" x14ac:dyDescent="0.25">
      <c r="A97" s="20">
        <v>3</v>
      </c>
      <c r="B97" s="31">
        <v>950</v>
      </c>
      <c r="C97" s="32" t="s">
        <v>13</v>
      </c>
      <c r="D97" s="33" t="s">
        <v>88</v>
      </c>
      <c r="E97" s="33" t="s">
        <v>94</v>
      </c>
      <c r="F97" s="33" t="s">
        <v>59</v>
      </c>
      <c r="G97" s="33" t="s">
        <v>92</v>
      </c>
      <c r="H97" s="24">
        <v>500</v>
      </c>
      <c r="I97" s="24"/>
      <c r="J97" s="24">
        <v>500</v>
      </c>
      <c r="K97" s="24"/>
    </row>
    <row r="98" spans="1:11" s="16" customFormat="1" ht="47.25" x14ac:dyDescent="0.25">
      <c r="A98" s="17">
        <v>1</v>
      </c>
      <c r="B98" s="28">
        <v>950</v>
      </c>
      <c r="C98" s="29" t="s">
        <v>45</v>
      </c>
      <c r="D98" s="30" t="s">
        <v>97</v>
      </c>
      <c r="E98" s="30" t="s">
        <v>95</v>
      </c>
      <c r="F98" s="30"/>
      <c r="G98" s="30"/>
      <c r="H98" s="18">
        <f>SUMIFS(H99:H1079,$B99:$B1079,$B99,$D99:$D1079,$D99,$E99:$E1079,$E99)/2</f>
        <v>350</v>
      </c>
      <c r="I98" s="18">
        <f>SUMIFS(I99:I1079,$B99:$B1079,$B99,$D99:$D1079,$D99,$E99:$E1079,$E99)/2</f>
        <v>0</v>
      </c>
      <c r="J98" s="18">
        <f>SUMIFS(J99:J1079,$B99:$B1079,$B99,$D99:$D1079,$D99,$E99:$E1079,$E99)/2</f>
        <v>350</v>
      </c>
      <c r="K98" s="18">
        <f>SUMIFS(K99:K1079,$B99:$B1079,$B99,$D99:$D1079,$D99,$E99:$E1079,$E99)/2</f>
        <v>0</v>
      </c>
    </row>
    <row r="99" spans="1:11" s="16" customFormat="1" ht="63" x14ac:dyDescent="0.25">
      <c r="A99" s="19">
        <v>2</v>
      </c>
      <c r="B99" s="37">
        <v>950</v>
      </c>
      <c r="C99" s="38" t="s">
        <v>192</v>
      </c>
      <c r="D99" s="39" t="s">
        <v>97</v>
      </c>
      <c r="E99" s="39" t="s">
        <v>95</v>
      </c>
      <c r="F99" s="39" t="s">
        <v>188</v>
      </c>
      <c r="G99" s="39"/>
      <c r="H99" s="40">
        <f>SUMIFS(H100:H1079,$B100:$B1079,$B99,$D100:$D1079,$D100,$E100:$E1079,$E100,$F100:$F1079,$F100)</f>
        <v>350</v>
      </c>
      <c r="I99" s="40">
        <f>SUMIFS(I100:I1079,$B100:$B1079,$B99,$D100:$D1079,$D100,$E100:$E1079,$E100,$F100:$F1079,$F100)</f>
        <v>0</v>
      </c>
      <c r="J99" s="40">
        <f>SUMIFS(J100:J1079,$B100:$B1079,$B99,$D100:$D1079,$D100,$E100:$E1079,$E100,$F100:$F1079,$F100)</f>
        <v>350</v>
      </c>
      <c r="K99" s="40">
        <f>SUMIFS(K100:K1079,$B100:$B1079,$B99,$D100:$D1079,$D100,$E100:$E1079,$E100,$F100:$F1079,$F100)</f>
        <v>0</v>
      </c>
    </row>
    <row r="100" spans="1:11" s="16" customFormat="1" ht="47.25" x14ac:dyDescent="0.25">
      <c r="A100" s="20">
        <v>3</v>
      </c>
      <c r="B100" s="31">
        <v>950</v>
      </c>
      <c r="C100" s="32" t="s">
        <v>13</v>
      </c>
      <c r="D100" s="33" t="s">
        <v>97</v>
      </c>
      <c r="E100" s="33" t="s">
        <v>95</v>
      </c>
      <c r="F100" s="33" t="s">
        <v>188</v>
      </c>
      <c r="G100" s="33" t="s">
        <v>92</v>
      </c>
      <c r="H100" s="24">
        <v>350</v>
      </c>
      <c r="I100" s="24"/>
      <c r="J100" s="24">
        <v>350</v>
      </c>
      <c r="K100" s="24"/>
    </row>
    <row r="101" spans="1:11" s="16" customFormat="1" ht="31.5" x14ac:dyDescent="0.25">
      <c r="A101" s="17">
        <v>1</v>
      </c>
      <c r="B101" s="28">
        <v>950</v>
      </c>
      <c r="C101" s="29" t="s">
        <v>46</v>
      </c>
      <c r="D101" s="30" t="s">
        <v>105</v>
      </c>
      <c r="E101" s="30" t="s">
        <v>106</v>
      </c>
      <c r="F101" s="30"/>
      <c r="G101" s="30"/>
      <c r="H101" s="18">
        <f>SUMIFS(H102:H1086,$B102:$B1086,$B102,$D102:$D1086,$D102,$E102:$E1086,$E102)/2</f>
        <v>350</v>
      </c>
      <c r="I101" s="18">
        <f>SUMIFS(I102:I1086,$B102:$B1086,$B102,$D102:$D1086,$D102,$E102:$E1086,$E102)/2</f>
        <v>310.89999999999998</v>
      </c>
      <c r="J101" s="18">
        <f>SUMIFS(J102:J1086,$B102:$B1086,$B102,$D102:$D1086,$D102,$E102:$E1086,$E102)/2</f>
        <v>350</v>
      </c>
      <c r="K101" s="18">
        <f>SUMIFS(K102:K1086,$B102:$B1086,$B102,$D102:$D1086,$D102,$E102:$E1086,$E102)/2</f>
        <v>310.89999999999998</v>
      </c>
    </row>
    <row r="102" spans="1:11" s="16" customFormat="1" ht="78.75" x14ac:dyDescent="0.25">
      <c r="A102" s="19">
        <v>2</v>
      </c>
      <c r="B102" s="37">
        <v>950</v>
      </c>
      <c r="C102" s="38" t="s">
        <v>184</v>
      </c>
      <c r="D102" s="39" t="s">
        <v>105</v>
      </c>
      <c r="E102" s="39" t="s">
        <v>106</v>
      </c>
      <c r="F102" s="39" t="s">
        <v>59</v>
      </c>
      <c r="G102" s="39"/>
      <c r="H102" s="40">
        <f>SUMIFS(H103:H1086,$B103:$B1086,$B102,$D103:$D1086,$D103,$E103:$E1086,$E103,$F103:$F1086,$F103)</f>
        <v>350</v>
      </c>
      <c r="I102" s="40">
        <f>SUMIFS(I103:I1086,$B103:$B1086,$B102,$D103:$D1086,$D103,$E103:$E1086,$E103,$F103:$F1086,$F103)</f>
        <v>310.89999999999998</v>
      </c>
      <c r="J102" s="40">
        <f>SUMIFS(J103:J1086,$B103:$B1086,$B102,$D103:$D1086,$D103,$E103:$E1086,$E103,$F103:$F1086,$F103)</f>
        <v>350</v>
      </c>
      <c r="K102" s="40">
        <f>SUMIFS(K103:K1086,$B103:$B1086,$B102,$D103:$D1086,$D103,$E103:$E1086,$E103,$F103:$F1086,$F103)</f>
        <v>310.89999999999998</v>
      </c>
    </row>
    <row r="103" spans="1:11" s="16" customFormat="1" ht="47.25" x14ac:dyDescent="0.25">
      <c r="A103" s="20">
        <v>3</v>
      </c>
      <c r="B103" s="31">
        <v>950</v>
      </c>
      <c r="C103" s="32" t="s">
        <v>13</v>
      </c>
      <c r="D103" s="33" t="s">
        <v>105</v>
      </c>
      <c r="E103" s="33" t="s">
        <v>106</v>
      </c>
      <c r="F103" s="33" t="s">
        <v>59</v>
      </c>
      <c r="G103" s="33" t="s">
        <v>92</v>
      </c>
      <c r="H103" s="24">
        <v>350</v>
      </c>
      <c r="I103" s="24">
        <v>310.89999999999998</v>
      </c>
      <c r="J103" s="24">
        <v>350</v>
      </c>
      <c r="K103" s="24">
        <v>310.89999999999998</v>
      </c>
    </row>
    <row r="104" spans="1:11" s="16" customFormat="1" ht="15.75" x14ac:dyDescent="0.25">
      <c r="A104" s="17">
        <v>1</v>
      </c>
      <c r="B104" s="28">
        <v>950</v>
      </c>
      <c r="C104" s="29" t="s">
        <v>47</v>
      </c>
      <c r="D104" s="30" t="s">
        <v>100</v>
      </c>
      <c r="E104" s="30" t="s">
        <v>107</v>
      </c>
      <c r="F104" s="30"/>
      <c r="G104" s="30"/>
      <c r="H104" s="18">
        <f>SUMIFS(H105:H1085,$B105:$B1085,$B105,$D105:$D1085,$D105,$E105:$E1085,$E105)/2</f>
        <v>20871.900000000001</v>
      </c>
      <c r="I104" s="18">
        <f>SUMIFS(I105:I1085,$B105:$B1085,$B105,$D105:$D1085,$D105,$E105:$E1085,$E105)/2</f>
        <v>0</v>
      </c>
      <c r="J104" s="18">
        <f>SUMIFS(J105:J1085,$B105:$B1085,$B105,$D105:$D1085,$D105,$E105:$E1085,$E105)/2</f>
        <v>21097.3</v>
      </c>
      <c r="K104" s="18">
        <f>SUMIFS(K105:K1085,$B105:$B1085,$B105,$D105:$D1085,$D105,$E105:$E1085,$E105)/2</f>
        <v>0</v>
      </c>
    </row>
    <row r="105" spans="1:11" s="16" customFormat="1" ht="63" x14ac:dyDescent="0.25">
      <c r="A105" s="19">
        <v>2</v>
      </c>
      <c r="B105" s="37">
        <v>950</v>
      </c>
      <c r="C105" s="41" t="s">
        <v>155</v>
      </c>
      <c r="D105" s="39" t="s">
        <v>100</v>
      </c>
      <c r="E105" s="39" t="s">
        <v>107</v>
      </c>
      <c r="F105" s="39" t="s">
        <v>48</v>
      </c>
      <c r="G105" s="39"/>
      <c r="H105" s="40">
        <f>SUMIFS(H106:H1082,$B106:$B1082,$B105,$D106:$D1082,$D106,$E106:$E1082,$E106,$F106:$F1082,$F106)</f>
        <v>492.4</v>
      </c>
      <c r="I105" s="40">
        <f>SUMIFS(I106:I1082,$B106:$B1082,$B105,$D106:$D1082,$D106,$E106:$E1082,$E106,$F106:$F1082,$F106)</f>
        <v>0</v>
      </c>
      <c r="J105" s="40">
        <f>SUMIFS(J106:J1082,$B106:$B1082,$B105,$D106:$D1082,$D106,$E106:$E1082,$E106,$F106:$F1082,$F106)</f>
        <v>717.8</v>
      </c>
      <c r="K105" s="40">
        <f>SUMIFS(K106:K1082,$B106:$B1082,$B105,$D106:$D1082,$D106,$E106:$E1082,$E106,$F106:$F1082,$F106)</f>
        <v>0</v>
      </c>
    </row>
    <row r="106" spans="1:11" s="16" customFormat="1" ht="47.25" x14ac:dyDescent="0.25">
      <c r="A106" s="20">
        <v>3</v>
      </c>
      <c r="B106" s="31">
        <v>950</v>
      </c>
      <c r="C106" s="32" t="s">
        <v>13</v>
      </c>
      <c r="D106" s="33" t="s">
        <v>100</v>
      </c>
      <c r="E106" s="33" t="s">
        <v>107</v>
      </c>
      <c r="F106" s="33" t="s">
        <v>48</v>
      </c>
      <c r="G106" s="33" t="s">
        <v>92</v>
      </c>
      <c r="H106" s="24">
        <v>492.4</v>
      </c>
      <c r="I106" s="24"/>
      <c r="J106" s="24">
        <v>717.8</v>
      </c>
      <c r="K106" s="24"/>
    </row>
    <row r="107" spans="1:11" s="16" customFormat="1" ht="78.75" x14ac:dyDescent="0.25">
      <c r="A107" s="19">
        <v>2</v>
      </c>
      <c r="B107" s="37">
        <v>950</v>
      </c>
      <c r="C107" s="38" t="s">
        <v>156</v>
      </c>
      <c r="D107" s="39" t="s">
        <v>100</v>
      </c>
      <c r="E107" s="39" t="s">
        <v>107</v>
      </c>
      <c r="F107" s="39" t="s">
        <v>59</v>
      </c>
      <c r="G107" s="39"/>
      <c r="H107" s="40">
        <f>SUMIFS(H108:H1084,$B108:$B1084,$B107,$D108:$D1084,$D108,$E108:$E1084,$E108,$F108:$F1084,$F108)</f>
        <v>20379.5</v>
      </c>
      <c r="I107" s="40">
        <f>SUMIFS(I108:I1084,$B108:$B1084,$B107,$D108:$D1084,$D108,$E108:$E1084,$E108,$F108:$F1084,$F108)</f>
        <v>0</v>
      </c>
      <c r="J107" s="40">
        <f>SUMIFS(J108:J1084,$B108:$B1084,$B107,$D108:$D1084,$D108,$E108:$E1084,$E108,$F108:$F1084,$F108)</f>
        <v>20379.5</v>
      </c>
      <c r="K107" s="40">
        <f>SUMIFS(K108:K1084,$B108:$B1084,$B107,$D108:$D1084,$D108,$E108:$E1084,$E108,$F108:$F1084,$F108)</f>
        <v>0</v>
      </c>
    </row>
    <row r="108" spans="1:11" s="16" customFormat="1" ht="47.25" x14ac:dyDescent="0.25">
      <c r="A108" s="20">
        <v>3</v>
      </c>
      <c r="B108" s="31">
        <v>950</v>
      </c>
      <c r="C108" s="32" t="s">
        <v>13</v>
      </c>
      <c r="D108" s="33" t="s">
        <v>100</v>
      </c>
      <c r="E108" s="33" t="s">
        <v>107</v>
      </c>
      <c r="F108" s="33" t="s">
        <v>59</v>
      </c>
      <c r="G108" s="33" t="s">
        <v>92</v>
      </c>
      <c r="H108" s="24">
        <v>20379.5</v>
      </c>
      <c r="I108" s="24"/>
      <c r="J108" s="24">
        <v>20379.5</v>
      </c>
      <c r="K108" s="24"/>
    </row>
    <row r="109" spans="1:11" s="16" customFormat="1" ht="31.5" x14ac:dyDescent="0.25">
      <c r="A109" s="14">
        <v>0</v>
      </c>
      <c r="B109" s="26">
        <v>955</v>
      </c>
      <c r="C109" s="27" t="s">
        <v>49</v>
      </c>
      <c r="D109" s="34" t="s">
        <v>90</v>
      </c>
      <c r="E109" s="34" t="s">
        <v>90</v>
      </c>
      <c r="F109" s="34" t="s">
        <v>8</v>
      </c>
      <c r="G109" s="34" t="s">
        <v>90</v>
      </c>
      <c r="H109" s="15">
        <f>SUMIFS(H110:H1099,$B110:$B1099,$B110)/3</f>
        <v>453597.09999999992</v>
      </c>
      <c r="I109" s="15">
        <f>SUMIFS(I110:I1099,$B110:$B1099,$B110)/3</f>
        <v>249880.60000000006</v>
      </c>
      <c r="J109" s="15">
        <f>SUMIFS(J110:J1099,$B110:$B1099,$B110)/3</f>
        <v>452434.49999999977</v>
      </c>
      <c r="K109" s="15">
        <f>SUMIFS(K110:K1099,$B110:$B1099,$B110)/3</f>
        <v>245676.6</v>
      </c>
    </row>
    <row r="110" spans="1:11" s="16" customFormat="1" ht="63" x14ac:dyDescent="0.25">
      <c r="A110" s="17">
        <v>1</v>
      </c>
      <c r="B110" s="28">
        <v>955</v>
      </c>
      <c r="C110" s="29" t="s">
        <v>50</v>
      </c>
      <c r="D110" s="30" t="s">
        <v>88</v>
      </c>
      <c r="E110" s="30" t="s">
        <v>107</v>
      </c>
      <c r="F110" s="30" t="s">
        <v>8</v>
      </c>
      <c r="G110" s="30" t="s">
        <v>90</v>
      </c>
      <c r="H110" s="18">
        <f>SUMIFS(H111:H1094,$B111:$B1094,$B111,$D111:$D1094,$D111,$E111:$E1094,$E111)/2</f>
        <v>1737.4</v>
      </c>
      <c r="I110" s="18">
        <f>SUMIFS(I111:I1094,$B111:$B1094,$B111,$D111:$D1094,$D111,$E111:$E1094,$E111)/2</f>
        <v>0</v>
      </c>
      <c r="J110" s="18">
        <f>SUMIFS(J111:J1094,$B111:$B1094,$B111,$D111:$D1094,$D111,$E111:$E1094,$E111)/2</f>
        <v>1737.4</v>
      </c>
      <c r="K110" s="18">
        <f>SUMIFS(K111:K1094,$B111:$B1094,$B111,$D111:$D1094,$D111,$E111:$E1094,$E111)/2</f>
        <v>0</v>
      </c>
    </row>
    <row r="111" spans="1:11" s="16" customFormat="1" ht="78.75" x14ac:dyDescent="0.25">
      <c r="A111" s="19">
        <v>2</v>
      </c>
      <c r="B111" s="37">
        <v>955</v>
      </c>
      <c r="C111" s="38" t="s">
        <v>10</v>
      </c>
      <c r="D111" s="39" t="s">
        <v>88</v>
      </c>
      <c r="E111" s="39" t="s">
        <v>107</v>
      </c>
      <c r="F111" s="39" t="s">
        <v>133</v>
      </c>
      <c r="G111" s="39" t="s">
        <v>90</v>
      </c>
      <c r="H111" s="40">
        <f>SUMIFS(H112:H1091,$B112:$B1091,$B111,$D112:$D1091,$D112,$E112:$E1091,$E112,$F112:$F1091,$F112)</f>
        <v>1737.4</v>
      </c>
      <c r="I111" s="40">
        <f>SUMIFS(I112:I1091,$B112:$B1091,$B111,$D112:$D1091,$D112,$E112:$E1091,$E112,$F112:$F1091,$F112)</f>
        <v>0</v>
      </c>
      <c r="J111" s="40">
        <f>SUMIFS(J112:J1091,$B112:$B1091,$B111,$D112:$D1091,$D112,$E112:$E1091,$E112,$F112:$F1091,$F112)</f>
        <v>1737.4</v>
      </c>
      <c r="K111" s="40">
        <f>SUMIFS(K112:K1091,$B112:$B1091,$B111,$D112:$D1091,$D112,$E112:$E1091,$E112,$F112:$F1091,$F112)</f>
        <v>0</v>
      </c>
    </row>
    <row r="112" spans="1:11" s="16" customFormat="1" ht="47.25" x14ac:dyDescent="0.25">
      <c r="A112" s="20">
        <v>3</v>
      </c>
      <c r="B112" s="31">
        <v>955</v>
      </c>
      <c r="C112" s="32" t="s">
        <v>12</v>
      </c>
      <c r="D112" s="33" t="s">
        <v>88</v>
      </c>
      <c r="E112" s="33" t="s">
        <v>107</v>
      </c>
      <c r="F112" s="33" t="s">
        <v>133</v>
      </c>
      <c r="G112" s="33" t="s">
        <v>91</v>
      </c>
      <c r="H112" s="24">
        <v>1737.4</v>
      </c>
      <c r="I112" s="24"/>
      <c r="J112" s="24">
        <v>1737.4</v>
      </c>
      <c r="K112" s="24"/>
    </row>
    <row r="113" spans="1:11" s="16" customFormat="1" ht="94.5" x14ac:dyDescent="0.25">
      <c r="A113" s="17">
        <v>1</v>
      </c>
      <c r="B113" s="28">
        <v>955</v>
      </c>
      <c r="C113" s="29" t="s">
        <v>43</v>
      </c>
      <c r="D113" s="30" t="s">
        <v>88</v>
      </c>
      <c r="E113" s="30" t="s">
        <v>105</v>
      </c>
      <c r="F113" s="30" t="s">
        <v>8</v>
      </c>
      <c r="G113" s="30" t="s">
        <v>90</v>
      </c>
      <c r="H113" s="18">
        <f>SUMIFS(H114:H1095,$B114:$B1095,$B114,$D114:$D1095,$D114,$E114:$E1095,$E114)/2</f>
        <v>24293</v>
      </c>
      <c r="I113" s="18">
        <f>SUMIFS(I114:I1091,$B114:$B1091,$B114,$D114:$D1091,$D114,$E114:$E1091,$E114)/2</f>
        <v>2089</v>
      </c>
      <c r="J113" s="18">
        <f>SUMIFS(J114:J1095,$B114:$B1095,$B114,$D114:$D1095,$D114,$E114:$E1095,$E114)/2</f>
        <v>24293</v>
      </c>
      <c r="K113" s="18">
        <f>SUMIFS(K114:K1091,$B114:$B1091,$B114,$D114:$D1091,$D114,$E114:$E1091,$E114)/2</f>
        <v>2089</v>
      </c>
    </row>
    <row r="114" spans="1:11" s="16" customFormat="1" ht="63" x14ac:dyDescent="0.25">
      <c r="A114" s="19">
        <v>2</v>
      </c>
      <c r="B114" s="37">
        <v>955</v>
      </c>
      <c r="C114" s="47" t="s">
        <v>160</v>
      </c>
      <c r="D114" s="39" t="s">
        <v>88</v>
      </c>
      <c r="E114" s="39" t="s">
        <v>105</v>
      </c>
      <c r="F114" s="39" t="s">
        <v>16</v>
      </c>
      <c r="G114" s="39" t="s">
        <v>90</v>
      </c>
      <c r="H114" s="40">
        <f>SUMIFS(H115:H1090,$B115:$B1090,$B114,$D115:$D1090,$D115,$E115:$E1090,$E115,$F115:$F1090,$F115)</f>
        <v>352.9</v>
      </c>
      <c r="I114" s="40">
        <f>SUMIFS(I115:I1090,$B115:$B1090,$B114,$D115:$D1090,$D115,$E115:$E1090,$E115,$F115:$F1090,$F115)</f>
        <v>0</v>
      </c>
      <c r="J114" s="40">
        <f>SUMIFS(J115:J1090,$B115:$B1090,$B114,$D115:$D1090,$D115,$E115:$E1090,$E115,$F115:$F1090,$F115)</f>
        <v>352.9</v>
      </c>
      <c r="K114" s="40">
        <f>SUMIFS(K115:K1090,$B115:$B1090,$B114,$D115:$D1090,$D115,$E115:$E1090,$E115,$F115:$F1090,$F115)</f>
        <v>0</v>
      </c>
    </row>
    <row r="115" spans="1:11" s="16" customFormat="1" ht="47.25" x14ac:dyDescent="0.25">
      <c r="A115" s="20">
        <v>3</v>
      </c>
      <c r="B115" s="31">
        <v>955</v>
      </c>
      <c r="C115" s="45" t="s">
        <v>13</v>
      </c>
      <c r="D115" s="33" t="s">
        <v>88</v>
      </c>
      <c r="E115" s="33" t="s">
        <v>105</v>
      </c>
      <c r="F115" s="33" t="s">
        <v>16</v>
      </c>
      <c r="G115" s="33" t="s">
        <v>92</v>
      </c>
      <c r="H115" s="24">
        <v>352.9</v>
      </c>
      <c r="I115" s="24"/>
      <c r="J115" s="24">
        <v>352.9</v>
      </c>
      <c r="K115" s="24"/>
    </row>
    <row r="116" spans="1:11" s="16" customFormat="1" ht="63" x14ac:dyDescent="0.25">
      <c r="A116" s="19">
        <v>2</v>
      </c>
      <c r="B116" s="43">
        <v>955</v>
      </c>
      <c r="C116" s="47" t="s">
        <v>176</v>
      </c>
      <c r="D116" s="44" t="s">
        <v>88</v>
      </c>
      <c r="E116" s="39" t="s">
        <v>105</v>
      </c>
      <c r="F116" s="39" t="s">
        <v>51</v>
      </c>
      <c r="G116" s="39" t="s">
        <v>90</v>
      </c>
      <c r="H116" s="40">
        <f>SUMIFS(H117:H1092,$B117:$B1092,$B116,$D117:$D1092,$D117,$E117:$E1092,$E117,$F117:$F1092,$F117)</f>
        <v>118.1</v>
      </c>
      <c r="I116" s="40">
        <f>SUMIFS(I117:I1092,$B117:$B1092,$B116,$D117:$D1092,$D117,$E117:$E1092,$E117,$F117:$F1092,$F117)</f>
        <v>0</v>
      </c>
      <c r="J116" s="40">
        <f>SUMIFS(J117:J1092,$B117:$B1092,$B116,$D117:$D1092,$D117,$E117:$E1092,$E117,$F117:$F1092,$F117)</f>
        <v>118.1</v>
      </c>
      <c r="K116" s="40">
        <f>SUMIFS(K117:K1092,$B117:$B1092,$B116,$D117:$D1092,$D117,$E117:$E1092,$E117,$F117:$F1092,$F117)</f>
        <v>0</v>
      </c>
    </row>
    <row r="117" spans="1:11" s="16" customFormat="1" ht="47.25" x14ac:dyDescent="0.25">
      <c r="A117" s="20">
        <v>3</v>
      </c>
      <c r="B117" s="31">
        <v>955</v>
      </c>
      <c r="C117" s="46" t="s">
        <v>13</v>
      </c>
      <c r="D117" s="33" t="s">
        <v>88</v>
      </c>
      <c r="E117" s="33" t="s">
        <v>105</v>
      </c>
      <c r="F117" s="33" t="s">
        <v>51</v>
      </c>
      <c r="G117" s="33" t="s">
        <v>92</v>
      </c>
      <c r="H117" s="24">
        <v>118.1</v>
      </c>
      <c r="I117" s="24"/>
      <c r="J117" s="24">
        <v>118.1</v>
      </c>
      <c r="K117" s="24"/>
    </row>
    <row r="118" spans="1:11" s="16" customFormat="1" ht="78.75" x14ac:dyDescent="0.25">
      <c r="A118" s="19">
        <v>2</v>
      </c>
      <c r="B118" s="37">
        <v>955</v>
      </c>
      <c r="C118" s="38" t="s">
        <v>10</v>
      </c>
      <c r="D118" s="39" t="s">
        <v>88</v>
      </c>
      <c r="E118" s="39" t="s">
        <v>105</v>
      </c>
      <c r="F118" s="39" t="s">
        <v>133</v>
      </c>
      <c r="G118" s="39" t="s">
        <v>90</v>
      </c>
      <c r="H118" s="40">
        <f>SUMIFS(H119:H1096,$B119:$B1096,$B118,$D119:$D1096,$D119,$E119:$E1096,$E119,$F119:$F1096,$F119)</f>
        <v>23822</v>
      </c>
      <c r="I118" s="40">
        <f>SUMIFS(I119:I1096,$B119:$B1096,$B118,$D119:$D1096,$D119,$E119:$E1096,$E119,$F119:$F1096,$F119)</f>
        <v>2089</v>
      </c>
      <c r="J118" s="40">
        <f>SUMIFS(J119:J1096,$B119:$B1096,$B118,$D119:$D1096,$D119,$E119:$E1096,$E119,$F119:$F1096,$F119)</f>
        <v>23822</v>
      </c>
      <c r="K118" s="40">
        <f>SUMIFS(K119:K1096,$B119:$B1096,$B118,$D119:$D1096,$D119,$E119:$E1096,$E119,$F119:$F1096,$F119)</f>
        <v>2089</v>
      </c>
    </row>
    <row r="119" spans="1:11" s="16" customFormat="1" ht="47.25" x14ac:dyDescent="0.25">
      <c r="A119" s="20">
        <v>3</v>
      </c>
      <c r="B119" s="31">
        <v>955</v>
      </c>
      <c r="C119" s="32" t="s">
        <v>12</v>
      </c>
      <c r="D119" s="33" t="s">
        <v>88</v>
      </c>
      <c r="E119" s="33" t="s">
        <v>105</v>
      </c>
      <c r="F119" s="33" t="s">
        <v>133</v>
      </c>
      <c r="G119" s="33" t="s">
        <v>91</v>
      </c>
      <c r="H119" s="24">
        <v>20323.7</v>
      </c>
      <c r="I119" s="24">
        <v>1867.8</v>
      </c>
      <c r="J119" s="24">
        <v>20323.7</v>
      </c>
      <c r="K119" s="24">
        <v>1867.8</v>
      </c>
    </row>
    <row r="120" spans="1:11" s="16" customFormat="1" ht="47.25" x14ac:dyDescent="0.25">
      <c r="A120" s="20">
        <v>3</v>
      </c>
      <c r="B120" s="31">
        <v>955</v>
      </c>
      <c r="C120" s="32" t="s">
        <v>13</v>
      </c>
      <c r="D120" s="33" t="s">
        <v>88</v>
      </c>
      <c r="E120" s="33" t="s">
        <v>105</v>
      </c>
      <c r="F120" s="33" t="s">
        <v>133</v>
      </c>
      <c r="G120" s="33" t="s">
        <v>92</v>
      </c>
      <c r="H120" s="24">
        <v>2963.3</v>
      </c>
      <c r="I120" s="24">
        <v>221.2</v>
      </c>
      <c r="J120" s="24">
        <v>2963.3</v>
      </c>
      <c r="K120" s="24">
        <v>221.2</v>
      </c>
    </row>
    <row r="121" spans="1:11" s="16" customFormat="1" ht="15.75" x14ac:dyDescent="0.25">
      <c r="A121" s="20">
        <v>3</v>
      </c>
      <c r="B121" s="31">
        <v>955</v>
      </c>
      <c r="C121" s="32" t="s">
        <v>194</v>
      </c>
      <c r="D121" s="33" t="s">
        <v>88</v>
      </c>
      <c r="E121" s="33" t="s">
        <v>105</v>
      </c>
      <c r="F121" s="33" t="s">
        <v>133</v>
      </c>
      <c r="G121" s="33" t="s">
        <v>193</v>
      </c>
      <c r="H121" s="24">
        <v>5.3</v>
      </c>
      <c r="I121" s="24"/>
      <c r="J121" s="24">
        <v>5.3</v>
      </c>
      <c r="K121" s="24"/>
    </row>
    <row r="122" spans="1:11" s="16" customFormat="1" ht="31.5" x14ac:dyDescent="0.25">
      <c r="A122" s="20">
        <v>3</v>
      </c>
      <c r="B122" s="31">
        <v>955</v>
      </c>
      <c r="C122" s="32" t="s">
        <v>14</v>
      </c>
      <c r="D122" s="33" t="s">
        <v>88</v>
      </c>
      <c r="E122" s="33" t="s">
        <v>105</v>
      </c>
      <c r="F122" s="33" t="s">
        <v>133</v>
      </c>
      <c r="G122" s="33" t="s">
        <v>93</v>
      </c>
      <c r="H122" s="24">
        <v>529.70000000000005</v>
      </c>
      <c r="I122" s="24"/>
      <c r="J122" s="24">
        <v>529.70000000000005</v>
      </c>
      <c r="K122" s="24"/>
    </row>
    <row r="123" spans="1:11" s="16" customFormat="1" ht="15.75" x14ac:dyDescent="0.25">
      <c r="A123" s="17">
        <v>1</v>
      </c>
      <c r="B123" s="28">
        <v>955</v>
      </c>
      <c r="C123" s="29" t="s">
        <v>52</v>
      </c>
      <c r="D123" s="30" t="s">
        <v>88</v>
      </c>
      <c r="E123" s="30" t="s">
        <v>104</v>
      </c>
      <c r="F123" s="30" t="s">
        <v>8</v>
      </c>
      <c r="G123" s="30" t="s">
        <v>90</v>
      </c>
      <c r="H123" s="18">
        <f>SUMIFS(H124:H1104,$B124:$B1104,$B124,$D124:$D1104,$D124,$E124:$E1104,$E124)/2</f>
        <v>500</v>
      </c>
      <c r="I123" s="18">
        <f>SUMIFS(I124:I1104,$B124:$B1104,$B124,$D124:$D1104,$D124,$E124:$E1104,$E124)/2</f>
        <v>0</v>
      </c>
      <c r="J123" s="18">
        <f>SUMIFS(J124:J1104,$B124:$B1104,$B124,$D124:$D1104,$D124,$E124:$E1104,$E124)/2</f>
        <v>500</v>
      </c>
      <c r="K123" s="18">
        <f>SUMIFS(K124:K1104,$B124:$B1104,$B124,$D124:$D1104,$D124,$E124:$E1104,$E124)/2</f>
        <v>0</v>
      </c>
    </row>
    <row r="124" spans="1:11" s="16" customFormat="1" ht="47.25" x14ac:dyDescent="0.25">
      <c r="A124" s="19">
        <v>2</v>
      </c>
      <c r="B124" s="37">
        <v>955</v>
      </c>
      <c r="C124" s="38" t="s">
        <v>44</v>
      </c>
      <c r="D124" s="39" t="s">
        <v>88</v>
      </c>
      <c r="E124" s="39" t="s">
        <v>104</v>
      </c>
      <c r="F124" s="39" t="s">
        <v>136</v>
      </c>
      <c r="G124" s="39" t="s">
        <v>90</v>
      </c>
      <c r="H124" s="40">
        <f>SUMIFS(H125:H1101,$B125:$B1101,$B124,$D125:$D1101,$D125,$E125:$E1101,$E125,$F125:$F1101,$F125)</f>
        <v>500</v>
      </c>
      <c r="I124" s="40">
        <f>SUMIFS(I125:I1101,$B125:$B1101,$B124,$D125:$D1101,$D125,$E125:$E1101,$E125,$F125:$F1101,$F125)</f>
        <v>0</v>
      </c>
      <c r="J124" s="40">
        <f>SUMIFS(J125:J1101,$B125:$B1101,$B124,$D125:$D1101,$D125,$E125:$E1101,$E125,$F125:$F1101,$F125)</f>
        <v>500</v>
      </c>
      <c r="K124" s="40">
        <f>SUMIFS(K125:K1101,$B125:$B1101,$B124,$D125:$D1101,$D125,$E125:$E1101,$E125,$F125:$F1101,$F125)</f>
        <v>0</v>
      </c>
    </row>
    <row r="125" spans="1:11" s="16" customFormat="1" ht="15.75" x14ac:dyDescent="0.25">
      <c r="A125" s="20">
        <v>3</v>
      </c>
      <c r="B125" s="31">
        <v>955</v>
      </c>
      <c r="C125" s="32" t="s">
        <v>53</v>
      </c>
      <c r="D125" s="33" t="s">
        <v>88</v>
      </c>
      <c r="E125" s="33" t="s">
        <v>104</v>
      </c>
      <c r="F125" s="33" t="s">
        <v>136</v>
      </c>
      <c r="G125" s="33" t="s">
        <v>109</v>
      </c>
      <c r="H125" s="24">
        <v>500</v>
      </c>
      <c r="I125" s="24"/>
      <c r="J125" s="24">
        <v>500</v>
      </c>
      <c r="K125" s="24"/>
    </row>
    <row r="126" spans="1:11" s="16" customFormat="1" ht="15.75" x14ac:dyDescent="0.25">
      <c r="A126" s="17">
        <v>1</v>
      </c>
      <c r="B126" s="28">
        <v>955</v>
      </c>
      <c r="C126" s="29" t="s">
        <v>15</v>
      </c>
      <c r="D126" s="30" t="s">
        <v>88</v>
      </c>
      <c r="E126" s="30" t="s">
        <v>94</v>
      </c>
      <c r="F126" s="30"/>
      <c r="G126" s="30"/>
      <c r="H126" s="18">
        <f>SUMIFS(H127:H1107,$B127:$B1107,$B127,$D127:$D1107,$D127,$E127:$E1107,$E127)/2</f>
        <v>43230.3</v>
      </c>
      <c r="I126" s="18">
        <f>SUMIFS(I127:I1107,$B127:$B1107,$B127,$D127:$D1107,$D127,$E127:$E1107,$E127)/2</f>
        <v>245.7</v>
      </c>
      <c r="J126" s="18">
        <f>SUMIFS(J127:J1107,$B127:$B1107,$B127,$D127:$D1107,$D127,$E127:$E1107,$E127)/2</f>
        <v>47842.8</v>
      </c>
      <c r="K126" s="18">
        <f>SUMIFS(K127:K1107,$B127:$B1107,$B127,$D127:$D1107,$D127,$E127:$E1107,$E127)/2</f>
        <v>4556.5</v>
      </c>
    </row>
    <row r="127" spans="1:11" s="16" customFormat="1" ht="94.5" x14ac:dyDescent="0.25">
      <c r="A127" s="19">
        <v>2</v>
      </c>
      <c r="B127" s="37">
        <v>955</v>
      </c>
      <c r="C127" s="38" t="s">
        <v>158</v>
      </c>
      <c r="D127" s="39" t="s">
        <v>88</v>
      </c>
      <c r="E127" s="39" t="s">
        <v>94</v>
      </c>
      <c r="F127" s="39" t="s">
        <v>54</v>
      </c>
      <c r="G127" s="39"/>
      <c r="H127" s="40">
        <f>SUMIFS(H128:H1106,$B128:$B1106,$B127,$D128:$D1106,$D128,$E128:$E1106,$E128,$F128:$F1106,$F128)</f>
        <v>21983.7</v>
      </c>
      <c r="I127" s="40">
        <f>SUMIFS(I128:I1106,$B128:$B1106,$B127,$D128:$D1106,$D128,$E128:$E1106,$E128,$F128:$F1106,$F128)</f>
        <v>245.7</v>
      </c>
      <c r="J127" s="40">
        <f>SUMIFS(J128:J1106,$B128:$B1106,$B127,$D128:$D1106,$D128,$E128:$E1106,$E128,$F128:$F1106,$F128)</f>
        <v>21983.7</v>
      </c>
      <c r="K127" s="40">
        <f>SUMIFS(K128:K1106,$B128:$B1106,$B127,$D128:$D1106,$D128,$E128:$E1106,$E128,$F128:$F1106,$F128)</f>
        <v>245.7</v>
      </c>
    </row>
    <row r="128" spans="1:11" s="16" customFormat="1" ht="15.75" x14ac:dyDescent="0.25">
      <c r="A128" s="20">
        <v>3</v>
      </c>
      <c r="B128" s="31">
        <v>955</v>
      </c>
      <c r="C128" s="32" t="s">
        <v>55</v>
      </c>
      <c r="D128" s="33" t="s">
        <v>88</v>
      </c>
      <c r="E128" s="33" t="s">
        <v>94</v>
      </c>
      <c r="F128" s="33" t="s">
        <v>54</v>
      </c>
      <c r="G128" s="33" t="s">
        <v>110</v>
      </c>
      <c r="H128" s="24">
        <v>21983.7</v>
      </c>
      <c r="I128" s="24">
        <v>245.7</v>
      </c>
      <c r="J128" s="24">
        <v>21983.7</v>
      </c>
      <c r="K128" s="24">
        <v>245.7</v>
      </c>
    </row>
    <row r="129" spans="1:11" s="16" customFormat="1" ht="63" x14ac:dyDescent="0.25">
      <c r="A129" s="19">
        <v>2</v>
      </c>
      <c r="B129" s="37">
        <v>955</v>
      </c>
      <c r="C129" s="42" t="s">
        <v>157</v>
      </c>
      <c r="D129" s="39" t="s">
        <v>88</v>
      </c>
      <c r="E129" s="39" t="s">
        <v>94</v>
      </c>
      <c r="F129" s="39" t="s">
        <v>56</v>
      </c>
      <c r="G129" s="39"/>
      <c r="H129" s="40">
        <f>SUMIFS(H130:H1108,$B130:$B1108,$B129,$D130:$D1108,$D130,$E130:$E1108,$E130,$F130:$F1108,$F130)</f>
        <v>9807.7999999999993</v>
      </c>
      <c r="I129" s="40">
        <f>SUMIFS(I130:I1108,$B130:$B1108,$B129,$D130:$D1108,$D130,$E130:$E1108,$E130,$F130:$F1108,$F130)</f>
        <v>0</v>
      </c>
      <c r="J129" s="40">
        <f>SUMIFS(J130:J1108,$B130:$B1108,$B129,$D130:$D1108,$D130,$E130:$E1108,$E130,$F130:$F1108,$F130)</f>
        <v>14420.3</v>
      </c>
      <c r="K129" s="40">
        <f>SUMIFS(K130:K1108,$B130:$B1108,$B129,$D130:$D1108,$D130,$E130:$E1108,$E130,$F130:$F1108,$F130)</f>
        <v>4310.8</v>
      </c>
    </row>
    <row r="130" spans="1:11" s="16" customFormat="1" ht="15.75" x14ac:dyDescent="0.25">
      <c r="A130" s="20">
        <v>3</v>
      </c>
      <c r="B130" s="31">
        <v>955</v>
      </c>
      <c r="C130" s="32" t="s">
        <v>55</v>
      </c>
      <c r="D130" s="33" t="s">
        <v>88</v>
      </c>
      <c r="E130" s="33" t="s">
        <v>94</v>
      </c>
      <c r="F130" s="33" t="s">
        <v>56</v>
      </c>
      <c r="G130" s="33" t="s">
        <v>110</v>
      </c>
      <c r="H130" s="24">
        <v>9807.7999999999993</v>
      </c>
      <c r="I130" s="24"/>
      <c r="J130" s="24">
        <v>14420.3</v>
      </c>
      <c r="K130" s="24">
        <v>4310.8</v>
      </c>
    </row>
    <row r="131" spans="1:11" s="16" customFormat="1" ht="94.5" x14ac:dyDescent="0.25">
      <c r="A131" s="19">
        <v>2</v>
      </c>
      <c r="B131" s="37">
        <v>955</v>
      </c>
      <c r="C131" s="38" t="s">
        <v>163</v>
      </c>
      <c r="D131" s="39" t="s">
        <v>88</v>
      </c>
      <c r="E131" s="39" t="s">
        <v>94</v>
      </c>
      <c r="F131" s="39" t="s">
        <v>57</v>
      </c>
      <c r="G131" s="39"/>
      <c r="H131" s="40">
        <f>SUMIFS(H132:H1110,$B132:$B1110,$B131,$D132:$D1110,$D132,$E132:$E1110,$E132,$F132:$F1110,$F132)</f>
        <v>2267.1</v>
      </c>
      <c r="I131" s="40">
        <f>SUMIFS(I132:I1110,$B132:$B1110,$B131,$D132:$D1110,$D132,$E132:$E1110,$E132,$F132:$F1110,$F132)</f>
        <v>0</v>
      </c>
      <c r="J131" s="40">
        <f>SUMIFS(J132:J1110,$B132:$B1110,$B131,$D132:$D1110,$D132,$E132:$E1110,$E132,$F132:$F1110,$F132)</f>
        <v>2267.1</v>
      </c>
      <c r="K131" s="40">
        <f>SUMIFS(K132:K1110,$B132:$B1110,$B131,$D132:$D1110,$D132,$E132:$E1110,$E132,$F132:$F1110,$F132)</f>
        <v>0</v>
      </c>
    </row>
    <row r="132" spans="1:11" s="16" customFormat="1" ht="15.75" x14ac:dyDescent="0.25">
      <c r="A132" s="20">
        <v>3</v>
      </c>
      <c r="B132" s="31">
        <v>955</v>
      </c>
      <c r="C132" s="32" t="s">
        <v>55</v>
      </c>
      <c r="D132" s="33" t="s">
        <v>88</v>
      </c>
      <c r="E132" s="33" t="s">
        <v>94</v>
      </c>
      <c r="F132" s="33" t="s">
        <v>57</v>
      </c>
      <c r="G132" s="33" t="s">
        <v>110</v>
      </c>
      <c r="H132" s="24">
        <v>2267.1</v>
      </c>
      <c r="I132" s="24"/>
      <c r="J132" s="24">
        <v>2267.1</v>
      </c>
      <c r="K132" s="24"/>
    </row>
    <row r="133" spans="1:11" s="16" customFormat="1" ht="79.900000000000006" customHeight="1" x14ac:dyDescent="0.25">
      <c r="A133" s="19">
        <v>2</v>
      </c>
      <c r="B133" s="37">
        <v>955</v>
      </c>
      <c r="C133" s="42" t="s">
        <v>164</v>
      </c>
      <c r="D133" s="39" t="s">
        <v>88</v>
      </c>
      <c r="E133" s="39" t="s">
        <v>94</v>
      </c>
      <c r="F133" s="39" t="s">
        <v>58</v>
      </c>
      <c r="G133" s="39" t="s">
        <v>90</v>
      </c>
      <c r="H133" s="40">
        <f>SUMIFS(H134:H1112,$B134:$B1112,$B133,$D134:$D1112,$D134,$E134:$E1112,$E134,$F134:$F1112,$F134)</f>
        <v>9171.7000000000007</v>
      </c>
      <c r="I133" s="40">
        <f>SUMIFS(I134:I1112,$B134:$B1112,$B133,$D134:$D1112,$D134,$E134:$E1112,$E134,$F134:$F1112,$F134)</f>
        <v>0</v>
      </c>
      <c r="J133" s="40">
        <f>SUMIFS(J134:J1112,$B134:$B1112,$B133,$D134:$D1112,$D134,$E134:$E1112,$E134,$F134:$F1112,$F134)</f>
        <v>9171.7000000000007</v>
      </c>
      <c r="K133" s="40">
        <f>SUMIFS(K134:K1112,$B134:$B1112,$B133,$D134:$D1112,$D134,$E134:$E1112,$E134,$F134:$F1112,$F134)</f>
        <v>0</v>
      </c>
    </row>
    <row r="134" spans="1:11" s="16" customFormat="1" ht="15.75" x14ac:dyDescent="0.25">
      <c r="A134" s="20">
        <v>3</v>
      </c>
      <c r="B134" s="31">
        <v>955</v>
      </c>
      <c r="C134" s="32" t="s">
        <v>55</v>
      </c>
      <c r="D134" s="33" t="s">
        <v>88</v>
      </c>
      <c r="E134" s="33" t="s">
        <v>94</v>
      </c>
      <c r="F134" s="33" t="s">
        <v>58</v>
      </c>
      <c r="G134" s="33" t="s">
        <v>110</v>
      </c>
      <c r="H134" s="24">
        <v>9171.7000000000007</v>
      </c>
      <c r="I134" s="24"/>
      <c r="J134" s="24">
        <v>9171.7000000000007</v>
      </c>
      <c r="K134" s="24"/>
    </row>
    <row r="135" spans="1:11" s="16" customFormat="1" ht="78.75" x14ac:dyDescent="0.25">
      <c r="A135" s="19">
        <v>2</v>
      </c>
      <c r="B135" s="37">
        <v>955</v>
      </c>
      <c r="C135" s="38" t="s">
        <v>156</v>
      </c>
      <c r="D135" s="39" t="s">
        <v>88</v>
      </c>
      <c r="E135" s="39" t="s">
        <v>94</v>
      </c>
      <c r="F135" s="39" t="s">
        <v>59</v>
      </c>
      <c r="G135" s="39" t="s">
        <v>90</v>
      </c>
      <c r="H135" s="40">
        <f>SUMIFS(H136:H1106,$B136:$B1106,$B135,$D136:$D1106,$D136,$E136:$E1106,$E136,$F136:$F1106,$F136)</f>
        <v>0</v>
      </c>
      <c r="I135" s="40">
        <f>SUMIFS(I136:I1106,$B136:$B1106,$B135,$D136:$D1106,$D136,$E136:$E1106,$E136,$F136:$F1106,$F136)</f>
        <v>0</v>
      </c>
      <c r="J135" s="40">
        <f>SUMIFS(J136:J1106,$B136:$B1106,$B135,$D136:$D1106,$D136,$E136:$E1106,$E136,$F136:$F1106,$F136)</f>
        <v>0</v>
      </c>
      <c r="K135" s="40">
        <f>SUMIFS(K136:K1106,$B136:$B1106,$B135,$D136:$D1106,$D136,$E136:$E1106,$E136,$F136:$F1106,$F136)</f>
        <v>0</v>
      </c>
    </row>
    <row r="136" spans="1:11" s="16" customFormat="1" ht="15.75" x14ac:dyDescent="0.25">
      <c r="A136" s="20">
        <v>3</v>
      </c>
      <c r="B136" s="31">
        <v>955</v>
      </c>
      <c r="C136" s="32" t="s">
        <v>55</v>
      </c>
      <c r="D136" s="33" t="s">
        <v>88</v>
      </c>
      <c r="E136" s="33" t="s">
        <v>94</v>
      </c>
      <c r="F136" s="33" t="s">
        <v>59</v>
      </c>
      <c r="G136" s="33" t="s">
        <v>110</v>
      </c>
      <c r="H136" s="24"/>
      <c r="I136" s="24"/>
      <c r="J136" s="24"/>
      <c r="K136" s="24"/>
    </row>
    <row r="137" spans="1:11" s="16" customFormat="1" ht="31.5" x14ac:dyDescent="0.25">
      <c r="A137" s="17">
        <v>1</v>
      </c>
      <c r="B137" s="28">
        <v>955</v>
      </c>
      <c r="C137" s="29" t="s">
        <v>60</v>
      </c>
      <c r="D137" s="30" t="s">
        <v>107</v>
      </c>
      <c r="E137" s="30" t="s">
        <v>105</v>
      </c>
      <c r="F137" s="30" t="s">
        <v>8</v>
      </c>
      <c r="G137" s="30" t="s">
        <v>90</v>
      </c>
      <c r="H137" s="18">
        <f>SUMIFS(H138:H1120,$B138:$B1120,$B138,$D138:$D1120,$D138,$E138:$E1120,$E138)/2</f>
        <v>150</v>
      </c>
      <c r="I137" s="18">
        <f>SUMIFS(I138:I1120,$B138:$B1120,$B138,$D138:$D1120,$D138,$E138:$E1120,$E138)/2</f>
        <v>0</v>
      </c>
      <c r="J137" s="18">
        <f>SUMIFS(J138:J1120,$B138:$B1120,$B138,$D138:$D1120,$D138,$E138:$E1120,$E138)/2</f>
        <v>150</v>
      </c>
      <c r="K137" s="18">
        <f>SUMIFS(K138:K1120,$B138:$B1120,$B138,$D138:$D1120,$D138,$E138:$E1120,$E138)/2</f>
        <v>0</v>
      </c>
    </row>
    <row r="138" spans="1:11" s="16" customFormat="1" ht="54" customHeight="1" x14ac:dyDescent="0.25">
      <c r="A138" s="19">
        <v>2</v>
      </c>
      <c r="B138" s="37">
        <v>955</v>
      </c>
      <c r="C138" s="38" t="s">
        <v>129</v>
      </c>
      <c r="D138" s="39" t="s">
        <v>107</v>
      </c>
      <c r="E138" s="39" t="s">
        <v>105</v>
      </c>
      <c r="F138" s="39" t="s">
        <v>130</v>
      </c>
      <c r="G138" s="39" t="s">
        <v>90</v>
      </c>
      <c r="H138" s="40">
        <f>SUMIFS(H139:H1117,$B139:$B1117,$B138,$D139:$D1117,$D139,$E139:$E1117,$E139,$F139:$F1117,$F139)</f>
        <v>150</v>
      </c>
      <c r="I138" s="40">
        <f>SUMIFS(I139:I1117,$B139:$B1117,$B138,$D139:$D1117,$D139,$E139:$E1117,$E139,$F139:$F1117,$F139)</f>
        <v>0</v>
      </c>
      <c r="J138" s="40">
        <f>SUMIFS(J139:J1117,$B139:$B1117,$B138,$D139:$D1117,$D139,$E139:$E1117,$E139,$F139:$F1117,$F139)</f>
        <v>150</v>
      </c>
      <c r="K138" s="40">
        <f>SUMIFS(K139:K1117,$B139:$B1117,$B138,$D139:$D1117,$D139,$E139:$E1117,$E139,$F139:$F1117,$F139)</f>
        <v>0</v>
      </c>
    </row>
    <row r="139" spans="1:11" s="16" customFormat="1" ht="47.25" x14ac:dyDescent="0.25">
      <c r="A139" s="20">
        <v>3</v>
      </c>
      <c r="B139" s="31">
        <v>955</v>
      </c>
      <c r="C139" s="32" t="s">
        <v>13</v>
      </c>
      <c r="D139" s="33" t="s">
        <v>107</v>
      </c>
      <c r="E139" s="33" t="s">
        <v>105</v>
      </c>
      <c r="F139" s="33" t="s">
        <v>130</v>
      </c>
      <c r="G139" s="33" t="s">
        <v>92</v>
      </c>
      <c r="H139" s="24">
        <v>150</v>
      </c>
      <c r="I139" s="24"/>
      <c r="J139" s="24">
        <v>150</v>
      </c>
      <c r="K139" s="24"/>
    </row>
    <row r="140" spans="1:11" s="16" customFormat="1" ht="63" x14ac:dyDescent="0.25">
      <c r="A140" s="17">
        <v>1</v>
      </c>
      <c r="B140" s="28">
        <v>955</v>
      </c>
      <c r="C140" s="29" t="s">
        <v>61</v>
      </c>
      <c r="D140" s="30" t="s">
        <v>97</v>
      </c>
      <c r="E140" s="30" t="s">
        <v>108</v>
      </c>
      <c r="F140" s="30" t="s">
        <v>8</v>
      </c>
      <c r="G140" s="30" t="s">
        <v>90</v>
      </c>
      <c r="H140" s="18">
        <f>SUMIFS(H141:H1123,$B141:$B1123,$B141,$D141:$D1123,$D141,$E141:$E1123,$E141)/2</f>
        <v>1519.5</v>
      </c>
      <c r="I140" s="18">
        <f>SUMIFS(I141:I1123,$B141:$B1123,$B141,$D141:$D1123,$D141,$E141:$E1123,$E141)/2</f>
        <v>0</v>
      </c>
      <c r="J140" s="18">
        <f>SUMIFS(J141:J1123,$B141:$B1123,$B141,$D141:$D1123,$D141,$E141:$E1123,$E141)/2</f>
        <v>1623</v>
      </c>
      <c r="K140" s="18">
        <f>SUMIFS(K141:K1123,$B141:$B1123,$B141,$D141:$D1123,$D141,$E141:$E1123,$E141)/2</f>
        <v>0</v>
      </c>
    </row>
    <row r="141" spans="1:11" s="16" customFormat="1" ht="94.5" x14ac:dyDescent="0.25">
      <c r="A141" s="19">
        <v>2</v>
      </c>
      <c r="B141" s="37">
        <v>955</v>
      </c>
      <c r="C141" s="38" t="s">
        <v>158</v>
      </c>
      <c r="D141" s="39" t="s">
        <v>97</v>
      </c>
      <c r="E141" s="39" t="s">
        <v>108</v>
      </c>
      <c r="F141" s="39" t="s">
        <v>54</v>
      </c>
      <c r="G141" s="39"/>
      <c r="H141" s="40">
        <f>SUMIFS(H142:H1120,$B142:$B1120,$B141,$D142:$D1120,$D142,$E142:$E1120,$E142,$F142:$F1120,$F142)</f>
        <v>1419.5</v>
      </c>
      <c r="I141" s="40">
        <f>SUMIFS(I142:I1120,$B142:$B1120,$B141,$D142:$D1120,$D142,$E142:$E1120,$E142,$F142:$F1120,$F142)</f>
        <v>0</v>
      </c>
      <c r="J141" s="40">
        <f>SUMIFS(J142:J1120,$B142:$B1120,$B141,$D142:$D1120,$D142,$E142:$E1120,$E142,$F142:$F1120,$F142)</f>
        <v>1523</v>
      </c>
      <c r="K141" s="40">
        <f>SUMIFS(K142:K1120,$B142:$B1120,$B141,$D142:$D1120,$D142,$E142:$E1120,$E142,$F142:$F1120,$F142)</f>
        <v>0</v>
      </c>
    </row>
    <row r="142" spans="1:11" s="16" customFormat="1" ht="15.75" x14ac:dyDescent="0.25">
      <c r="A142" s="20">
        <v>3</v>
      </c>
      <c r="B142" s="31">
        <v>955</v>
      </c>
      <c r="C142" s="32" t="s">
        <v>55</v>
      </c>
      <c r="D142" s="33" t="s">
        <v>97</v>
      </c>
      <c r="E142" s="33" t="s">
        <v>108</v>
      </c>
      <c r="F142" s="33" t="s">
        <v>54</v>
      </c>
      <c r="G142" s="33" t="s">
        <v>110</v>
      </c>
      <c r="H142" s="24">
        <v>1419.5</v>
      </c>
      <c r="I142" s="24"/>
      <c r="J142" s="24">
        <v>1523</v>
      </c>
      <c r="K142" s="24"/>
    </row>
    <row r="143" spans="1:11" s="16" customFormat="1" ht="94.5" x14ac:dyDescent="0.25">
      <c r="A143" s="19">
        <v>2</v>
      </c>
      <c r="B143" s="37">
        <v>955</v>
      </c>
      <c r="C143" s="38" t="s">
        <v>132</v>
      </c>
      <c r="D143" s="39" t="s">
        <v>97</v>
      </c>
      <c r="E143" s="39" t="s">
        <v>108</v>
      </c>
      <c r="F143" s="39" t="s">
        <v>131</v>
      </c>
      <c r="G143" s="39" t="s">
        <v>90</v>
      </c>
      <c r="H143" s="40">
        <f>SUMIFS(H144:H1122,$B144:$B1122,$B143,$D144:$D1122,$D144,$E144:$E1122,$E144,$F144:$F1122,$F144)</f>
        <v>100</v>
      </c>
      <c r="I143" s="40">
        <f>SUMIFS(I144:I1122,$B144:$B1122,$B143,$D144:$D1122,$D144,$E144:$E1122,$E144,$F144:$F1122,$F144)</f>
        <v>0</v>
      </c>
      <c r="J143" s="40">
        <f>SUMIFS(J144:J1122,$B144:$B1122,$B143,$D144:$D1122,$D144,$E144:$E1122,$E144,$F144:$F1122,$F144)</f>
        <v>100</v>
      </c>
      <c r="K143" s="40">
        <f>SUMIFS(K144:K1122,$B144:$B1122,$B143,$D144:$D1122,$D144,$E144:$E1122,$E144,$F144:$F1122,$F144)</f>
        <v>0</v>
      </c>
    </row>
    <row r="144" spans="1:11" s="16" customFormat="1" ht="47.25" x14ac:dyDescent="0.25">
      <c r="A144" s="20">
        <v>3</v>
      </c>
      <c r="B144" s="31">
        <v>955</v>
      </c>
      <c r="C144" s="32" t="s">
        <v>13</v>
      </c>
      <c r="D144" s="33" t="s">
        <v>97</v>
      </c>
      <c r="E144" s="33" t="s">
        <v>108</v>
      </c>
      <c r="F144" s="33" t="s">
        <v>131</v>
      </c>
      <c r="G144" s="33" t="s">
        <v>92</v>
      </c>
      <c r="H144" s="24">
        <v>100</v>
      </c>
      <c r="I144" s="24"/>
      <c r="J144" s="24">
        <v>100</v>
      </c>
      <c r="K144" s="24"/>
    </row>
    <row r="145" spans="1:11" s="16" customFormat="1" ht="47.25" x14ac:dyDescent="0.25">
      <c r="A145" s="17">
        <v>1</v>
      </c>
      <c r="B145" s="28">
        <v>955</v>
      </c>
      <c r="C145" s="29" t="s">
        <v>45</v>
      </c>
      <c r="D145" s="30" t="s">
        <v>97</v>
      </c>
      <c r="E145" s="30" t="s">
        <v>95</v>
      </c>
      <c r="F145" s="30"/>
      <c r="G145" s="30"/>
      <c r="H145" s="18">
        <f>SUMIFS(H146:H1128,$B146:$B1128,$B146,$D146:$D1128,$D146,$E146:$E1128,$E146)/2</f>
        <v>0</v>
      </c>
      <c r="I145" s="18">
        <f>SUMIFS(I146:I1128,$B146:$B1128,$B146,$D146:$D1128,$D146,$E146:$E1128,$E146)/2</f>
        <v>0</v>
      </c>
      <c r="J145" s="18">
        <f>SUMIFS(J146:J1128,$B146:$B1128,$B146,$D146:$D1128,$D146,$E146:$E1128,$E146)/2</f>
        <v>0</v>
      </c>
      <c r="K145" s="18">
        <f>SUMIFS(K146:K1128,$B146:$B1128,$B146,$D146:$D1128,$D146,$E146:$E1128,$E146)/2</f>
        <v>0</v>
      </c>
    </row>
    <row r="146" spans="1:11" s="16" customFormat="1" ht="94.5" x14ac:dyDescent="0.25">
      <c r="A146" s="19">
        <v>2</v>
      </c>
      <c r="B146" s="37">
        <v>955</v>
      </c>
      <c r="C146" s="38" t="s">
        <v>165</v>
      </c>
      <c r="D146" s="39" t="s">
        <v>97</v>
      </c>
      <c r="E146" s="39" t="s">
        <v>95</v>
      </c>
      <c r="F146" s="39" t="s">
        <v>62</v>
      </c>
      <c r="G146" s="39"/>
      <c r="H146" s="40">
        <f>SUMIFS(H147:H1125,$B147:$B1125,$B146,$D147:$D1125,$D147,$E147:$E1125,$E147,$F147:$F1125,$F147)</f>
        <v>0</v>
      </c>
      <c r="I146" s="40">
        <f>SUMIFS(I147:I1125,$B147:$B1125,$B146,$D147:$D1125,$D147,$E147:$E1125,$E147,$F147:$F1125,$F147)</f>
        <v>0</v>
      </c>
      <c r="J146" s="40">
        <f>SUMIFS(J147:J1125,$B147:$B1125,$B146,$D147:$D1125,$D147,$E147:$E1125,$E147,$F147:$F1125,$F147)</f>
        <v>0</v>
      </c>
      <c r="K146" s="40">
        <f>SUMIFS(K147:K1125,$B147:$B1125,$B146,$D147:$D1125,$D147,$E147:$E1125,$E147,$F147:$F1125,$F147)</f>
        <v>0</v>
      </c>
    </row>
    <row r="147" spans="1:11" s="16" customFormat="1" ht="15.75" x14ac:dyDescent="0.25">
      <c r="A147" s="20">
        <v>3</v>
      </c>
      <c r="B147" s="31">
        <v>955</v>
      </c>
      <c r="C147" s="32" t="s">
        <v>55</v>
      </c>
      <c r="D147" s="33" t="s">
        <v>97</v>
      </c>
      <c r="E147" s="33" t="s">
        <v>95</v>
      </c>
      <c r="F147" s="33" t="s">
        <v>62</v>
      </c>
      <c r="G147" s="33" t="s">
        <v>110</v>
      </c>
      <c r="H147" s="24"/>
      <c r="I147" s="24"/>
      <c r="J147" s="24"/>
      <c r="K147" s="24"/>
    </row>
    <row r="148" spans="1:11" s="16" customFormat="1" ht="15.75" x14ac:dyDescent="0.25">
      <c r="A148" s="17">
        <v>1</v>
      </c>
      <c r="B148" s="28">
        <v>955</v>
      </c>
      <c r="C148" s="29" t="s">
        <v>63</v>
      </c>
      <c r="D148" s="30" t="s">
        <v>105</v>
      </c>
      <c r="E148" s="30" t="s">
        <v>111</v>
      </c>
      <c r="F148" s="30"/>
      <c r="G148" s="30"/>
      <c r="H148" s="18">
        <f t="shared" ref="H148:I148" si="0">SUMIFS(H149:H1131,$B149:$B1131,$B149,$D149:$D1131,$D149,$E149:$E1131,$E149)/2</f>
        <v>44179</v>
      </c>
      <c r="I148" s="18">
        <f t="shared" si="0"/>
        <v>42979.1</v>
      </c>
      <c r="J148" s="18">
        <f>SUMIFS(J149:J1131,$B149:$B1131,$B149,$D149:$D1131,$D149,$E149:$E1131,$E149)/2</f>
        <v>45422</v>
      </c>
      <c r="K148" s="18">
        <f>SUMIFS(K149:K1131,$B149:$B1131,$B149,$D149:$D1131,$D149,$E149:$E1131,$E149)/2</f>
        <v>43017.9</v>
      </c>
    </row>
    <row r="149" spans="1:11" s="16" customFormat="1" ht="63" x14ac:dyDescent="0.25">
      <c r="A149" s="19">
        <v>2</v>
      </c>
      <c r="B149" s="37">
        <v>955</v>
      </c>
      <c r="C149" s="47" t="s">
        <v>160</v>
      </c>
      <c r="D149" s="39" t="s">
        <v>105</v>
      </c>
      <c r="E149" s="39" t="s">
        <v>111</v>
      </c>
      <c r="F149" s="39" t="s">
        <v>16</v>
      </c>
      <c r="G149" s="39" t="s">
        <v>90</v>
      </c>
      <c r="H149" s="40">
        <f>SUMIFS(H150:H1126,$B150:$B1126,$B149,$D150:$D1126,$D150,$E150:$E1126,$E150,$F150:$F1126,$F150)</f>
        <v>0</v>
      </c>
      <c r="I149" s="40">
        <f>SUMIFS(I150:I1126,$B150:$B1126,$B149,$D150:$D1126,$D150,$E150:$E1126,$E150,$F150:$F1126,$F150)</f>
        <v>0</v>
      </c>
      <c r="J149" s="40">
        <f>SUMIFS(J150:J1126,$B150:$B1126,$B149,$D150:$D1126,$D150,$E150:$E1126,$E150,$F150:$F1126,$F150)</f>
        <v>196</v>
      </c>
      <c r="K149" s="40">
        <f>SUMIFS(K150:K1126,$B150:$B1126,$B149,$D150:$D1126,$D150,$E150:$E1126,$E150,$F150:$F1126,$F150)</f>
        <v>0</v>
      </c>
    </row>
    <row r="150" spans="1:11" s="16" customFormat="1" ht="47.25" x14ac:dyDescent="0.25">
      <c r="A150" s="20">
        <v>3</v>
      </c>
      <c r="B150" s="31">
        <v>955</v>
      </c>
      <c r="C150" s="45" t="s">
        <v>13</v>
      </c>
      <c r="D150" s="33" t="s">
        <v>105</v>
      </c>
      <c r="E150" s="33" t="s">
        <v>111</v>
      </c>
      <c r="F150" s="33" t="s">
        <v>16</v>
      </c>
      <c r="G150" s="33" t="s">
        <v>92</v>
      </c>
      <c r="H150" s="24"/>
      <c r="I150" s="24"/>
      <c r="J150" s="24">
        <v>196</v>
      </c>
      <c r="K150" s="24"/>
    </row>
    <row r="151" spans="1:11" s="16" customFormat="1" ht="94.5" x14ac:dyDescent="0.25">
      <c r="A151" s="19">
        <v>2</v>
      </c>
      <c r="B151" s="37">
        <v>955</v>
      </c>
      <c r="C151" s="38" t="s">
        <v>64</v>
      </c>
      <c r="D151" s="39" t="s">
        <v>105</v>
      </c>
      <c r="E151" s="39" t="s">
        <v>111</v>
      </c>
      <c r="F151" s="39" t="s">
        <v>65</v>
      </c>
      <c r="G151" s="39"/>
      <c r="H151" s="40">
        <f>SUMIFS(H152:H1130,$B152:$B1130,$B151,$D152:$D1130,$D152,$E152:$E1130,$E152,$F152:$F1130,$F152)</f>
        <v>44179</v>
      </c>
      <c r="I151" s="40">
        <f>SUMIFS(I152:I1130,$B152:$B1130,$B151,$D152:$D1130,$D152,$E152:$E1130,$E152,$F152:$F1130,$F152)</f>
        <v>42979.1</v>
      </c>
      <c r="J151" s="40">
        <f>SUMIFS(J152:J1130,$B152:$B1130,$B151,$D152:$D1130,$D152,$E152:$E1130,$E152,$F152:$F1130,$F152)</f>
        <v>45226</v>
      </c>
      <c r="K151" s="40">
        <f>SUMIFS(K152:K1130,$B152:$B1130,$B151,$D152:$D1130,$D152,$E152:$E1130,$E152,$F152:$F1130,$F152)</f>
        <v>43017.9</v>
      </c>
    </row>
    <row r="152" spans="1:11" s="16" customFormat="1" ht="31.5" x14ac:dyDescent="0.25">
      <c r="A152" s="20">
        <v>3</v>
      </c>
      <c r="B152" s="31">
        <v>955</v>
      </c>
      <c r="C152" s="32" t="s">
        <v>28</v>
      </c>
      <c r="D152" s="33" t="s">
        <v>105</v>
      </c>
      <c r="E152" s="33" t="s">
        <v>111</v>
      </c>
      <c r="F152" s="33" t="s">
        <v>65</v>
      </c>
      <c r="G152" s="33" t="s">
        <v>101</v>
      </c>
      <c r="H152" s="24">
        <v>4010.9</v>
      </c>
      <c r="I152" s="24">
        <v>3967.6</v>
      </c>
      <c r="J152" s="24">
        <v>4716.5</v>
      </c>
      <c r="K152" s="24">
        <v>4006.4</v>
      </c>
    </row>
    <row r="153" spans="1:11" s="16" customFormat="1" ht="47.25" x14ac:dyDescent="0.25">
      <c r="A153" s="20">
        <v>3</v>
      </c>
      <c r="B153" s="31">
        <v>955</v>
      </c>
      <c r="C153" s="32" t="s">
        <v>13</v>
      </c>
      <c r="D153" s="33" t="s">
        <v>105</v>
      </c>
      <c r="E153" s="33" t="s">
        <v>111</v>
      </c>
      <c r="F153" s="33" t="s">
        <v>65</v>
      </c>
      <c r="G153" s="33" t="s">
        <v>92</v>
      </c>
      <c r="H153" s="24">
        <v>4141.1000000000004</v>
      </c>
      <c r="I153" s="24">
        <v>2999.5</v>
      </c>
      <c r="J153" s="24">
        <v>4141.1000000000004</v>
      </c>
      <c r="K153" s="24">
        <v>2999.5</v>
      </c>
    </row>
    <row r="154" spans="1:11" s="16" customFormat="1" ht="15.75" x14ac:dyDescent="0.25">
      <c r="A154" s="20">
        <v>3</v>
      </c>
      <c r="B154" s="31">
        <v>955</v>
      </c>
      <c r="C154" s="32" t="s">
        <v>55</v>
      </c>
      <c r="D154" s="33" t="s">
        <v>105</v>
      </c>
      <c r="E154" s="33" t="s">
        <v>111</v>
      </c>
      <c r="F154" s="33" t="s">
        <v>65</v>
      </c>
      <c r="G154" s="33" t="s">
        <v>110</v>
      </c>
      <c r="H154" s="24"/>
      <c r="I154" s="24"/>
      <c r="J154" s="24">
        <v>341.4</v>
      </c>
      <c r="K154" s="24"/>
    </row>
    <row r="155" spans="1:11" s="16" customFormat="1" ht="63" x14ac:dyDescent="0.25">
      <c r="A155" s="20">
        <v>3</v>
      </c>
      <c r="B155" s="31">
        <v>955</v>
      </c>
      <c r="C155" s="32" t="s">
        <v>128</v>
      </c>
      <c r="D155" s="33" t="s">
        <v>105</v>
      </c>
      <c r="E155" s="33" t="s">
        <v>111</v>
      </c>
      <c r="F155" s="33" t="s">
        <v>65</v>
      </c>
      <c r="G155" s="33" t="s">
        <v>112</v>
      </c>
      <c r="H155" s="24">
        <v>36012</v>
      </c>
      <c r="I155" s="24">
        <v>36012</v>
      </c>
      <c r="J155" s="24">
        <v>36012</v>
      </c>
      <c r="K155" s="24">
        <v>36012</v>
      </c>
    </row>
    <row r="156" spans="1:11" s="16" customFormat="1" ht="21" customHeight="1" x14ac:dyDescent="0.25">
      <c r="A156" s="20">
        <v>3</v>
      </c>
      <c r="B156" s="31">
        <v>955</v>
      </c>
      <c r="C156" s="32" t="s">
        <v>14</v>
      </c>
      <c r="D156" s="33" t="s">
        <v>105</v>
      </c>
      <c r="E156" s="33" t="s">
        <v>111</v>
      </c>
      <c r="F156" s="33" t="s">
        <v>65</v>
      </c>
      <c r="G156" s="33" t="s">
        <v>93</v>
      </c>
      <c r="H156" s="24">
        <v>15</v>
      </c>
      <c r="I156" s="24"/>
      <c r="J156" s="24">
        <v>15</v>
      </c>
      <c r="K156" s="24"/>
    </row>
    <row r="157" spans="1:11" s="16" customFormat="1" ht="15.75" x14ac:dyDescent="0.25">
      <c r="A157" s="17">
        <v>1</v>
      </c>
      <c r="B157" s="28">
        <v>955</v>
      </c>
      <c r="C157" s="29" t="s">
        <v>66</v>
      </c>
      <c r="D157" s="30" t="s">
        <v>105</v>
      </c>
      <c r="E157" s="30" t="s">
        <v>102</v>
      </c>
      <c r="F157" s="30" t="s">
        <v>8</v>
      </c>
      <c r="G157" s="30" t="s">
        <v>90</v>
      </c>
      <c r="H157" s="18">
        <f>SUMIFS(H158:H1139,$B158:$B1139,$B158,$D158:$D1139,$D158,$E158:$E1139,$E158)/2</f>
        <v>1816.8</v>
      </c>
      <c r="I157" s="18">
        <f>SUMIFS(I158:I1139,$B158:$B1139,$B158,$D158:$D1139,$D158,$E158:$E1139,$E158)/2</f>
        <v>0</v>
      </c>
      <c r="J157" s="18">
        <f>SUMIFS(J158:J1139,$B158:$B1139,$B158,$D158:$D1139,$D158,$E158:$E1139,$E158)/2</f>
        <v>1816.8</v>
      </c>
      <c r="K157" s="18">
        <f>SUMIFS(K158:K1139,$B158:$B1139,$B158,$D158:$D1139,$D158,$E158:$E1139,$E158)/2</f>
        <v>0</v>
      </c>
    </row>
    <row r="158" spans="1:11" s="16" customFormat="1" ht="63" x14ac:dyDescent="0.25">
      <c r="A158" s="19">
        <v>2</v>
      </c>
      <c r="B158" s="37">
        <v>955</v>
      </c>
      <c r="C158" s="38" t="s">
        <v>159</v>
      </c>
      <c r="D158" s="39" t="s">
        <v>105</v>
      </c>
      <c r="E158" s="39" t="s">
        <v>102</v>
      </c>
      <c r="F158" s="39" t="s">
        <v>173</v>
      </c>
      <c r="G158" s="39"/>
      <c r="H158" s="40">
        <f>SUMIFS(H159:H1136,$B159:$B1136,$B158,$D159:$D1136,$D159,$E159:$E1136,$E159,$F159:$F1136,$F159)</f>
        <v>1816.8</v>
      </c>
      <c r="I158" s="40">
        <f>SUMIFS(I159:I1136,$B159:$B1136,$B158,$D159:$D1136,$D159,$E159:$E1136,$E159,$F159:$F1136,$F159)</f>
        <v>0</v>
      </c>
      <c r="J158" s="40">
        <f>SUMIFS(J159:J1136,$B159:$B1136,$B158,$D159:$D1136,$D159,$E159:$E1136,$E159,$F159:$F1136,$F159)</f>
        <v>1816.8</v>
      </c>
      <c r="K158" s="40">
        <f>SUMIFS(K159:K1136,$B159:$B1136,$B158,$D159:$D1136,$D159,$E159:$E1136,$E159,$F159:$F1136,$F159)</f>
        <v>0</v>
      </c>
    </row>
    <row r="159" spans="1:11" s="16" customFormat="1" ht="63" x14ac:dyDescent="0.25">
      <c r="A159" s="20">
        <v>3</v>
      </c>
      <c r="B159" s="31">
        <v>955</v>
      </c>
      <c r="C159" s="32" t="s">
        <v>67</v>
      </c>
      <c r="D159" s="33" t="s">
        <v>105</v>
      </c>
      <c r="E159" s="33" t="s">
        <v>102</v>
      </c>
      <c r="F159" s="33" t="s">
        <v>173</v>
      </c>
      <c r="G159" s="33" t="s">
        <v>112</v>
      </c>
      <c r="H159" s="24">
        <v>1816.8</v>
      </c>
      <c r="I159" s="24"/>
      <c r="J159" s="24">
        <v>1816.8</v>
      </c>
      <c r="K159" s="24"/>
    </row>
    <row r="160" spans="1:11" s="16" customFormat="1" ht="15.75" x14ac:dyDescent="0.25">
      <c r="A160" s="17">
        <v>1</v>
      </c>
      <c r="B160" s="28">
        <v>955</v>
      </c>
      <c r="C160" s="29" t="s">
        <v>68</v>
      </c>
      <c r="D160" s="30" t="s">
        <v>105</v>
      </c>
      <c r="E160" s="30" t="s">
        <v>108</v>
      </c>
      <c r="F160" s="30"/>
      <c r="G160" s="30"/>
      <c r="H160" s="18">
        <f>SUMIFS(H161:H1142,$B161:$B1142,$B161,$D161:$D1142,$D161,$E161:$E1142,$E161)/2</f>
        <v>56124.1</v>
      </c>
      <c r="I160" s="18">
        <f>SUMIFS(I161:I1142,$B161:$B1142,$B161,$D161:$D1142,$D161,$E161:$E1142,$E161)/2</f>
        <v>47540</v>
      </c>
      <c r="J160" s="18">
        <f>SUMIFS(J161:J1142,$B161:$B1142,$B161,$D161:$D1142,$D161,$E161:$E1142,$E161)/2</f>
        <v>51266.8</v>
      </c>
      <c r="K160" s="18">
        <f>SUMIFS(K161:K1142,$B161:$B1142,$B161,$D161:$D1142,$D161,$E161:$E1142,$E161)/2</f>
        <v>45000</v>
      </c>
    </row>
    <row r="161" spans="1:11" s="16" customFormat="1" ht="78.75" x14ac:dyDescent="0.25">
      <c r="A161" s="19">
        <v>2</v>
      </c>
      <c r="B161" s="37">
        <v>955</v>
      </c>
      <c r="C161" s="38" t="s">
        <v>166</v>
      </c>
      <c r="D161" s="39" t="s">
        <v>105</v>
      </c>
      <c r="E161" s="39" t="s">
        <v>108</v>
      </c>
      <c r="F161" s="39" t="s">
        <v>69</v>
      </c>
      <c r="G161" s="39"/>
      <c r="H161" s="40">
        <f>SUMIFS(H162:H1139,$B162:$B1139,$B161,$D162:$D1139,$D162,$E162:$E1139,$E162,$F162:$F1139,$F162)</f>
        <v>56124.1</v>
      </c>
      <c r="I161" s="40">
        <f>SUMIFS(I162:I1139,$B162:$B1139,$B161,$D162:$D1139,$D162,$E162:$E1139,$E162,$F162:$F1139,$F162)</f>
        <v>47540</v>
      </c>
      <c r="J161" s="40">
        <f>SUMIFS(J162:J1139,$B162:$B1139,$B161,$D162:$D1139,$D162,$E162:$E1139,$E162,$F162:$F1139,$F162)</f>
        <v>51266.8</v>
      </c>
      <c r="K161" s="40">
        <f>SUMIFS(K162:K1139,$B162:$B1139,$B161,$D162:$D1139,$D162,$E162:$E1139,$E162,$F162:$F1139,$F162)</f>
        <v>45000</v>
      </c>
    </row>
    <row r="162" spans="1:11" s="16" customFormat="1" ht="15.75" x14ac:dyDescent="0.25">
      <c r="A162" s="20">
        <v>3</v>
      </c>
      <c r="B162" s="31">
        <v>955</v>
      </c>
      <c r="C162" s="32" t="s">
        <v>55</v>
      </c>
      <c r="D162" s="33" t="s">
        <v>105</v>
      </c>
      <c r="E162" s="33" t="s">
        <v>108</v>
      </c>
      <c r="F162" s="33" t="s">
        <v>69</v>
      </c>
      <c r="G162" s="33" t="s">
        <v>110</v>
      </c>
      <c r="H162" s="24">
        <v>56124.1</v>
      </c>
      <c r="I162" s="24">
        <v>47540</v>
      </c>
      <c r="J162" s="24">
        <v>51266.8</v>
      </c>
      <c r="K162" s="24">
        <v>45000</v>
      </c>
    </row>
    <row r="163" spans="1:11" s="16" customFormat="1" ht="15.75" x14ac:dyDescent="0.25">
      <c r="A163" s="17">
        <v>1</v>
      </c>
      <c r="B163" s="28">
        <v>955</v>
      </c>
      <c r="C163" s="29" t="s">
        <v>183</v>
      </c>
      <c r="D163" s="30" t="s">
        <v>105</v>
      </c>
      <c r="E163" s="30" t="s">
        <v>103</v>
      </c>
      <c r="F163" s="30" t="s">
        <v>8</v>
      </c>
      <c r="G163" s="30" t="s">
        <v>90</v>
      </c>
      <c r="H163" s="18">
        <f>SUMIFS(H164:H1143,$B164:$B1143,$B164,$D164:$D1143,$D164,$E164:$E1143,$E164)/2</f>
        <v>1426.5</v>
      </c>
      <c r="I163" s="18">
        <f>SUMIFS(I164:I1143,$B164:$B1143,$B164,$D164:$D1143,$D164,$E164:$E1143,$E164)/2</f>
        <v>1350.3999999999999</v>
      </c>
      <c r="J163" s="18">
        <f>SUMIFS(J164:J1143,$B164:$B1143,$B164,$D164:$D1143,$D164,$E164:$E1143,$E164)/2</f>
        <v>1426.5</v>
      </c>
      <c r="K163" s="18">
        <f>SUMIFS(K164:K1143,$B164:$B1143,$B164,$D164:$D1143,$D164,$E164:$E1143,$E164)/2</f>
        <v>1350.3999999999999</v>
      </c>
    </row>
    <row r="164" spans="1:11" s="16" customFormat="1" ht="78.75" x14ac:dyDescent="0.25">
      <c r="A164" s="19">
        <v>2</v>
      </c>
      <c r="B164" s="37">
        <v>955</v>
      </c>
      <c r="C164" s="38" t="s">
        <v>156</v>
      </c>
      <c r="D164" s="39" t="s">
        <v>105</v>
      </c>
      <c r="E164" s="39" t="s">
        <v>103</v>
      </c>
      <c r="F164" s="39" t="s">
        <v>59</v>
      </c>
      <c r="G164" s="39"/>
      <c r="H164" s="40">
        <f>SUMIFS(H165:H1140,$B165:$B1140,$B164,$D165:$D1140,$D165,$E165:$E1140,$E165,$F165:$F1140,$F165)</f>
        <v>860.9</v>
      </c>
      <c r="I164" s="40">
        <f>SUMIFS(I165:I1140,$B165:$B1140,$B164,$D165:$D1140,$D165,$E165:$E1140,$E165,$F165:$F1140,$F165)</f>
        <v>794.8</v>
      </c>
      <c r="J164" s="40">
        <f>SUMIFS(J165:J1140,$B165:$B1140,$B164,$D165:$D1140,$D165,$E165:$E1140,$E165,$F165:$F1140,$F165)</f>
        <v>860.9</v>
      </c>
      <c r="K164" s="40">
        <f>SUMIFS(K165:K1140,$B165:$B1140,$B164,$D165:$D1140,$D165,$E165:$E1140,$E165,$F165:$F1140,$F165)</f>
        <v>794.8</v>
      </c>
    </row>
    <row r="165" spans="1:11" s="16" customFormat="1" ht="15.75" x14ac:dyDescent="0.25">
      <c r="A165" s="20">
        <v>3</v>
      </c>
      <c r="B165" s="31">
        <v>955</v>
      </c>
      <c r="C165" s="32" t="s">
        <v>55</v>
      </c>
      <c r="D165" s="33" t="s">
        <v>105</v>
      </c>
      <c r="E165" s="33" t="s">
        <v>103</v>
      </c>
      <c r="F165" s="33" t="s">
        <v>59</v>
      </c>
      <c r="G165" s="33" t="s">
        <v>110</v>
      </c>
      <c r="H165" s="24">
        <v>860.9</v>
      </c>
      <c r="I165" s="24">
        <v>794.8</v>
      </c>
      <c r="J165" s="24">
        <v>860.9</v>
      </c>
      <c r="K165" s="24">
        <v>794.8</v>
      </c>
    </row>
    <row r="166" spans="1:11" s="16" customFormat="1" ht="50.45" customHeight="1" x14ac:dyDescent="0.25">
      <c r="A166" s="19">
        <v>2</v>
      </c>
      <c r="B166" s="37">
        <v>955</v>
      </c>
      <c r="C166" s="38" t="s">
        <v>191</v>
      </c>
      <c r="D166" s="39" t="s">
        <v>105</v>
      </c>
      <c r="E166" s="39" t="s">
        <v>103</v>
      </c>
      <c r="F166" s="39" t="s">
        <v>187</v>
      </c>
      <c r="G166" s="39"/>
      <c r="H166" s="40">
        <f>SUMIFS(H167:H1143,$B167:$B1143,$B166,$D167:$D1143,$D167,$E167:$E1143,$E167,$F167:$F1143,$F167)</f>
        <v>565.6</v>
      </c>
      <c r="I166" s="40">
        <f>SUMIFS(I167:I1143,$B167:$B1143,$B166,$D167:$D1143,$D167,$E167:$E1143,$E167,$F167:$F1143,$F167)</f>
        <v>555.6</v>
      </c>
      <c r="J166" s="40">
        <f>SUMIFS(J167:J1143,$B167:$B1143,$B166,$D167:$D1143,$D167,$E167:$E1143,$E167,$F167:$F1143,$F167)</f>
        <v>565.6</v>
      </c>
      <c r="K166" s="40">
        <f>SUMIFS(K167:K1143,$B167:$B1143,$B166,$D167:$D1143,$D167,$E167:$E1143,$E167,$F167:$F1143,$F167)</f>
        <v>555.6</v>
      </c>
    </row>
    <row r="167" spans="1:11" s="16" customFormat="1" ht="15.75" x14ac:dyDescent="0.25">
      <c r="A167" s="20">
        <v>3</v>
      </c>
      <c r="B167" s="31">
        <v>955</v>
      </c>
      <c r="C167" s="32" t="s">
        <v>190</v>
      </c>
      <c r="D167" s="33" t="s">
        <v>105</v>
      </c>
      <c r="E167" s="33" t="s">
        <v>103</v>
      </c>
      <c r="F167" s="33" t="s">
        <v>187</v>
      </c>
      <c r="G167" s="33" t="s">
        <v>189</v>
      </c>
      <c r="H167" s="24">
        <v>565.6</v>
      </c>
      <c r="I167" s="24">
        <v>555.6</v>
      </c>
      <c r="J167" s="24">
        <v>565.6</v>
      </c>
      <c r="K167" s="24">
        <v>555.6</v>
      </c>
    </row>
    <row r="168" spans="1:11" s="16" customFormat="1" ht="31.5" x14ac:dyDescent="0.25">
      <c r="A168" s="17">
        <v>1</v>
      </c>
      <c r="B168" s="28">
        <v>955</v>
      </c>
      <c r="C168" s="29" t="s">
        <v>46</v>
      </c>
      <c r="D168" s="30" t="s">
        <v>105</v>
      </c>
      <c r="E168" s="30" t="s">
        <v>106</v>
      </c>
      <c r="F168" s="30"/>
      <c r="G168" s="30"/>
      <c r="H168" s="18">
        <f>SUMIFS(H169:H1145,$B169:$B1145,$B169,$D169:$D1145,$D169,$E169:$E1145,$E169)/2</f>
        <v>3000</v>
      </c>
      <c r="I168" s="18">
        <f>SUMIFS(I169:I1145,$B169:$B1145,$B169,$D169:$D1145,$D169,$E169:$E1145,$E169)/2</f>
        <v>0</v>
      </c>
      <c r="J168" s="18">
        <f>SUMIFS(J169:J1145,$B169:$B1145,$B169,$D169:$D1145,$D169,$E169:$E1145,$E169)/2</f>
        <v>3000</v>
      </c>
      <c r="K168" s="18">
        <f>SUMIFS(K169:K1145,$B169:$B1145,$B169,$D169:$D1145,$D169,$E169:$E1145,$E169)/2</f>
        <v>0</v>
      </c>
    </row>
    <row r="169" spans="1:11" s="16" customFormat="1" ht="63" x14ac:dyDescent="0.25">
      <c r="A169" s="19">
        <v>2</v>
      </c>
      <c r="B169" s="37">
        <v>955</v>
      </c>
      <c r="C169" s="38" t="s">
        <v>70</v>
      </c>
      <c r="D169" s="39" t="s">
        <v>105</v>
      </c>
      <c r="E169" s="39" t="s">
        <v>106</v>
      </c>
      <c r="F169" s="39" t="s">
        <v>71</v>
      </c>
      <c r="G169" s="39"/>
      <c r="H169" s="40">
        <f>SUMIFS(H170:H1143,$B170:$B1143,$B169,$D170:$D1143,$D170,$E170:$E1143,$E170,$F170:$F1143,$F170)</f>
        <v>3000</v>
      </c>
      <c r="I169" s="40">
        <f>SUMIFS(I170:I1143,$B170:$B1143,$B169,$D170:$D1143,$D170,$E170:$E1143,$E170,$F170:$F1143,$F170)</f>
        <v>0</v>
      </c>
      <c r="J169" s="40">
        <f>SUMIFS(J170:J1143,$B170:$B1143,$B169,$D170:$D1143,$D170,$E170:$E1143,$E170,$F170:$F1143,$F170)</f>
        <v>3000</v>
      </c>
      <c r="K169" s="40">
        <f>SUMIFS(K170:K1143,$B170:$B1143,$B169,$D170:$D1143,$D170,$E170:$E1143,$E170,$F170:$F1143,$F170)</f>
        <v>0</v>
      </c>
    </row>
    <row r="170" spans="1:11" s="16" customFormat="1" ht="63" x14ac:dyDescent="0.25">
      <c r="A170" s="20">
        <v>3</v>
      </c>
      <c r="B170" s="31">
        <v>955</v>
      </c>
      <c r="C170" s="32" t="s">
        <v>72</v>
      </c>
      <c r="D170" s="33" t="s">
        <v>105</v>
      </c>
      <c r="E170" s="33" t="s">
        <v>106</v>
      </c>
      <c r="F170" s="33" t="s">
        <v>71</v>
      </c>
      <c r="G170" s="33" t="s">
        <v>113</v>
      </c>
      <c r="H170" s="24">
        <v>3000</v>
      </c>
      <c r="I170" s="24"/>
      <c r="J170" s="24">
        <v>3000</v>
      </c>
      <c r="K170" s="24"/>
    </row>
    <row r="171" spans="1:11" s="16" customFormat="1" ht="15.75" x14ac:dyDescent="0.25">
      <c r="A171" s="17">
        <v>1</v>
      </c>
      <c r="B171" s="28">
        <v>955</v>
      </c>
      <c r="C171" s="29" t="s">
        <v>73</v>
      </c>
      <c r="D171" s="30" t="s">
        <v>111</v>
      </c>
      <c r="E171" s="30" t="s">
        <v>88</v>
      </c>
      <c r="F171" s="30"/>
      <c r="G171" s="30"/>
      <c r="H171" s="18">
        <f>SUMIFS(H172:H1149,$B172:$B1149,$B172,$D172:$D1149,$D172,$E172:$E1149,$E172)/2</f>
        <v>74907.7</v>
      </c>
      <c r="I171" s="18">
        <f>SUMIFS(I172:I1149,$B172:$B1149,$B172,$D172:$D1149,$D172,$E172:$E1149,$E172)/2</f>
        <v>68426.2</v>
      </c>
      <c r="J171" s="18">
        <f>SUMIFS(J172:J1149,$B172:$B1149,$B172,$D172:$D1149,$D172,$E172:$E1149,$E172)/2</f>
        <v>74907.7</v>
      </c>
      <c r="K171" s="18">
        <f>SUMIFS(K172:K1149,$B172:$B1149,$B172,$D172:$D1149,$D172,$E172:$E1149,$E172)/2</f>
        <v>68426.2</v>
      </c>
    </row>
    <row r="172" spans="1:11" s="16" customFormat="1" ht="82.15" customHeight="1" x14ac:dyDescent="0.25">
      <c r="A172" s="19">
        <v>2</v>
      </c>
      <c r="B172" s="37">
        <v>955</v>
      </c>
      <c r="C172" s="42" t="s">
        <v>164</v>
      </c>
      <c r="D172" s="39" t="s">
        <v>111</v>
      </c>
      <c r="E172" s="39" t="s">
        <v>88</v>
      </c>
      <c r="F172" s="39" t="s">
        <v>58</v>
      </c>
      <c r="G172" s="39" t="s">
        <v>90</v>
      </c>
      <c r="H172" s="40">
        <f>SUMIFS(H173:H1146,$B173:$B1146,$B172,$D173:$D1146,$D173,$E173:$E1146,$E173,$F173:$F1146,$F173)</f>
        <v>2880.2</v>
      </c>
      <c r="I172" s="40">
        <f>SUMIFS(I173:I1146,$B173:$B1146,$B172,$D173:$D1146,$D173,$E173:$E1146,$E173,$F173:$F1146,$F173)</f>
        <v>0</v>
      </c>
      <c r="J172" s="40">
        <f>SUMIFS(J173:J1146,$B173:$B1146,$B172,$D173:$D1146,$D173,$E173:$E1146,$E173,$F173:$F1146,$F173)</f>
        <v>2880.2</v>
      </c>
      <c r="K172" s="40">
        <f>SUMIFS(K173:K1146,$B173:$B1146,$B172,$D173:$D1146,$D173,$E173:$E1146,$E173,$F173:$F1146,$F173)</f>
        <v>0</v>
      </c>
    </row>
    <row r="173" spans="1:11" s="16" customFormat="1" ht="15.75" x14ac:dyDescent="0.25">
      <c r="A173" s="20">
        <v>3</v>
      </c>
      <c r="B173" s="31">
        <v>955</v>
      </c>
      <c r="C173" s="32" t="s">
        <v>55</v>
      </c>
      <c r="D173" s="33" t="s">
        <v>111</v>
      </c>
      <c r="E173" s="33" t="s">
        <v>88</v>
      </c>
      <c r="F173" s="33" t="s">
        <v>58</v>
      </c>
      <c r="G173" s="33" t="s">
        <v>110</v>
      </c>
      <c r="H173" s="24">
        <v>2880.2</v>
      </c>
      <c r="I173" s="24"/>
      <c r="J173" s="24">
        <v>2880.2</v>
      </c>
      <c r="K173" s="24"/>
    </row>
    <row r="174" spans="1:11" s="16" customFormat="1" ht="66" customHeight="1" x14ac:dyDescent="0.25">
      <c r="A174" s="19">
        <v>2</v>
      </c>
      <c r="B174" s="37">
        <v>955</v>
      </c>
      <c r="C174" s="42" t="s">
        <v>186</v>
      </c>
      <c r="D174" s="39" t="s">
        <v>111</v>
      </c>
      <c r="E174" s="39" t="s">
        <v>88</v>
      </c>
      <c r="F174" s="39" t="s">
        <v>185</v>
      </c>
      <c r="G174" s="39" t="s">
        <v>90</v>
      </c>
      <c r="H174" s="40">
        <f>SUMIFS(H175:H1151,$B175:$B1151,$B174,$D175:$D1151,$D175,$E175:$E1151,$E175,$F175:$F1151,$F175)</f>
        <v>72027.5</v>
      </c>
      <c r="I174" s="40">
        <f>SUMIFS(I175:I1151,$B175:$B1151,$B174,$D175:$D1151,$D175,$E175:$E1151,$E175,$F175:$F1151,$F175)</f>
        <v>68426.2</v>
      </c>
      <c r="J174" s="40">
        <f>SUMIFS(J175:J1151,$B175:$B1151,$B174,$D175:$D1151,$D175,$E175:$E1151,$E175,$F175:$F1151,$F175)</f>
        <v>72027.5</v>
      </c>
      <c r="K174" s="40">
        <f>SUMIFS(K175:K1151,$B175:$B1151,$B174,$D175:$D1151,$D175,$E175:$E1151,$E175,$F175:$F1151,$F175)</f>
        <v>68426.2</v>
      </c>
    </row>
    <row r="175" spans="1:11" s="16" customFormat="1" ht="142.9" customHeight="1" x14ac:dyDescent="0.25">
      <c r="A175" s="20">
        <v>3</v>
      </c>
      <c r="B175" s="31">
        <v>955</v>
      </c>
      <c r="C175" s="32" t="s">
        <v>141</v>
      </c>
      <c r="D175" s="33" t="s">
        <v>111</v>
      </c>
      <c r="E175" s="33" t="s">
        <v>88</v>
      </c>
      <c r="F175" s="33" t="s">
        <v>185</v>
      </c>
      <c r="G175" s="33" t="s">
        <v>139</v>
      </c>
      <c r="H175" s="24">
        <v>72027.5</v>
      </c>
      <c r="I175" s="24">
        <v>68426.2</v>
      </c>
      <c r="J175" s="24">
        <v>72027.5</v>
      </c>
      <c r="K175" s="24">
        <v>68426.2</v>
      </c>
    </row>
    <row r="176" spans="1:11" s="16" customFormat="1" ht="15.75" x14ac:dyDescent="0.25">
      <c r="A176" s="17">
        <v>1</v>
      </c>
      <c r="B176" s="28">
        <v>955</v>
      </c>
      <c r="C176" s="29" t="s">
        <v>140</v>
      </c>
      <c r="D176" s="30" t="s">
        <v>111</v>
      </c>
      <c r="E176" s="30" t="s">
        <v>107</v>
      </c>
      <c r="F176" s="30" t="s">
        <v>8</v>
      </c>
      <c r="G176" s="30" t="s">
        <v>90</v>
      </c>
      <c r="H176" s="18">
        <f>SUMIFS(H177:H1150,$B177:$B1150,$B177,$D177:$D1150,$D177,$E177:$E1150,$E177)/2</f>
        <v>30747</v>
      </c>
      <c r="I176" s="18">
        <f>SUMIFS(I177:I1150,$B177:$B1150,$B177,$D177:$D1150,$D177,$E177:$E1150,$E177)/2</f>
        <v>23645</v>
      </c>
      <c r="J176" s="18">
        <f>SUMIFS(J177:J1150,$B177:$B1150,$B177,$D177:$D1150,$D177,$E177:$E1150,$E177)/2</f>
        <v>26870.199999999997</v>
      </c>
      <c r="K176" s="18">
        <f>SUMIFS(K177:K1150,$B177:$B1150,$B177,$D177:$D1150,$D177,$E177:$E1150,$E177)/2</f>
        <v>23645</v>
      </c>
    </row>
    <row r="177" spans="1:11" s="16" customFormat="1" ht="63" x14ac:dyDescent="0.25">
      <c r="A177" s="19">
        <v>2</v>
      </c>
      <c r="B177" s="37">
        <v>955</v>
      </c>
      <c r="C177" s="38" t="s">
        <v>74</v>
      </c>
      <c r="D177" s="39" t="s">
        <v>111</v>
      </c>
      <c r="E177" s="39" t="s">
        <v>107</v>
      </c>
      <c r="F177" s="39" t="s">
        <v>75</v>
      </c>
      <c r="G177" s="39" t="s">
        <v>90</v>
      </c>
      <c r="H177" s="40">
        <f>SUMIFS(H178:H1147,$B178:$B1147,$B177,$D178:$D1147,$D178,$E178:$E1147,$E178,$F178:$F1147,$F178)</f>
        <v>9456.2999999999993</v>
      </c>
      <c r="I177" s="40">
        <f>SUMIFS(I178:I1147,$B178:$B1147,$B177,$D178:$D1147,$D178,$E178:$E1147,$E178,$F178:$F1147,$F178)</f>
        <v>8983.4</v>
      </c>
      <c r="J177" s="40">
        <f>SUMIFS(J178:J1147,$B178:$B1147,$B177,$D178:$D1147,$D178,$E178:$E1147,$E178,$F178:$F1147,$F178)</f>
        <v>9456.2999999999993</v>
      </c>
      <c r="K177" s="40">
        <f>SUMIFS(K178:K1147,$B178:$B1147,$B177,$D178:$D1147,$D178,$E178:$E1147,$E178,$F178:$F1147,$F178)</f>
        <v>8983.4</v>
      </c>
    </row>
    <row r="178" spans="1:11" s="16" customFormat="1" ht="151.15" customHeight="1" x14ac:dyDescent="0.25">
      <c r="A178" s="20">
        <v>3</v>
      </c>
      <c r="B178" s="31">
        <v>955</v>
      </c>
      <c r="C178" s="32" t="s">
        <v>141</v>
      </c>
      <c r="D178" s="33" t="s">
        <v>111</v>
      </c>
      <c r="E178" s="33" t="s">
        <v>107</v>
      </c>
      <c r="F178" s="33" t="s">
        <v>75</v>
      </c>
      <c r="G178" s="33" t="s">
        <v>139</v>
      </c>
      <c r="H178" s="24">
        <v>9456.2999999999993</v>
      </c>
      <c r="I178" s="24">
        <v>8983.4</v>
      </c>
      <c r="J178" s="24">
        <v>9456.2999999999993</v>
      </c>
      <c r="K178" s="24">
        <v>8983.4</v>
      </c>
    </row>
    <row r="179" spans="1:11" s="16" customFormat="1" ht="94.5" x14ac:dyDescent="0.25">
      <c r="A179" s="19">
        <v>2</v>
      </c>
      <c r="B179" s="37">
        <v>955</v>
      </c>
      <c r="C179" s="47" t="s">
        <v>167</v>
      </c>
      <c r="D179" s="39" t="s">
        <v>111</v>
      </c>
      <c r="E179" s="39" t="s">
        <v>107</v>
      </c>
      <c r="F179" s="39" t="s">
        <v>54</v>
      </c>
      <c r="G179" s="39" t="s">
        <v>90</v>
      </c>
      <c r="H179" s="40">
        <f>SUMIFS(H181:H1150,$B181:$B1150,$B179,$D181:$D1150,$D181,$E181:$E1150,$E181,$F181:$F1150,$F181)</f>
        <v>16290.7</v>
      </c>
      <c r="I179" s="40">
        <f>SUMIFS(I181:I1150,$B181:$B1150,$B179,$D181:$D1150,$D181,$E181:$E1150,$E181,$F181:$F1150,$F181)</f>
        <v>14661.6</v>
      </c>
      <c r="J179" s="40">
        <f>SUMIFS(J181:J1150,$B181:$B1150,$B179,$D181:$D1150,$D181,$E181:$E1150,$E181,$F181:$F1150,$F181)</f>
        <v>16290.7</v>
      </c>
      <c r="K179" s="40">
        <f>SUMIFS(K181:K1150,$B181:$B1150,$B179,$D181:$D1150,$D181,$E181:$E1150,$E181,$F181:$F1150,$F181)</f>
        <v>14661.6</v>
      </c>
    </row>
    <row r="180" spans="1:11" s="16" customFormat="1" ht="24" customHeight="1" x14ac:dyDescent="0.25">
      <c r="A180" s="20">
        <v>3</v>
      </c>
      <c r="B180" s="31">
        <v>955</v>
      </c>
      <c r="C180" s="32" t="s">
        <v>55</v>
      </c>
      <c r="D180" s="33" t="s">
        <v>111</v>
      </c>
      <c r="E180" s="33" t="s">
        <v>107</v>
      </c>
      <c r="F180" s="33" t="s">
        <v>54</v>
      </c>
      <c r="G180" s="33" t="s">
        <v>110</v>
      </c>
      <c r="H180" s="24"/>
      <c r="I180" s="24"/>
      <c r="J180" s="24"/>
      <c r="K180" s="24"/>
    </row>
    <row r="181" spans="1:11" s="16" customFormat="1" ht="151.15" customHeight="1" x14ac:dyDescent="0.25">
      <c r="A181" s="20">
        <v>3</v>
      </c>
      <c r="B181" s="31">
        <v>955</v>
      </c>
      <c r="C181" s="32" t="s">
        <v>141</v>
      </c>
      <c r="D181" s="33" t="s">
        <v>111</v>
      </c>
      <c r="E181" s="33" t="s">
        <v>107</v>
      </c>
      <c r="F181" s="33" t="s">
        <v>54</v>
      </c>
      <c r="G181" s="33" t="s">
        <v>139</v>
      </c>
      <c r="H181" s="24">
        <v>16290.7</v>
      </c>
      <c r="I181" s="24">
        <v>14661.6</v>
      </c>
      <c r="J181" s="24">
        <v>16290.7</v>
      </c>
      <c r="K181" s="24">
        <v>14661.6</v>
      </c>
    </row>
    <row r="182" spans="1:11" s="16" customFormat="1" ht="94.5" x14ac:dyDescent="0.25">
      <c r="A182" s="19">
        <v>2</v>
      </c>
      <c r="B182" s="37">
        <v>955</v>
      </c>
      <c r="C182" s="38" t="s">
        <v>132</v>
      </c>
      <c r="D182" s="39" t="s">
        <v>111</v>
      </c>
      <c r="E182" s="39" t="s">
        <v>107</v>
      </c>
      <c r="F182" s="39" t="s">
        <v>131</v>
      </c>
      <c r="G182" s="39" t="s">
        <v>90</v>
      </c>
      <c r="H182" s="40">
        <f>SUMIFS(H183:H1156,$B183:$B1156,$B182,$D183:$D1156,$D183,$E183:$E1156,$E183,$F183:$F1156,$F183)</f>
        <v>5000</v>
      </c>
      <c r="I182" s="40">
        <f>SUMIFS(I183:I1156,$B183:$B1156,$B182,$D183:$D1156,$D183,$E183:$E1156,$E183,$F183:$F1156,$F183)</f>
        <v>0</v>
      </c>
      <c r="J182" s="40">
        <f>SUMIFS(J183:J1156,$B183:$B1156,$B182,$D183:$D1156,$D183,$E183:$E1156,$E183,$F183:$F1156,$F183)</f>
        <v>1123.2</v>
      </c>
      <c r="K182" s="40">
        <f>SUMIFS(K183:K1156,$B183:$B1156,$B182,$D183:$D1156,$D183,$E183:$E1156,$E183,$F183:$F1156,$F183)</f>
        <v>0</v>
      </c>
    </row>
    <row r="183" spans="1:11" s="16" customFormat="1" ht="15.75" x14ac:dyDescent="0.25">
      <c r="A183" s="20">
        <v>3</v>
      </c>
      <c r="B183" s="31">
        <v>955</v>
      </c>
      <c r="C183" s="32" t="s">
        <v>55</v>
      </c>
      <c r="D183" s="33" t="s">
        <v>111</v>
      </c>
      <c r="E183" s="33" t="s">
        <v>107</v>
      </c>
      <c r="F183" s="33" t="s">
        <v>131</v>
      </c>
      <c r="G183" s="33" t="s">
        <v>110</v>
      </c>
      <c r="H183" s="24">
        <v>5000</v>
      </c>
      <c r="I183" s="24"/>
      <c r="J183" s="24">
        <v>1123.2</v>
      </c>
      <c r="K183" s="24"/>
    </row>
    <row r="184" spans="1:11" s="16" customFormat="1" ht="15.75" x14ac:dyDescent="0.25">
      <c r="A184" s="17">
        <v>1</v>
      </c>
      <c r="B184" s="28">
        <v>955</v>
      </c>
      <c r="C184" s="29" t="s">
        <v>146</v>
      </c>
      <c r="D184" s="30" t="s">
        <v>111</v>
      </c>
      <c r="E184" s="30" t="s">
        <v>97</v>
      </c>
      <c r="F184" s="30" t="s">
        <v>8</v>
      </c>
      <c r="G184" s="30" t="s">
        <v>90</v>
      </c>
      <c r="H184" s="18">
        <f>SUMIFS(H185:H1153,$B185:$B1153,$B185,$D185:$D1153,$D185,$E185:$E1153,$E185)/2</f>
        <v>18125.099999999999</v>
      </c>
      <c r="I184" s="18">
        <f>SUMIFS(I185:I1153,$B185:$B1153,$B185,$D185:$D1153,$D185,$E185:$E1153,$E185)/2</f>
        <v>15668.8</v>
      </c>
      <c r="J184" s="18">
        <f>SUMIFS(J185:J1153,$B185:$B1153,$B185,$D185:$D1153,$D185,$E185:$E1153,$E185)/2</f>
        <v>22524.799999999999</v>
      </c>
      <c r="K184" s="18">
        <f>SUMIFS(K185:K1153,$B185:$B1153,$B185,$D185:$D1153,$D185,$E185:$E1153,$E185)/2</f>
        <v>19437.400000000001</v>
      </c>
    </row>
    <row r="185" spans="1:11" s="16" customFormat="1" ht="72.599999999999994" customHeight="1" x14ac:dyDescent="0.25">
      <c r="A185" s="19">
        <v>2</v>
      </c>
      <c r="B185" s="37">
        <v>955</v>
      </c>
      <c r="C185" s="38" t="s">
        <v>145</v>
      </c>
      <c r="D185" s="39" t="s">
        <v>111</v>
      </c>
      <c r="E185" s="39" t="s">
        <v>97</v>
      </c>
      <c r="F185" s="39" t="s">
        <v>144</v>
      </c>
      <c r="G185" s="39" t="s">
        <v>90</v>
      </c>
      <c r="H185" s="40">
        <f>SUMIFS(H186:H1150,$B186:$B1150,$B185,$D186:$D1150,$D186,$E186:$E1150,$E186,$F186:$F1150,$F186)</f>
        <v>14680.5</v>
      </c>
      <c r="I185" s="40">
        <f>SUMIFS(I186:I1150,$B186:$B1150,$B185,$D186:$D1150,$D186,$E186:$E1150,$E186,$F186:$F1150,$F186)</f>
        <v>13946.5</v>
      </c>
      <c r="J185" s="40">
        <f>SUMIFS(J186:J1150,$B186:$B1150,$B185,$D186:$D1150,$D186,$E186:$E1150,$E186,$F186:$F1150,$F186)</f>
        <v>14680.7</v>
      </c>
      <c r="K185" s="40">
        <f>SUMIFS(K186:K1150,$B186:$B1150,$B185,$D186:$D1150,$D186,$E186:$E1150,$E186,$F186:$F1150,$F186)</f>
        <v>13946.5</v>
      </c>
    </row>
    <row r="186" spans="1:11" s="16" customFormat="1" ht="15.75" x14ac:dyDescent="0.25">
      <c r="A186" s="20">
        <v>3</v>
      </c>
      <c r="B186" s="31">
        <v>955</v>
      </c>
      <c r="C186" s="32" t="s">
        <v>55</v>
      </c>
      <c r="D186" s="33" t="s">
        <v>111</v>
      </c>
      <c r="E186" s="33" t="s">
        <v>97</v>
      </c>
      <c r="F186" s="33" t="s">
        <v>144</v>
      </c>
      <c r="G186" s="33" t="s">
        <v>110</v>
      </c>
      <c r="H186" s="24">
        <v>14680.5</v>
      </c>
      <c r="I186" s="24">
        <v>13946.5</v>
      </c>
      <c r="J186" s="24">
        <v>14680.7</v>
      </c>
      <c r="K186" s="24">
        <v>13946.5</v>
      </c>
    </row>
    <row r="187" spans="1:11" s="16" customFormat="1" ht="55.15" customHeight="1" x14ac:dyDescent="0.25">
      <c r="A187" s="19">
        <v>2</v>
      </c>
      <c r="B187" s="37">
        <v>955</v>
      </c>
      <c r="C187" s="38" t="s">
        <v>196</v>
      </c>
      <c r="D187" s="39" t="s">
        <v>111</v>
      </c>
      <c r="E187" s="39" t="s">
        <v>97</v>
      </c>
      <c r="F187" s="39" t="s">
        <v>195</v>
      </c>
      <c r="G187" s="39" t="s">
        <v>90</v>
      </c>
      <c r="H187" s="40">
        <f>SUMIFS(H188:H1153,$B188:$B1153,$B187,$D188:$D1153,$D188,$E188:$E1153,$E188,$F188:$F1153,$F188)</f>
        <v>3444.6</v>
      </c>
      <c r="I187" s="40">
        <f>SUMIFS(I188:I1153,$B188:$B1153,$B187,$D188:$D1153,$D188,$E188:$E1153,$E188,$F188:$F1153,$F188)</f>
        <v>1722.3</v>
      </c>
      <c r="J187" s="40">
        <f>SUMIFS(J188:J1153,$B188:$B1153,$B187,$D188:$D1153,$D188,$E188:$E1153,$E188,$F188:$F1153,$F188)</f>
        <v>7844.1</v>
      </c>
      <c r="K187" s="40">
        <f>SUMIFS(K188:K1153,$B188:$B1153,$B187,$D188:$D1153,$D188,$E188:$E1153,$E188,$F188:$F1153,$F188)</f>
        <v>5490.9</v>
      </c>
    </row>
    <row r="188" spans="1:11" s="16" customFormat="1" ht="15.75" x14ac:dyDescent="0.25">
      <c r="A188" s="20">
        <v>3</v>
      </c>
      <c r="B188" s="31">
        <v>955</v>
      </c>
      <c r="C188" s="32" t="s">
        <v>55</v>
      </c>
      <c r="D188" s="33" t="s">
        <v>111</v>
      </c>
      <c r="E188" s="33" t="s">
        <v>97</v>
      </c>
      <c r="F188" s="33" t="s">
        <v>195</v>
      </c>
      <c r="G188" s="33" t="s">
        <v>110</v>
      </c>
      <c r="H188" s="24">
        <v>3444.6</v>
      </c>
      <c r="I188" s="24">
        <v>1722.3</v>
      </c>
      <c r="J188" s="24">
        <v>7844.1</v>
      </c>
      <c r="K188" s="24">
        <v>5490.9</v>
      </c>
    </row>
    <row r="189" spans="1:11" s="16" customFormat="1" ht="31.5" x14ac:dyDescent="0.25">
      <c r="A189" s="17">
        <v>1</v>
      </c>
      <c r="B189" s="28">
        <v>955</v>
      </c>
      <c r="C189" s="29" t="s">
        <v>76</v>
      </c>
      <c r="D189" s="30" t="s">
        <v>89</v>
      </c>
      <c r="E189" s="30" t="s">
        <v>111</v>
      </c>
      <c r="F189" s="30" t="s">
        <v>90</v>
      </c>
      <c r="G189" s="30" t="s">
        <v>90</v>
      </c>
      <c r="H189" s="18">
        <f>SUMIFS(H190:H1167,$B190:$B1167,$B190,$D190:$D1167,$D190,$E190:$E1167,$E190)/2</f>
        <v>11811.2</v>
      </c>
      <c r="I189" s="18">
        <f>SUMIFS(I190:I1167,$B190:$B1167,$B190,$D190:$D1167,$D190,$E190:$E1167,$E190)/2</f>
        <v>275.7</v>
      </c>
      <c r="J189" s="18">
        <f>SUMIFS(J190:J1167,$B190:$B1167,$B190,$D190:$D1167,$D190,$E190:$E1167,$E190)/2</f>
        <v>13900.7</v>
      </c>
      <c r="K189" s="18">
        <f>SUMIFS(K190:K1167,$B190:$B1167,$B190,$D190:$D1167,$D190,$E190:$E1167,$E190)/2</f>
        <v>275.7</v>
      </c>
    </row>
    <row r="190" spans="1:11" s="16" customFormat="1" ht="31.5" x14ac:dyDescent="0.25">
      <c r="A190" s="19">
        <v>2</v>
      </c>
      <c r="B190" s="37">
        <v>955</v>
      </c>
      <c r="C190" s="38" t="s">
        <v>168</v>
      </c>
      <c r="D190" s="39" t="s">
        <v>89</v>
      </c>
      <c r="E190" s="39" t="s">
        <v>111</v>
      </c>
      <c r="F190" s="39" t="s">
        <v>77</v>
      </c>
      <c r="G190" s="39"/>
      <c r="H190" s="40">
        <f>SUMIFS(H191:H1164,$B191:$B1164,$B190,$D191:$D1164,$D191,$E191:$E1164,$E191,$F191:$F1164,$F191)</f>
        <v>2658.6</v>
      </c>
      <c r="I190" s="40">
        <f>SUMIFS(I191:I1164,$B191:$B1164,$B190,$D191:$D1164,$D191,$E191:$E1164,$E191,$F191:$F1164,$F191)</f>
        <v>275.7</v>
      </c>
      <c r="J190" s="40">
        <f>SUMIFS(J191:J1164,$B191:$B1164,$B190,$D191:$D1164,$D191,$E191:$E1164,$E191,$F191:$F1164,$F191)</f>
        <v>2748.1</v>
      </c>
      <c r="K190" s="40">
        <f>SUMIFS(K191:K1164,$B191:$B1164,$B190,$D191:$D1164,$D191,$E191:$E1164,$E191,$F191:$F1164,$F191)</f>
        <v>275.7</v>
      </c>
    </row>
    <row r="191" spans="1:11" s="16" customFormat="1" ht="15.75" x14ac:dyDescent="0.25">
      <c r="A191" s="20">
        <v>3</v>
      </c>
      <c r="B191" s="31">
        <v>955</v>
      </c>
      <c r="C191" s="32" t="s">
        <v>55</v>
      </c>
      <c r="D191" s="33" t="s">
        <v>89</v>
      </c>
      <c r="E191" s="33" t="s">
        <v>111</v>
      </c>
      <c r="F191" s="33" t="s">
        <v>77</v>
      </c>
      <c r="G191" s="33" t="s">
        <v>110</v>
      </c>
      <c r="H191" s="24">
        <v>2658.6</v>
      </c>
      <c r="I191" s="24">
        <v>275.7</v>
      </c>
      <c r="J191" s="24">
        <v>2748.1</v>
      </c>
      <c r="K191" s="24">
        <v>275.7</v>
      </c>
    </row>
    <row r="192" spans="1:11" s="16" customFormat="1" ht="67.150000000000006" customHeight="1" x14ac:dyDescent="0.25">
      <c r="A192" s="19">
        <v>2</v>
      </c>
      <c r="B192" s="37">
        <v>955</v>
      </c>
      <c r="C192" s="38" t="s">
        <v>169</v>
      </c>
      <c r="D192" s="39" t="s">
        <v>89</v>
      </c>
      <c r="E192" s="39" t="s">
        <v>111</v>
      </c>
      <c r="F192" s="39" t="s">
        <v>78</v>
      </c>
      <c r="G192" s="39"/>
      <c r="H192" s="40">
        <f>SUMIFS(H193:H1166,$B193:$B1166,$B192,$D193:$D1166,$D193,$E193:$E1166,$E193,$F193:$F1166,$F193)</f>
        <v>4226.5</v>
      </c>
      <c r="I192" s="40">
        <f>SUMIFS(I193:I1166,$B193:$B1166,$B192,$D193:$D1166,$D193,$E193:$E1166,$E193,$F193:$F1166,$F193)</f>
        <v>0</v>
      </c>
      <c r="J192" s="40">
        <f>SUMIFS(J193:J1166,$B193:$B1166,$B192,$D193:$D1166,$D193,$E193:$E1166,$E193,$F193:$F1166,$F193)</f>
        <v>6226.5</v>
      </c>
      <c r="K192" s="40">
        <f>SUMIFS(K193:K1166,$B193:$B1166,$B192,$D193:$D1166,$D193,$E193:$E1166,$E193,$F193:$F1166,$F193)</f>
        <v>0</v>
      </c>
    </row>
    <row r="193" spans="1:11" s="16" customFormat="1" ht="15.75" x14ac:dyDescent="0.25">
      <c r="A193" s="20">
        <v>3</v>
      </c>
      <c r="B193" s="31">
        <v>955</v>
      </c>
      <c r="C193" s="32" t="s">
        <v>55</v>
      </c>
      <c r="D193" s="33" t="s">
        <v>89</v>
      </c>
      <c r="E193" s="33" t="s">
        <v>111</v>
      </c>
      <c r="F193" s="33" t="s">
        <v>78</v>
      </c>
      <c r="G193" s="33" t="s">
        <v>110</v>
      </c>
      <c r="H193" s="24">
        <v>4226.5</v>
      </c>
      <c r="I193" s="24"/>
      <c r="J193" s="24">
        <v>6226.5</v>
      </c>
      <c r="K193" s="24"/>
    </row>
    <row r="194" spans="1:11" s="16" customFormat="1" ht="63.6" customHeight="1" x14ac:dyDescent="0.25">
      <c r="A194" s="19">
        <v>2</v>
      </c>
      <c r="B194" s="37">
        <v>955</v>
      </c>
      <c r="C194" s="42" t="s">
        <v>170</v>
      </c>
      <c r="D194" s="39" t="s">
        <v>89</v>
      </c>
      <c r="E194" s="39" t="s">
        <v>111</v>
      </c>
      <c r="F194" s="39" t="s">
        <v>79</v>
      </c>
      <c r="G194" s="39"/>
      <c r="H194" s="40">
        <f>SUMIFS(H195:H1168,$B195:$B1168,$B194,$D195:$D1168,$D195,$E195:$E1168,$E195,$F195:$F1168,$F195)</f>
        <v>4926.1000000000004</v>
      </c>
      <c r="I194" s="40">
        <f>SUMIFS(I195:I1168,$B195:$B1168,$B194,$D195:$D1168,$D195,$E195:$E1168,$E195,$F195:$F1168,$F195)</f>
        <v>0</v>
      </c>
      <c r="J194" s="40">
        <f>SUMIFS(J195:J1168,$B195:$B1168,$B194,$D195:$D1168,$D195,$E195:$E1168,$E195,$F195:$F1168,$F195)</f>
        <v>4926.1000000000004</v>
      </c>
      <c r="K194" s="40">
        <f>SUMIFS(K195:K1168,$B195:$B1168,$B194,$D195:$D1168,$D195,$E195:$E1168,$E195,$F195:$F1168,$F195)</f>
        <v>0</v>
      </c>
    </row>
    <row r="195" spans="1:11" s="16" customFormat="1" ht="15.75" x14ac:dyDescent="0.25">
      <c r="A195" s="20">
        <v>3</v>
      </c>
      <c r="B195" s="31">
        <v>955</v>
      </c>
      <c r="C195" s="32" t="s">
        <v>55</v>
      </c>
      <c r="D195" s="33" t="s">
        <v>89</v>
      </c>
      <c r="E195" s="33" t="s">
        <v>111</v>
      </c>
      <c r="F195" s="33" t="s">
        <v>79</v>
      </c>
      <c r="G195" s="33" t="s">
        <v>110</v>
      </c>
      <c r="H195" s="24">
        <v>4926.1000000000004</v>
      </c>
      <c r="I195" s="24"/>
      <c r="J195" s="24">
        <v>4926.1000000000004</v>
      </c>
      <c r="K195" s="24"/>
    </row>
    <row r="196" spans="1:11" s="16" customFormat="1" ht="15.75" x14ac:dyDescent="0.25">
      <c r="A196" s="17">
        <v>1</v>
      </c>
      <c r="B196" s="28">
        <v>955</v>
      </c>
      <c r="C196" s="29" t="s">
        <v>47</v>
      </c>
      <c r="D196" s="30" t="s">
        <v>100</v>
      </c>
      <c r="E196" s="30" t="s">
        <v>107</v>
      </c>
      <c r="F196" s="30"/>
      <c r="G196" s="30"/>
      <c r="H196" s="18">
        <f>SUMIFS(H197:H1176,$B197:$B1176,$B197,$D197:$D1176,$D197,$E197:$E1176,$E197)/2</f>
        <v>62632.9</v>
      </c>
      <c r="I196" s="18">
        <f>SUMIFS(I197:I1176,$B197:$B1176,$B197,$D197:$D1176,$D197,$E197:$E1176,$E197)/2</f>
        <v>2018.8</v>
      </c>
      <c r="J196" s="18">
        <f>SUMIFS(J197:J1176,$B197:$B1176,$B197,$D197:$D1176,$D197,$E197:$E1176,$E197)/2</f>
        <v>64199.9</v>
      </c>
      <c r="K196" s="18">
        <f>SUMIFS(K197:K1176,$B197:$B1176,$B197,$D197:$D1176,$D197,$E197:$E1176,$E197)/2</f>
        <v>2018.8</v>
      </c>
    </row>
    <row r="197" spans="1:11" s="16" customFormat="1" ht="63" x14ac:dyDescent="0.25">
      <c r="A197" s="19">
        <v>2</v>
      </c>
      <c r="B197" s="37">
        <v>955</v>
      </c>
      <c r="C197" s="41" t="s">
        <v>155</v>
      </c>
      <c r="D197" s="39" t="s">
        <v>100</v>
      </c>
      <c r="E197" s="39" t="s">
        <v>107</v>
      </c>
      <c r="F197" s="39" t="s">
        <v>48</v>
      </c>
      <c r="G197" s="39"/>
      <c r="H197" s="40">
        <f>SUMIFS(H198:H1160,$B198:$B1160,$B197,$D198:$D1160,$D198,$E198:$E1160,$E198,$F198:$F1160,$F198)</f>
        <v>14100.9</v>
      </c>
      <c r="I197" s="40">
        <f>SUMIFS(I198:I1160,$B198:$B1160,$B197,$D198:$D1160,$D198,$E198:$E1160,$E198,$F198:$F1160,$F198)</f>
        <v>2018.8</v>
      </c>
      <c r="J197" s="40">
        <f>SUMIFS(J198:J1160,$B198:$B1160,$B197,$D198:$D1160,$D198,$E198:$E1160,$E198,$F198:$F1160,$F198)</f>
        <v>15376.1</v>
      </c>
      <c r="K197" s="40">
        <f>SUMIFS(K198:K1160,$B198:$B1160,$B197,$D198:$D1160,$D198,$E198:$E1160,$E198,$F198:$F1160,$F198)</f>
        <v>2018.8</v>
      </c>
    </row>
    <row r="198" spans="1:11" s="16" customFormat="1" ht="15.75" x14ac:dyDescent="0.25">
      <c r="A198" s="20">
        <v>3</v>
      </c>
      <c r="B198" s="31">
        <v>955</v>
      </c>
      <c r="C198" s="32" t="s">
        <v>55</v>
      </c>
      <c r="D198" s="33" t="s">
        <v>100</v>
      </c>
      <c r="E198" s="33" t="s">
        <v>107</v>
      </c>
      <c r="F198" s="33" t="s">
        <v>48</v>
      </c>
      <c r="G198" s="33" t="s">
        <v>110</v>
      </c>
      <c r="H198" s="24">
        <v>14100.9</v>
      </c>
      <c r="I198" s="24">
        <v>2018.8</v>
      </c>
      <c r="J198" s="24">
        <v>15376.1</v>
      </c>
      <c r="K198" s="24">
        <v>2018.8</v>
      </c>
    </row>
    <row r="199" spans="1:11" s="16" customFormat="1" ht="94.5" x14ac:dyDescent="0.25">
      <c r="A199" s="19">
        <v>2</v>
      </c>
      <c r="B199" s="37">
        <v>955</v>
      </c>
      <c r="C199" s="38" t="s">
        <v>158</v>
      </c>
      <c r="D199" s="39" t="s">
        <v>100</v>
      </c>
      <c r="E199" s="39" t="s">
        <v>107</v>
      </c>
      <c r="F199" s="39" t="s">
        <v>54</v>
      </c>
      <c r="G199" s="39"/>
      <c r="H199" s="40">
        <f>SUMIFS(H200:H1173,$B200:$B1173,$B199,$D200:$D1173,$D200,$E200:$E1173,$E200,$F200:$F1173,$F200)</f>
        <v>48532</v>
      </c>
      <c r="I199" s="40">
        <f>SUMIFS(I200:I1173,$B200:$B1173,$B199,$D200:$D1173,$D200,$E200:$E1173,$E200,$F200:$F1173,$F200)</f>
        <v>0</v>
      </c>
      <c r="J199" s="40">
        <f>SUMIFS(J200:J1173,$B200:$B1173,$B199,$D200:$D1173,$D200,$E200:$E1173,$E200,$F200:$F1173,$F200)</f>
        <v>48823.8</v>
      </c>
      <c r="K199" s="40">
        <f>SUMIFS(K200:K1173,$B200:$B1173,$B199,$D200:$D1173,$D200,$E200:$E1173,$E200,$F200:$F1173,$F200)</f>
        <v>0</v>
      </c>
    </row>
    <row r="200" spans="1:11" s="16" customFormat="1" ht="15.75" x14ac:dyDescent="0.25">
      <c r="A200" s="20">
        <v>3</v>
      </c>
      <c r="B200" s="31">
        <v>955</v>
      </c>
      <c r="C200" s="32" t="s">
        <v>55</v>
      </c>
      <c r="D200" s="33" t="s">
        <v>100</v>
      </c>
      <c r="E200" s="33" t="s">
        <v>107</v>
      </c>
      <c r="F200" s="33" t="s">
        <v>54</v>
      </c>
      <c r="G200" s="33" t="s">
        <v>110</v>
      </c>
      <c r="H200" s="24">
        <v>48532</v>
      </c>
      <c r="I200" s="24"/>
      <c r="J200" s="24">
        <v>48823.8</v>
      </c>
      <c r="K200" s="24"/>
    </row>
    <row r="201" spans="1:11" s="16" customFormat="1" ht="15.75" x14ac:dyDescent="0.25">
      <c r="A201" s="17">
        <v>1</v>
      </c>
      <c r="B201" s="28">
        <v>955</v>
      </c>
      <c r="C201" s="29" t="s">
        <v>81</v>
      </c>
      <c r="D201" s="30" t="s">
        <v>100</v>
      </c>
      <c r="E201" s="30" t="s">
        <v>97</v>
      </c>
      <c r="F201" s="30"/>
      <c r="G201" s="30"/>
      <c r="H201" s="18">
        <f>SUMIFS(H202:H1181,$B202:$B1181,$B202,$D202:$D1181,$D202,$E202:$E1181,$E202)/2</f>
        <v>9777.7000000000007</v>
      </c>
      <c r="I201" s="18">
        <f>SUMIFS(I202:I1181,$B202:$B1181,$B202,$D202:$D1181,$D202,$E202:$E1181,$E202)/2</f>
        <v>2000</v>
      </c>
      <c r="J201" s="18">
        <f>SUMIFS(J202:J1181,$B202:$B1181,$B202,$D202:$D1181,$D202,$E202:$E1181,$E202)/2</f>
        <v>9777.7000000000007</v>
      </c>
      <c r="K201" s="18">
        <f>SUMIFS(K202:K1181,$B202:$B1181,$B202,$D202:$D1181,$D202,$E202:$E1181,$E202)/2</f>
        <v>2000</v>
      </c>
    </row>
    <row r="202" spans="1:11" s="16" customFormat="1" ht="64.900000000000006" customHeight="1" x14ac:dyDescent="0.25">
      <c r="A202" s="19">
        <v>2</v>
      </c>
      <c r="B202" s="37">
        <v>955</v>
      </c>
      <c r="C202" s="38" t="s">
        <v>172</v>
      </c>
      <c r="D202" s="39" t="s">
        <v>100</v>
      </c>
      <c r="E202" s="39" t="s">
        <v>97</v>
      </c>
      <c r="F202" s="39" t="s">
        <v>137</v>
      </c>
      <c r="G202" s="39"/>
      <c r="H202" s="40">
        <f>SUMIFS(H203:H1178,$B203:$B1178,$B202,$D203:$D1178,$D203,$E203:$E1178,$E203,$F203:$F1178,$F203)</f>
        <v>9777.7000000000007</v>
      </c>
      <c r="I202" s="40">
        <f>SUMIFS(I203:I1178,$B203:$B1178,$B202,$D203:$D1178,$D203,$E203:$E1178,$E203,$F203:$F1178,$F203)</f>
        <v>2000</v>
      </c>
      <c r="J202" s="40">
        <f>SUMIFS(J203:J1178,$B203:$B1178,$B202,$D203:$D1178,$D203,$E203:$E1178,$E203,$F203:$F1178,$F203)</f>
        <v>9777.7000000000007</v>
      </c>
      <c r="K202" s="40">
        <f>SUMIFS(K203:K1178,$B203:$B1178,$B202,$D203:$D1178,$D203,$E203:$E1178,$E203,$F203:$F1178,$F203)</f>
        <v>2000</v>
      </c>
    </row>
    <row r="203" spans="1:11" s="16" customFormat="1" ht="15.75" x14ac:dyDescent="0.25">
      <c r="A203" s="20">
        <v>3</v>
      </c>
      <c r="B203" s="31">
        <v>955</v>
      </c>
      <c r="C203" s="32" t="s">
        <v>55</v>
      </c>
      <c r="D203" s="33" t="s">
        <v>100</v>
      </c>
      <c r="E203" s="33" t="s">
        <v>97</v>
      </c>
      <c r="F203" s="33" t="s">
        <v>137</v>
      </c>
      <c r="G203" s="33" t="s">
        <v>110</v>
      </c>
      <c r="H203" s="24">
        <v>9777.7000000000007</v>
      </c>
      <c r="I203" s="24">
        <v>2000</v>
      </c>
      <c r="J203" s="24">
        <v>9777.7000000000007</v>
      </c>
      <c r="K203" s="24">
        <v>2000</v>
      </c>
    </row>
    <row r="204" spans="1:11" s="16" customFormat="1" ht="31.5" x14ac:dyDescent="0.25">
      <c r="A204" s="17">
        <v>1</v>
      </c>
      <c r="B204" s="28">
        <v>955</v>
      </c>
      <c r="C204" s="29" t="s">
        <v>26</v>
      </c>
      <c r="D204" s="30" t="s">
        <v>100</v>
      </c>
      <c r="E204" s="30" t="s">
        <v>100</v>
      </c>
      <c r="F204" s="30"/>
      <c r="G204" s="30"/>
      <c r="H204" s="18">
        <f>SUMIFS(H205:H1184,$B205:$B1184,$B205,$D205:$D1184,$D205,$E205:$E1184,$E205)/2</f>
        <v>2105.6</v>
      </c>
      <c r="I204" s="18">
        <f>SUMIFS(I205:I1184,$B205:$B1184,$B205,$D205:$D1184,$D205,$E205:$E1184,$E205)/2</f>
        <v>1611</v>
      </c>
      <c r="J204" s="18">
        <f>SUMIFS(J205:J1184,$B205:$B1184,$B205,$D205:$D1184,$D205,$E205:$E1184,$E205)/2</f>
        <v>2105.6</v>
      </c>
      <c r="K204" s="18">
        <f>SUMIFS(K205:K1184,$B205:$B1184,$B205,$D205:$D1184,$D205,$E205:$E1184,$E205)/2</f>
        <v>1611</v>
      </c>
    </row>
    <row r="205" spans="1:11" s="16" customFormat="1" ht="31.5" x14ac:dyDescent="0.25">
      <c r="A205" s="19">
        <v>2</v>
      </c>
      <c r="B205" s="37">
        <v>955</v>
      </c>
      <c r="C205" s="38" t="s">
        <v>175</v>
      </c>
      <c r="D205" s="39" t="s">
        <v>100</v>
      </c>
      <c r="E205" s="39" t="s">
        <v>100</v>
      </c>
      <c r="F205" s="39" t="s">
        <v>27</v>
      </c>
      <c r="G205" s="39"/>
      <c r="H205" s="40">
        <f>SUMIFS(H206:H1181,$B206:$B1181,$B205,$D206:$D1181,$D206,$E206:$E1181,$E206,$F206:$F1181,$F206)</f>
        <v>0</v>
      </c>
      <c r="I205" s="40">
        <f>SUMIFS(I206:I1181,$B206:$B1181,$B205,$D206:$D1181,$D206,$E206:$E1181,$E206,$F206:$F1181,$F206)</f>
        <v>0</v>
      </c>
      <c r="J205" s="40">
        <f>SUMIFS(J206:J1181,$B206:$B1181,$B205,$D206:$D1181,$D206,$E206:$E1181,$E206,$F206:$F1181,$F206)</f>
        <v>0</v>
      </c>
      <c r="K205" s="40">
        <f>SUMIFS(K206:K1181,$B206:$B1181,$B205,$D206:$D1181,$D206,$E206:$E1181,$E206,$F206:$F1181,$F206)</f>
        <v>0</v>
      </c>
    </row>
    <row r="206" spans="1:11" s="16" customFormat="1" ht="15.75" x14ac:dyDescent="0.25">
      <c r="A206" s="20">
        <v>3</v>
      </c>
      <c r="B206" s="31">
        <v>955</v>
      </c>
      <c r="C206" s="32" t="s">
        <v>55</v>
      </c>
      <c r="D206" s="33" t="s">
        <v>100</v>
      </c>
      <c r="E206" s="33" t="s">
        <v>100</v>
      </c>
      <c r="F206" s="33" t="s">
        <v>27</v>
      </c>
      <c r="G206" s="33" t="s">
        <v>110</v>
      </c>
      <c r="H206" s="24"/>
      <c r="I206" s="24"/>
      <c r="J206" s="24"/>
      <c r="K206" s="24"/>
    </row>
    <row r="207" spans="1:11" s="16" customFormat="1" ht="47.25" x14ac:dyDescent="0.25">
      <c r="A207" s="19">
        <v>2</v>
      </c>
      <c r="B207" s="37">
        <v>955</v>
      </c>
      <c r="C207" s="42" t="s">
        <v>171</v>
      </c>
      <c r="D207" s="39" t="s">
        <v>100</v>
      </c>
      <c r="E207" s="39" t="s">
        <v>100</v>
      </c>
      <c r="F207" s="39" t="s">
        <v>82</v>
      </c>
      <c r="G207" s="39"/>
      <c r="H207" s="40">
        <f>SUMIFS(H208:H1183,$B208:$B1183,$B207,$D208:$D1183,$D208,$E208:$E1183,$E208,$F208:$F1183,$F208)</f>
        <v>0</v>
      </c>
      <c r="I207" s="40">
        <f>SUMIFS(I208:I1183,$B208:$B1183,$B207,$D208:$D1183,$D208,$E208:$E1183,$E208,$F208:$F1183,$F208)</f>
        <v>0</v>
      </c>
      <c r="J207" s="40">
        <f>SUMIFS(J208:J1183,$B208:$B1183,$B207,$D208:$D1183,$D208,$E208:$E1183,$E208,$F208:$F1183,$F208)</f>
        <v>0</v>
      </c>
      <c r="K207" s="40">
        <f>SUMIFS(K208:K1183,$B208:$B1183,$B207,$D208:$D1183,$D208,$E208:$E1183,$E208,$F208:$F1183,$F208)</f>
        <v>0</v>
      </c>
    </row>
    <row r="208" spans="1:11" s="16" customFormat="1" ht="15.75" x14ac:dyDescent="0.25">
      <c r="A208" s="20">
        <v>3</v>
      </c>
      <c r="B208" s="31">
        <v>955</v>
      </c>
      <c r="C208" s="32" t="s">
        <v>55</v>
      </c>
      <c r="D208" s="33" t="s">
        <v>100</v>
      </c>
      <c r="E208" s="33" t="s">
        <v>100</v>
      </c>
      <c r="F208" s="33" t="s">
        <v>82</v>
      </c>
      <c r="G208" s="33" t="s">
        <v>110</v>
      </c>
      <c r="H208" s="24"/>
      <c r="I208" s="24"/>
      <c r="J208" s="24"/>
      <c r="K208" s="24"/>
    </row>
    <row r="209" spans="1:11" s="16" customFormat="1" ht="47.25" x14ac:dyDescent="0.25">
      <c r="A209" s="19">
        <v>2</v>
      </c>
      <c r="B209" s="37">
        <v>955</v>
      </c>
      <c r="C209" s="38" t="s">
        <v>80</v>
      </c>
      <c r="D209" s="39" t="s">
        <v>100</v>
      </c>
      <c r="E209" s="39" t="s">
        <v>100</v>
      </c>
      <c r="F209" s="39" t="s">
        <v>138</v>
      </c>
      <c r="G209" s="39"/>
      <c r="H209" s="40">
        <f>SUMIFS(H210:H1185,$B210:$B1185,$B209,$D210:$D1185,$D210,$E210:$E1185,$E210,$F210:$F1185,$F210)</f>
        <v>2105.6</v>
      </c>
      <c r="I209" s="40">
        <f>SUMIFS(I210:I1185,$B210:$B1185,$B209,$D210:$D1185,$D210,$E210:$E1185,$E210,$F210:$F1185,$F210)</f>
        <v>1611</v>
      </c>
      <c r="J209" s="40">
        <f>SUMIFS(J210:J1185,$B210:$B1185,$B209,$D210:$D1185,$D210,$E210:$E1185,$E210,$F210:$F1185,$F210)</f>
        <v>2105.6</v>
      </c>
      <c r="K209" s="40">
        <f>SUMIFS(K210:K1185,$B210:$B1185,$B209,$D210:$D1185,$D210,$E210:$E1185,$E210,$F210:$F1185,$F210)</f>
        <v>1611</v>
      </c>
    </row>
    <row r="210" spans="1:11" s="16" customFormat="1" ht="47.25" x14ac:dyDescent="0.25">
      <c r="A210" s="20">
        <v>3</v>
      </c>
      <c r="B210" s="31">
        <v>955</v>
      </c>
      <c r="C210" s="32" t="s">
        <v>13</v>
      </c>
      <c r="D210" s="33" t="s">
        <v>100</v>
      </c>
      <c r="E210" s="33" t="s">
        <v>100</v>
      </c>
      <c r="F210" s="33" t="s">
        <v>138</v>
      </c>
      <c r="G210" s="33" t="s">
        <v>92</v>
      </c>
      <c r="H210" s="24">
        <v>2105.6</v>
      </c>
      <c r="I210" s="24">
        <v>1611</v>
      </c>
      <c r="J210" s="24">
        <v>2105.6</v>
      </c>
      <c r="K210" s="24">
        <v>1611</v>
      </c>
    </row>
    <row r="211" spans="1:11" s="16" customFormat="1" ht="15.75" x14ac:dyDescent="0.25">
      <c r="A211" s="17">
        <v>1</v>
      </c>
      <c r="B211" s="28">
        <v>955</v>
      </c>
      <c r="C211" s="29" t="s">
        <v>29</v>
      </c>
      <c r="D211" s="30" t="s">
        <v>102</v>
      </c>
      <c r="E211" s="30" t="s">
        <v>88</v>
      </c>
      <c r="F211" s="30" t="s">
        <v>8</v>
      </c>
      <c r="G211" s="30" t="s">
        <v>90</v>
      </c>
      <c r="H211" s="18">
        <f>SUMIFS(H212:H1158,$B212:$B1158,$B212,$D212:$D1158,$D212,$E212:$E1158,$E212)/2</f>
        <v>10619.5</v>
      </c>
      <c r="I211" s="18">
        <f>SUMIFS(I212:I1158,$B212:$B1158,$B212,$D212:$D1158,$D212,$E212:$E1158,$E212)/2</f>
        <v>0</v>
      </c>
      <c r="J211" s="18">
        <f>SUMIFS(J212:J1158,$B212:$B1158,$B212,$D212:$D1158,$D212,$E212:$E1158,$E212)/2</f>
        <v>13736.8</v>
      </c>
      <c r="K211" s="18">
        <f>SUMIFS(K212:K1158,$B212:$B1158,$B212,$D212:$D1158,$D212,$E212:$E1158,$E212)/2</f>
        <v>0</v>
      </c>
    </row>
    <row r="212" spans="1:11" s="16" customFormat="1" ht="39" customHeight="1" x14ac:dyDescent="0.25">
      <c r="A212" s="19">
        <v>2</v>
      </c>
      <c r="B212" s="37">
        <v>955</v>
      </c>
      <c r="C212" s="38" t="s">
        <v>127</v>
      </c>
      <c r="D212" s="39" t="s">
        <v>102</v>
      </c>
      <c r="E212" s="39" t="s">
        <v>88</v>
      </c>
      <c r="F212" s="39" t="s">
        <v>30</v>
      </c>
      <c r="G212" s="39"/>
      <c r="H212" s="40">
        <f>SUMIFS(H213:H1155,$B213:$B1155,$B212,$D213:$D1155,$D213,$E213:$E1155,$E213,$F213:$F1155,$F213)</f>
        <v>1379.5</v>
      </c>
      <c r="I212" s="40">
        <f>SUMIFS(I213:I1155,$B213:$B1155,$B212,$D213:$D1155,$D213,$E213:$E1155,$E213,$F213:$F1155,$F213)</f>
        <v>0</v>
      </c>
      <c r="J212" s="40">
        <f>SUMIFS(J213:J1155,$B213:$B1155,$B212,$D213:$D1155,$D213,$E213:$E1155,$E213,$F213:$F1155,$F213)</f>
        <v>4496.8</v>
      </c>
      <c r="K212" s="40">
        <f>SUMIFS(K213:K1155,$B213:$B1155,$B212,$D213:$D1155,$D213,$E213:$E1155,$E213,$F213:$F1155,$F213)</f>
        <v>0</v>
      </c>
    </row>
    <row r="213" spans="1:11" s="16" customFormat="1" ht="15.75" x14ac:dyDescent="0.25">
      <c r="A213" s="20">
        <v>3</v>
      </c>
      <c r="B213" s="31">
        <v>955</v>
      </c>
      <c r="C213" s="32" t="s">
        <v>55</v>
      </c>
      <c r="D213" s="33" t="s">
        <v>102</v>
      </c>
      <c r="E213" s="33" t="s">
        <v>88</v>
      </c>
      <c r="F213" s="33" t="s">
        <v>30</v>
      </c>
      <c r="G213" s="33" t="s">
        <v>110</v>
      </c>
      <c r="H213" s="24">
        <v>1379.5</v>
      </c>
      <c r="I213" s="24"/>
      <c r="J213" s="24">
        <v>4496.8</v>
      </c>
      <c r="K213" s="24"/>
    </row>
    <row r="214" spans="1:11" s="16" customFormat="1" ht="94.5" x14ac:dyDescent="0.25">
      <c r="A214" s="19">
        <v>2</v>
      </c>
      <c r="B214" s="37">
        <v>955</v>
      </c>
      <c r="C214" s="38" t="s">
        <v>158</v>
      </c>
      <c r="D214" s="39" t="s">
        <v>102</v>
      </c>
      <c r="E214" s="39" t="s">
        <v>88</v>
      </c>
      <c r="F214" s="39" t="s">
        <v>54</v>
      </c>
      <c r="G214" s="39" t="s">
        <v>90</v>
      </c>
      <c r="H214" s="40">
        <f>SUMIFS(H215:H1170,$B215:$B1170,$B214,$D215:$D1170,$D215,$E215:$E1170,$E215,$F215:$F1170,$F215)</f>
        <v>9240</v>
      </c>
      <c r="I214" s="40">
        <f>SUMIFS(I215:I1170,$B215:$B1170,$B214,$D215:$D1170,$D215,$E215:$E1170,$E215,$F215:$F1170,$F215)</f>
        <v>0</v>
      </c>
      <c r="J214" s="40">
        <f>SUMIFS(J215:J1170,$B215:$B1170,$B214,$D215:$D1170,$D215,$E215:$E1170,$E215,$F215:$F1170,$F215)</f>
        <v>9240</v>
      </c>
      <c r="K214" s="40">
        <f>SUMIFS(K215:K1170,$B215:$B1170,$B214,$D215:$D1170,$D215,$E215:$E1170,$E215,$F215:$F1170,$F215)</f>
        <v>0</v>
      </c>
    </row>
    <row r="215" spans="1:11" s="16" customFormat="1" ht="15.75" x14ac:dyDescent="0.25">
      <c r="A215" s="20">
        <v>3</v>
      </c>
      <c r="B215" s="31">
        <v>955</v>
      </c>
      <c r="C215" s="32" t="s">
        <v>55</v>
      </c>
      <c r="D215" s="33" t="s">
        <v>102</v>
      </c>
      <c r="E215" s="33" t="s">
        <v>88</v>
      </c>
      <c r="F215" s="33" t="s">
        <v>54</v>
      </c>
      <c r="G215" s="33" t="s">
        <v>110</v>
      </c>
      <c r="H215" s="24">
        <v>9240</v>
      </c>
      <c r="I215" s="24"/>
      <c r="J215" s="24">
        <v>9240</v>
      </c>
      <c r="K215" s="24"/>
    </row>
    <row r="216" spans="1:11" s="16" customFormat="1" ht="15.75" x14ac:dyDescent="0.25">
      <c r="A216" s="17">
        <v>1</v>
      </c>
      <c r="B216" s="28">
        <v>955</v>
      </c>
      <c r="C216" s="29" t="s">
        <v>182</v>
      </c>
      <c r="D216" s="30" t="s">
        <v>108</v>
      </c>
      <c r="E216" s="30" t="s">
        <v>107</v>
      </c>
      <c r="F216" s="30"/>
      <c r="G216" s="30"/>
      <c r="H216" s="18">
        <f>SUMIFS(H217:H1192,$B217:$B1192,$B217,$D217:$D1192,$D217,$E217:$E1192,$E217)/2</f>
        <v>100</v>
      </c>
      <c r="I216" s="18">
        <f>SUMIFS(I217:I1188,$B217:$B1188,$B217,$D217:$D1188,$D217,$E217:$E1188,$E217)/2</f>
        <v>0</v>
      </c>
      <c r="J216" s="18">
        <f>SUMIFS(J217:J1192,$B217:$B1192,$B217,$D217:$D1192,$D217,$E217:$E1192,$E217)/2</f>
        <v>100</v>
      </c>
      <c r="K216" s="18">
        <f>SUMIFS(K217:K1188,$B217:$B1188,$B217,$D217:$D1188,$D217,$E217:$E1188,$E217)/2</f>
        <v>0</v>
      </c>
    </row>
    <row r="217" spans="1:11" s="16" customFormat="1" ht="67.5" customHeight="1" x14ac:dyDescent="0.25">
      <c r="A217" s="19">
        <v>2</v>
      </c>
      <c r="B217" s="37">
        <v>955</v>
      </c>
      <c r="C217" s="38" t="s">
        <v>74</v>
      </c>
      <c r="D217" s="39" t="s">
        <v>108</v>
      </c>
      <c r="E217" s="39" t="s">
        <v>107</v>
      </c>
      <c r="F217" s="39" t="s">
        <v>75</v>
      </c>
      <c r="G217" s="39"/>
      <c r="H217" s="40">
        <f>SUMIFS(H218:H1189,$B218:$B1189,$B217,$D218:$D1189,$D218,$E218:$E1189,$E218,$F218:$F1189,$F218)</f>
        <v>100</v>
      </c>
      <c r="I217" s="40">
        <f>SUMIFS(I218:I1188,$B218:$B1188,$B217,$D218:$D1188,#REF!,$E218:$E1188,#REF!,$F218:$F1188,#REF!)</f>
        <v>0</v>
      </c>
      <c r="J217" s="40">
        <f>SUMIFS(J218:J1189,$B218:$B1189,$B217,$D218:$D1189,$D218,$E218:$E1189,$E218,$F218:$F1189,$F218)</f>
        <v>100</v>
      </c>
      <c r="K217" s="40">
        <f>SUMIFS(K218:K1188,$B218:$B1188,$B217,$D218:$D1188,#REF!,$E218:$E1188,#REF!,$F218:$F1188,#REF!)</f>
        <v>0</v>
      </c>
    </row>
    <row r="218" spans="1:11" s="16" customFormat="1" ht="15.75" x14ac:dyDescent="0.25">
      <c r="A218" s="20">
        <v>3</v>
      </c>
      <c r="B218" s="31">
        <v>955</v>
      </c>
      <c r="C218" s="32" t="s">
        <v>55</v>
      </c>
      <c r="D218" s="33" t="s">
        <v>108</v>
      </c>
      <c r="E218" s="33" t="s">
        <v>107</v>
      </c>
      <c r="F218" s="33" t="s">
        <v>75</v>
      </c>
      <c r="G218" s="33" t="s">
        <v>110</v>
      </c>
      <c r="H218" s="24">
        <v>100</v>
      </c>
      <c r="I218" s="25"/>
      <c r="J218" s="24">
        <v>100</v>
      </c>
      <c r="K218" s="25"/>
    </row>
    <row r="219" spans="1:11" s="16" customFormat="1" ht="15.75" x14ac:dyDescent="0.25">
      <c r="A219" s="17">
        <v>1</v>
      </c>
      <c r="B219" s="28">
        <v>955</v>
      </c>
      <c r="C219" s="29" t="s">
        <v>83</v>
      </c>
      <c r="D219" s="30" t="s">
        <v>103</v>
      </c>
      <c r="E219" s="30" t="s">
        <v>88</v>
      </c>
      <c r="F219" s="30" t="s">
        <v>8</v>
      </c>
      <c r="G219" s="30" t="s">
        <v>90</v>
      </c>
      <c r="H219" s="18">
        <f>SUMIFS(H220:H1195,$B220:$B1195,$B220,$D220:$D1195,$D220,$E220:$E1195,$E220)/2</f>
        <v>1290.4000000000001</v>
      </c>
      <c r="I219" s="18">
        <f>SUMIFS(I220:I1195,$B220:$B1195,$B220,$D220:$D1195,$D220,$E220:$E1195,$E220)/2</f>
        <v>0</v>
      </c>
      <c r="J219" s="18">
        <f>SUMIFS(J220:J1195,$B220:$B1195,$B220,$D220:$D1195,$D220,$E220:$E1195,$E220)/2</f>
        <v>1290.4000000000001</v>
      </c>
      <c r="K219" s="18">
        <f>SUMIFS(K220:K1195,$B220:$B1195,$B220,$D220:$D1195,$D220,$E220:$E1195,$E220)/2</f>
        <v>0</v>
      </c>
    </row>
    <row r="220" spans="1:11" s="16" customFormat="1" ht="47.25" x14ac:dyDescent="0.25">
      <c r="A220" s="19">
        <v>2</v>
      </c>
      <c r="B220" s="37">
        <v>955</v>
      </c>
      <c r="C220" s="53" t="s">
        <v>39</v>
      </c>
      <c r="D220" s="39" t="s">
        <v>103</v>
      </c>
      <c r="E220" s="39" t="s">
        <v>88</v>
      </c>
      <c r="F220" s="54" t="s">
        <v>142</v>
      </c>
      <c r="G220" s="39"/>
      <c r="H220" s="40">
        <f>SUMIFS(H221:H1192,$B221:$B1192,$B220,$D221:$D1192,$D221,$E221:$E1192,$E221,$F221:$F1192,$F221)</f>
        <v>1290.4000000000001</v>
      </c>
      <c r="I220" s="40">
        <f>SUMIFS(I221:I1192,$B221:$B1192,$B220,$D221:$D1192,$D221,$E221:$E1192,$E221,$F221:$F1192,$F221)</f>
        <v>0</v>
      </c>
      <c r="J220" s="40">
        <f>SUMIFS(J221:J1192,$B221:$B1192,$B220,$D221:$D1192,$D221,$E221:$E1192,$E221,$F221:$F1192,$F221)</f>
        <v>1290.4000000000001</v>
      </c>
      <c r="K220" s="40">
        <f>SUMIFS(K221:K1192,$B221:$B1192,$B220,$D221:$D1192,$D221,$E221:$E1192,$E221,$F221:$F1192,$F221)</f>
        <v>0</v>
      </c>
    </row>
    <row r="221" spans="1:11" s="16" customFormat="1" ht="37.9" customHeight="1" x14ac:dyDescent="0.25">
      <c r="A221" s="20">
        <v>3</v>
      </c>
      <c r="B221" s="31">
        <v>955</v>
      </c>
      <c r="C221" s="32" t="s">
        <v>24</v>
      </c>
      <c r="D221" s="33" t="s">
        <v>103</v>
      </c>
      <c r="E221" s="33" t="s">
        <v>88</v>
      </c>
      <c r="F221" s="33" t="s">
        <v>142</v>
      </c>
      <c r="G221" s="33" t="s">
        <v>99</v>
      </c>
      <c r="H221" s="24">
        <v>1290.4000000000001</v>
      </c>
      <c r="I221" s="24"/>
      <c r="J221" s="24">
        <v>1290.4000000000001</v>
      </c>
      <c r="K221" s="24"/>
    </row>
    <row r="222" spans="1:11" s="16" customFormat="1" ht="15.75" x14ac:dyDescent="0.25">
      <c r="A222" s="17">
        <v>1</v>
      </c>
      <c r="B222" s="28">
        <v>955</v>
      </c>
      <c r="C222" s="29" t="s">
        <v>83</v>
      </c>
      <c r="D222" s="30" t="s">
        <v>103</v>
      </c>
      <c r="E222" s="30" t="s">
        <v>97</v>
      </c>
      <c r="F222" s="30" t="s">
        <v>8</v>
      </c>
      <c r="G222" s="30" t="s">
        <v>90</v>
      </c>
      <c r="H222" s="18">
        <f t="shared" ref="H222:I222" si="1">SUMIFS(H223:H1202,$B223:$B1202,$B223,$D223:$D1202,$D223,$E223:$E1202,$E223)/2</f>
        <v>15350.499999999998</v>
      </c>
      <c r="I222" s="18">
        <f t="shared" si="1"/>
        <v>14912.499999999998</v>
      </c>
      <c r="J222" s="18">
        <f t="shared" ref="J222:K222" si="2">SUMIFS(J223:J1202,$B223:$B1202,$B223,$D223:$D1202,$D223,$E223:$E1202,$E223)/2</f>
        <v>5568.3</v>
      </c>
      <c r="K222" s="18">
        <f t="shared" si="2"/>
        <v>5130.3</v>
      </c>
    </row>
    <row r="223" spans="1:11" s="16" customFormat="1" ht="63" x14ac:dyDescent="0.25">
      <c r="A223" s="19">
        <v>2</v>
      </c>
      <c r="B223" s="37">
        <v>955</v>
      </c>
      <c r="C223" s="38" t="s">
        <v>74</v>
      </c>
      <c r="D223" s="39" t="s">
        <v>103</v>
      </c>
      <c r="E223" s="39" t="s">
        <v>97</v>
      </c>
      <c r="F223" s="39" t="s">
        <v>75</v>
      </c>
      <c r="G223" s="39"/>
      <c r="H223" s="40">
        <f>SUMIFS(H224:H1197,$B224:$B1197,$B223,$D224:$D1197,$D224,$E224:$E1197,$E224,$F224:$F1197,$F224)</f>
        <v>12633.1</v>
      </c>
      <c r="I223" s="40">
        <f>SUMIFS(I224:I1197,$B224:$B1197,$B223,$D224:$D1197,$D224,$E224:$E1197,$E224,$F224:$F1197,$F224)</f>
        <v>12282.9</v>
      </c>
      <c r="J223" s="40">
        <f>SUMIFS(J224:J1197,$B224:$B1197,$B223,$D224:$D1197,$D224,$E224:$E1197,$E224,$F224:$F1197,$F224)</f>
        <v>2850.9</v>
      </c>
      <c r="K223" s="40">
        <f>SUMIFS(K224:K1197,$B224:$B1197,$B223,$D224:$D1197,$D224,$E224:$E1197,$E224,$F224:$F1197,$F224)</f>
        <v>2500.6999999999998</v>
      </c>
    </row>
    <row r="224" spans="1:11" s="16" customFormat="1" ht="47.25" x14ac:dyDescent="0.25">
      <c r="A224" s="20">
        <v>3</v>
      </c>
      <c r="B224" s="31">
        <v>955</v>
      </c>
      <c r="C224" s="32" t="s">
        <v>24</v>
      </c>
      <c r="D224" s="33" t="s">
        <v>103</v>
      </c>
      <c r="E224" s="33" t="s">
        <v>97</v>
      </c>
      <c r="F224" s="33" t="s">
        <v>75</v>
      </c>
      <c r="G224" s="33" t="s">
        <v>99</v>
      </c>
      <c r="H224" s="24">
        <v>12633.1</v>
      </c>
      <c r="I224" s="24">
        <v>12282.9</v>
      </c>
      <c r="J224" s="24">
        <v>2850.9</v>
      </c>
      <c r="K224" s="24">
        <v>2500.6999999999998</v>
      </c>
    </row>
    <row r="225" spans="1:11" s="16" customFormat="1" ht="63" x14ac:dyDescent="0.25">
      <c r="A225" s="19">
        <v>2</v>
      </c>
      <c r="B225" s="37">
        <v>955</v>
      </c>
      <c r="C225" s="38" t="s">
        <v>151</v>
      </c>
      <c r="D225" s="39" t="s">
        <v>103</v>
      </c>
      <c r="E225" s="39" t="s">
        <v>97</v>
      </c>
      <c r="F225" s="39" t="s">
        <v>150</v>
      </c>
      <c r="G225" s="39"/>
      <c r="H225" s="40">
        <f>SUMIFS(H226:H1200,$B226:$B1200,$B225,$D226:$D1200,$D226,$E226:$E1200,$E226,$F226:$F1200,$F226)</f>
        <v>2717.3999999999996</v>
      </c>
      <c r="I225" s="40">
        <f>SUMIFS(I226:I1200,$B226:$B1200,$B225,$D226:$D1200,$D226,$E226:$E1200,$E226,$F226:$F1200,$F226)</f>
        <v>2629.6</v>
      </c>
      <c r="J225" s="40">
        <f>SUMIFS(J226:J1200,$B226:$B1200,$B225,$D226:$D1200,$D226,$E226:$E1200,$E226,$F226:$F1200,$F226)</f>
        <v>2717.3999999999996</v>
      </c>
      <c r="K225" s="40">
        <f>SUMIFS(K226:K1200,$B226:$B1200,$B225,$D226:$D1200,$D226,$E226:$E1200,$E226,$F226:$F1200,$F226)</f>
        <v>2629.6</v>
      </c>
    </row>
    <row r="226" spans="1:11" s="16" customFormat="1" ht="37.9" customHeight="1" x14ac:dyDescent="0.25">
      <c r="A226" s="20">
        <v>3</v>
      </c>
      <c r="B226" s="31">
        <v>955</v>
      </c>
      <c r="C226" s="32" t="s">
        <v>24</v>
      </c>
      <c r="D226" s="33" t="s">
        <v>103</v>
      </c>
      <c r="E226" s="33" t="s">
        <v>97</v>
      </c>
      <c r="F226" s="33" t="s">
        <v>150</v>
      </c>
      <c r="G226" s="33" t="s">
        <v>99</v>
      </c>
      <c r="H226" s="24">
        <v>1825.6</v>
      </c>
      <c r="I226" s="24">
        <v>1825.6</v>
      </c>
      <c r="J226" s="24">
        <v>1825.6</v>
      </c>
      <c r="K226" s="24">
        <v>1825.6</v>
      </c>
    </row>
    <row r="227" spans="1:11" s="16" customFormat="1" ht="15.75" x14ac:dyDescent="0.25">
      <c r="A227" s="20">
        <v>3</v>
      </c>
      <c r="B227" s="31">
        <v>955</v>
      </c>
      <c r="C227" s="32" t="s">
        <v>55</v>
      </c>
      <c r="D227" s="33" t="s">
        <v>103</v>
      </c>
      <c r="E227" s="33" t="s">
        <v>97</v>
      </c>
      <c r="F227" s="33" t="s">
        <v>150</v>
      </c>
      <c r="G227" s="33" t="s">
        <v>110</v>
      </c>
      <c r="H227" s="24">
        <v>891.8</v>
      </c>
      <c r="I227" s="24">
        <v>804</v>
      </c>
      <c r="J227" s="24">
        <v>891.8</v>
      </c>
      <c r="K227" s="24">
        <v>804</v>
      </c>
    </row>
    <row r="228" spans="1:11" s="16" customFormat="1" ht="15.75" x14ac:dyDescent="0.25">
      <c r="A228" s="17">
        <v>1</v>
      </c>
      <c r="B228" s="28">
        <v>955</v>
      </c>
      <c r="C228" s="29" t="s">
        <v>38</v>
      </c>
      <c r="D228" s="30" t="s">
        <v>103</v>
      </c>
      <c r="E228" s="30" t="s">
        <v>105</v>
      </c>
      <c r="F228" s="30"/>
      <c r="G228" s="30"/>
      <c r="H228" s="18">
        <f t="shared" ref="H228:I228" si="3">SUMIFS(H229:H1208,$B229:$B1208,$B229,$D229:$D1208,$D229,$E229:$E1208,$E229)/2</f>
        <v>23416</v>
      </c>
      <c r="I228" s="18">
        <f t="shared" si="3"/>
        <v>21450.3</v>
      </c>
      <c r="J228" s="18">
        <f t="shared" ref="J228:K228" si="4">SUMIFS(J229:J1208,$B229:$B1208,$B229,$D229:$D1208,$D229,$E229:$E1208,$E229)/2</f>
        <v>23416</v>
      </c>
      <c r="K228" s="18">
        <f t="shared" si="4"/>
        <v>21450.3</v>
      </c>
    </row>
    <row r="229" spans="1:11" s="16" customFormat="1" ht="15.75" x14ac:dyDescent="0.25">
      <c r="A229" s="19">
        <v>2</v>
      </c>
      <c r="B229" s="37">
        <v>955</v>
      </c>
      <c r="C229" s="38" t="s">
        <v>118</v>
      </c>
      <c r="D229" s="39" t="s">
        <v>103</v>
      </c>
      <c r="E229" s="39" t="s">
        <v>105</v>
      </c>
      <c r="F229" s="39" t="s">
        <v>84</v>
      </c>
      <c r="G229" s="39"/>
      <c r="H229" s="40">
        <f>SUMIFS(H230:H1204,$B230:$B1204,$B229,$D230:$D1204,$D230,$E230:$E1204,$E230,$F230:$F1204,$F230)</f>
        <v>7099</v>
      </c>
      <c r="I229" s="40">
        <f>SUMIFS(I230:I1204,$B230:$B1204,$B229,$D230:$D1204,$D230,$E230:$E1204,$E230,$F230:$F1204,$F230)</f>
        <v>5133.3</v>
      </c>
      <c r="J229" s="40">
        <f>SUMIFS(J230:J1204,$B230:$B1204,$B229,$D230:$D1204,$D230,$E230:$E1204,$E230,$F230:$F1204,$F230)</f>
        <v>7099</v>
      </c>
      <c r="K229" s="40">
        <f>SUMIFS(K230:K1204,$B230:$B1204,$B229,$D230:$D1204,$D230,$E230:$E1204,$E230,$F230:$F1204,$F230)</f>
        <v>5133.3</v>
      </c>
    </row>
    <row r="230" spans="1:11" s="16" customFormat="1" ht="37.15" customHeight="1" x14ac:dyDescent="0.25">
      <c r="A230" s="20">
        <v>3</v>
      </c>
      <c r="B230" s="31">
        <v>955</v>
      </c>
      <c r="C230" s="32" t="s">
        <v>24</v>
      </c>
      <c r="D230" s="33" t="s">
        <v>103</v>
      </c>
      <c r="E230" s="33" t="s">
        <v>105</v>
      </c>
      <c r="F230" s="33" t="s">
        <v>84</v>
      </c>
      <c r="G230" s="33" t="s">
        <v>99</v>
      </c>
      <c r="H230" s="24">
        <v>7099</v>
      </c>
      <c r="I230" s="24">
        <v>5133.3</v>
      </c>
      <c r="J230" s="24">
        <v>7099</v>
      </c>
      <c r="K230" s="24">
        <v>5133.3</v>
      </c>
    </row>
    <row r="231" spans="1:11" s="16" customFormat="1" ht="104.25" customHeight="1" x14ac:dyDescent="0.25">
      <c r="A231" s="19">
        <v>2</v>
      </c>
      <c r="B231" s="37">
        <v>955</v>
      </c>
      <c r="C231" s="38" t="s">
        <v>152</v>
      </c>
      <c r="D231" s="39" t="s">
        <v>103</v>
      </c>
      <c r="E231" s="39" t="s">
        <v>105</v>
      </c>
      <c r="F231" s="39" t="s">
        <v>149</v>
      </c>
      <c r="G231" s="39"/>
      <c r="H231" s="40">
        <f>SUMIFS(H232:H1207,$B232:$B1207,$B231,$D232:$D1207,$D232,$E232:$E1207,$E232,$F232:$F1207,$F232)</f>
        <v>16317</v>
      </c>
      <c r="I231" s="40">
        <f>SUMIFS(I232:I1207,$B232:$B1207,$B231,$D232:$D1207,$D232,$E232:$E1207,$E232,$F232:$F1207,$F232)</f>
        <v>16317</v>
      </c>
      <c r="J231" s="40">
        <f>SUMIFS(J232:J1207,$B232:$B1207,$B231,$D232:$D1207,$D232,$E232:$E1207,$E232,$F232:$F1207,$F232)</f>
        <v>16317</v>
      </c>
      <c r="K231" s="40">
        <f>SUMIFS(K232:K1207,$B232:$B1207,$B231,$D232:$D1207,$D232,$E232:$E1207,$E232,$F232:$F1207,$F232)</f>
        <v>16317</v>
      </c>
    </row>
    <row r="232" spans="1:11" s="16" customFormat="1" ht="15.75" x14ac:dyDescent="0.25">
      <c r="A232" s="20">
        <v>3</v>
      </c>
      <c r="B232" s="31">
        <v>955</v>
      </c>
      <c r="C232" s="32" t="s">
        <v>147</v>
      </c>
      <c r="D232" s="33" t="s">
        <v>103</v>
      </c>
      <c r="E232" s="33" t="s">
        <v>105</v>
      </c>
      <c r="F232" s="33" t="s">
        <v>149</v>
      </c>
      <c r="G232" s="33" t="s">
        <v>148</v>
      </c>
      <c r="H232" s="24">
        <v>16317</v>
      </c>
      <c r="I232" s="24">
        <v>16317</v>
      </c>
      <c r="J232" s="24">
        <v>16317</v>
      </c>
      <c r="K232" s="24">
        <v>16317</v>
      </c>
    </row>
    <row r="233" spans="1:11" s="16" customFormat="1" ht="31.5" x14ac:dyDescent="0.25">
      <c r="A233" s="17">
        <v>1</v>
      </c>
      <c r="B233" s="28">
        <v>955</v>
      </c>
      <c r="C233" s="29" t="s">
        <v>32</v>
      </c>
      <c r="D233" s="30" t="s">
        <v>103</v>
      </c>
      <c r="E233" s="30" t="s">
        <v>89</v>
      </c>
      <c r="F233" s="30"/>
      <c r="G233" s="30"/>
      <c r="H233" s="18">
        <f>SUMIFS(H234:H1213,$B234:$B1213,$B234,$D234:$D1213,$D234,$E234:$E1213,$E234)/2</f>
        <v>1347.6</v>
      </c>
      <c r="I233" s="18">
        <f>SUMIFS(I234:I1213,$B234:$B1213,$B234,$D234:$D1213,$D234,$E234:$E1213,$E234)/2</f>
        <v>487.6</v>
      </c>
      <c r="J233" s="18">
        <f>SUMIFS(J234:J1213,$B234:$B1213,$B234,$D234:$D1213,$D234,$E234:$E1213,$E234)/2</f>
        <v>1499.8</v>
      </c>
      <c r="K233" s="18">
        <f>SUMIFS(K234:K1213,$B234:$B1213,$B234,$D234:$D1213,$D234,$E234:$E1213,$E234)/2</f>
        <v>487.6</v>
      </c>
    </row>
    <row r="234" spans="1:11" s="16" customFormat="1" ht="78.75" x14ac:dyDescent="0.25">
      <c r="A234" s="19">
        <v>2</v>
      </c>
      <c r="B234" s="37">
        <v>955</v>
      </c>
      <c r="C234" s="38" t="s">
        <v>154</v>
      </c>
      <c r="D234" s="39" t="s">
        <v>103</v>
      </c>
      <c r="E234" s="39" t="s">
        <v>89</v>
      </c>
      <c r="F234" s="39" t="s">
        <v>33</v>
      </c>
      <c r="G234" s="39"/>
      <c r="H234" s="40">
        <f>SUMIFS(H235:H1210,$B235:$B1210,$B234,$D235:$D1210,$D235,$E235:$E1210,$E235,$F235:$F1210,$F235)</f>
        <v>860</v>
      </c>
      <c r="I234" s="40">
        <f>SUMIFS(I235:I1210,$B235:$B1210,$B234,$D235:$D1210,$D235,$E235:$E1210,$E235,$F235:$F1210,$F235)</f>
        <v>0</v>
      </c>
      <c r="J234" s="40">
        <f>SUMIFS(J235:J1210,$B235:$B1210,$B234,$D235:$D1210,$D235,$E235:$E1210,$E235,$F235:$F1210,$F235)</f>
        <v>1012.2</v>
      </c>
      <c r="K234" s="40">
        <f>SUMIFS(K235:K1210,$B235:$B1210,$B234,$D235:$D1210,$D235,$E235:$E1210,$E235,$F235:$F1210,$F235)</f>
        <v>0</v>
      </c>
    </row>
    <row r="235" spans="1:11" s="16" customFormat="1" ht="15.75" x14ac:dyDescent="0.25">
      <c r="A235" s="20">
        <v>3</v>
      </c>
      <c r="B235" s="31">
        <v>955</v>
      </c>
      <c r="C235" s="32" t="s">
        <v>55</v>
      </c>
      <c r="D235" s="33" t="s">
        <v>103</v>
      </c>
      <c r="E235" s="33" t="s">
        <v>89</v>
      </c>
      <c r="F235" s="33" t="s">
        <v>33</v>
      </c>
      <c r="G235" s="33" t="s">
        <v>110</v>
      </c>
      <c r="H235" s="24">
        <v>860</v>
      </c>
      <c r="I235" s="24"/>
      <c r="J235" s="24">
        <v>1012.2</v>
      </c>
      <c r="K235" s="24"/>
    </row>
    <row r="236" spans="1:11" s="16" customFormat="1" ht="63" x14ac:dyDescent="0.25">
      <c r="A236" s="19">
        <v>2</v>
      </c>
      <c r="B236" s="37">
        <v>955</v>
      </c>
      <c r="C236" s="38" t="s">
        <v>143</v>
      </c>
      <c r="D236" s="39" t="s">
        <v>103</v>
      </c>
      <c r="E236" s="39" t="s">
        <v>89</v>
      </c>
      <c r="F236" s="39" t="s">
        <v>41</v>
      </c>
      <c r="G236" s="39"/>
      <c r="H236" s="40">
        <f>SUMIFS(H237:H1213,$B237:$B1213,$B236,$D237:$D1213,$D237,$E237:$E1213,$E237,$F237:$F1213,$F237)</f>
        <v>487.59999999999997</v>
      </c>
      <c r="I236" s="40">
        <f>SUMIFS(I237:I1213,$B237:$B1213,$B236,$D237:$D1213,$D237,$E237:$E1213,$E237,$F237:$F1213,$F237)</f>
        <v>487.59999999999997</v>
      </c>
      <c r="J236" s="40">
        <f>SUMIFS(J237:J1213,$B237:$B1213,$B236,$D237:$D1213,$D237,$E237:$E1213,$E237,$F237:$F1213,$F237)</f>
        <v>487.59999999999997</v>
      </c>
      <c r="K236" s="40">
        <f>SUMIFS(K237:K1213,$B237:$B1213,$B236,$D237:$D1213,$D237,$E237:$E1213,$E237,$F237:$F1213,$F237)</f>
        <v>487.59999999999997</v>
      </c>
    </row>
    <row r="237" spans="1:11" s="16" customFormat="1" ht="33.6" customHeight="1" x14ac:dyDescent="0.25">
      <c r="A237" s="20">
        <v>3</v>
      </c>
      <c r="B237" s="31">
        <v>955</v>
      </c>
      <c r="C237" s="32" t="s">
        <v>12</v>
      </c>
      <c r="D237" s="33" t="s">
        <v>103</v>
      </c>
      <c r="E237" s="33" t="s">
        <v>89</v>
      </c>
      <c r="F237" s="33" t="s">
        <v>41</v>
      </c>
      <c r="G237" s="33" t="s">
        <v>91</v>
      </c>
      <c r="H237" s="24">
        <v>395.9</v>
      </c>
      <c r="I237" s="24">
        <v>395.9</v>
      </c>
      <c r="J237" s="24">
        <v>395.9</v>
      </c>
      <c r="K237" s="24">
        <v>395.9</v>
      </c>
    </row>
    <row r="238" spans="1:11" s="16" customFormat="1" ht="47.25" x14ac:dyDescent="0.25">
      <c r="A238" s="20">
        <v>3</v>
      </c>
      <c r="B238" s="31">
        <v>955</v>
      </c>
      <c r="C238" s="32" t="s">
        <v>13</v>
      </c>
      <c r="D238" s="33" t="s">
        <v>103</v>
      </c>
      <c r="E238" s="33" t="s">
        <v>89</v>
      </c>
      <c r="F238" s="33" t="s">
        <v>41</v>
      </c>
      <c r="G238" s="33" t="s">
        <v>92</v>
      </c>
      <c r="H238" s="24">
        <v>91.7</v>
      </c>
      <c r="I238" s="24">
        <v>91.7</v>
      </c>
      <c r="J238" s="24">
        <v>91.7</v>
      </c>
      <c r="K238" s="24">
        <v>91.7</v>
      </c>
    </row>
    <row r="239" spans="1:11" s="16" customFormat="1" ht="15.75" x14ac:dyDescent="0.25">
      <c r="A239" s="17">
        <v>1</v>
      </c>
      <c r="B239" s="28">
        <v>955</v>
      </c>
      <c r="C239" s="29" t="s">
        <v>36</v>
      </c>
      <c r="D239" s="30" t="s">
        <v>104</v>
      </c>
      <c r="E239" s="30" t="s">
        <v>88</v>
      </c>
      <c r="F239" s="30" t="s">
        <v>8</v>
      </c>
      <c r="G239" s="30" t="s">
        <v>90</v>
      </c>
      <c r="H239" s="18">
        <f>SUMIFS(H240:H1220,$B240:$B1220,$B240,$D240:$D1220,$D240,$E240:$E1220,$E240)/2</f>
        <v>9271.3000000000011</v>
      </c>
      <c r="I239" s="18">
        <f>SUMIFS(I240:I1220,$B240:$B1220,$B240,$D240:$D1220,$D240,$E240:$E1220,$E240)/2</f>
        <v>5180.5</v>
      </c>
      <c r="J239" s="18">
        <f>SUMIFS(J240:J1220,$B240:$B1220,$B240,$D240:$D1220,$D240,$E240:$E1220,$E240)/2</f>
        <v>9295.3000000000011</v>
      </c>
      <c r="K239" s="18">
        <f>SUMIFS(K240:K1220,$B240:$B1220,$B240,$D240:$D1220,$D240,$E240:$E1220,$E240)/2</f>
        <v>5180.5</v>
      </c>
    </row>
    <row r="240" spans="1:11" s="16" customFormat="1" ht="47.25" x14ac:dyDescent="0.25">
      <c r="A240" s="19">
        <v>2</v>
      </c>
      <c r="B240" s="37">
        <v>955</v>
      </c>
      <c r="C240" s="38" t="s">
        <v>162</v>
      </c>
      <c r="D240" s="39" t="s">
        <v>104</v>
      </c>
      <c r="E240" s="39" t="s">
        <v>88</v>
      </c>
      <c r="F240" s="39" t="s">
        <v>37</v>
      </c>
      <c r="G240" s="39"/>
      <c r="H240" s="40">
        <f>SUMIFS(H241:H1217,$B241:$B1217,$B240,$D241:$D1217,$D241,$E241:$E1217,$E241,$F241:$F1217,$F241)</f>
        <v>612</v>
      </c>
      <c r="I240" s="40">
        <f>SUMIFS(I241:I1217,$B241:$B1217,$B240,$D241:$D1217,$D241,$E241:$E1217,$E241,$F241:$F1217,$F241)</f>
        <v>0</v>
      </c>
      <c r="J240" s="40">
        <f>SUMIFS(J241:J1217,$B241:$B1217,$B240,$D241:$D1217,$D241,$E241:$E1217,$E241,$F241:$F1217,$F241)</f>
        <v>636</v>
      </c>
      <c r="K240" s="40">
        <f>SUMIFS(K241:K1217,$B241:$B1217,$B240,$D241:$D1217,$D241,$E241:$E1217,$E241,$F241:$F1217,$F241)</f>
        <v>0</v>
      </c>
    </row>
    <row r="241" spans="1:11" s="16" customFormat="1" ht="15.75" x14ac:dyDescent="0.25">
      <c r="A241" s="20">
        <v>3</v>
      </c>
      <c r="B241" s="31">
        <v>955</v>
      </c>
      <c r="C241" s="32" t="s">
        <v>55</v>
      </c>
      <c r="D241" s="33" t="s">
        <v>104</v>
      </c>
      <c r="E241" s="33" t="s">
        <v>88</v>
      </c>
      <c r="F241" s="33" t="s">
        <v>37</v>
      </c>
      <c r="G241" s="33" t="s">
        <v>110</v>
      </c>
      <c r="H241" s="24">
        <v>612</v>
      </c>
      <c r="I241" s="25"/>
      <c r="J241" s="24">
        <v>636</v>
      </c>
      <c r="K241" s="25"/>
    </row>
    <row r="242" spans="1:11" s="16" customFormat="1" ht="63" x14ac:dyDescent="0.25">
      <c r="A242" s="19">
        <v>2</v>
      </c>
      <c r="B242" s="37">
        <v>955</v>
      </c>
      <c r="C242" s="38" t="s">
        <v>74</v>
      </c>
      <c r="D242" s="39" t="s">
        <v>104</v>
      </c>
      <c r="E242" s="39" t="s">
        <v>88</v>
      </c>
      <c r="F242" s="39" t="s">
        <v>75</v>
      </c>
      <c r="G242" s="39"/>
      <c r="H242" s="40">
        <f>SUMIFS(H243:H1219,$B243:$B1219,$B242,$D243:$D1219,$D243,$E243:$E1219,$E243,$F243:$F1219,$F243)</f>
        <v>5453.1</v>
      </c>
      <c r="I242" s="40">
        <f>SUMIFS(I243:I1219,$B243:$B1219,$B242,$D243:$D1219,$D243,$E243:$E1219,$E243,$F243:$F1219,$F243)</f>
        <v>5180.5</v>
      </c>
      <c r="J242" s="40">
        <f>SUMIFS(J243:J1219,$B243:$B1219,$B242,$D243:$D1219,$D243,$E243:$E1219,$E243,$F243:$F1219,$F243)</f>
        <v>5453.1</v>
      </c>
      <c r="K242" s="40">
        <f>SUMIFS(K243:K1219,$B243:$B1219,$B242,$D243:$D1219,$D243,$E243:$E1219,$E243,$F243:$F1219,$F243)</f>
        <v>5180.5</v>
      </c>
    </row>
    <row r="243" spans="1:11" s="16" customFormat="1" ht="146.44999999999999" customHeight="1" x14ac:dyDescent="0.25">
      <c r="A243" s="20">
        <v>3</v>
      </c>
      <c r="B243" s="31">
        <v>955</v>
      </c>
      <c r="C243" s="32" t="s">
        <v>141</v>
      </c>
      <c r="D243" s="33" t="s">
        <v>104</v>
      </c>
      <c r="E243" s="33" t="s">
        <v>88</v>
      </c>
      <c r="F243" s="33" t="s">
        <v>75</v>
      </c>
      <c r="G243" s="33" t="s">
        <v>139</v>
      </c>
      <c r="H243" s="24">
        <v>5453.1</v>
      </c>
      <c r="I243" s="24">
        <v>5180.5</v>
      </c>
      <c r="J243" s="24">
        <v>5453.1</v>
      </c>
      <c r="K243" s="24">
        <v>5180.5</v>
      </c>
    </row>
    <row r="244" spans="1:11" s="16" customFormat="1" ht="94.5" x14ac:dyDescent="0.25">
      <c r="A244" s="19">
        <v>2</v>
      </c>
      <c r="B244" s="37">
        <v>955</v>
      </c>
      <c r="C244" s="38" t="s">
        <v>158</v>
      </c>
      <c r="D244" s="39" t="s">
        <v>104</v>
      </c>
      <c r="E244" s="39" t="s">
        <v>88</v>
      </c>
      <c r="F244" s="39" t="s">
        <v>54</v>
      </c>
      <c r="G244" s="39"/>
      <c r="H244" s="40">
        <f>SUMIFS(H245:H1220,$B245:$B1220,$B244,$D245:$D1220,$D245,$E245:$E1220,$E245,$F245:$F1220,$F245)</f>
        <v>3206.2</v>
      </c>
      <c r="I244" s="40">
        <f>SUMIFS(I245:I1220,$B245:$B1220,$B244,$D245:$D1220,$D245,$E245:$E1220,$E245,$F245:$F1220,$F245)</f>
        <v>0</v>
      </c>
      <c r="J244" s="40">
        <f>SUMIFS(J245:J1220,$B245:$B1220,$B244,$D245:$D1220,$D245,$E245:$E1220,$E245,$F245:$F1220,$F245)</f>
        <v>3206.2</v>
      </c>
      <c r="K244" s="40">
        <f>SUMIFS(K245:K1220,$B245:$B1220,$B244,$D245:$D1220,$D245,$E245:$E1220,$E245,$F245:$F1220,$F245)</f>
        <v>0</v>
      </c>
    </row>
    <row r="245" spans="1:11" s="16" customFormat="1" ht="15.75" x14ac:dyDescent="0.25">
      <c r="A245" s="20">
        <v>3</v>
      </c>
      <c r="B245" s="31">
        <v>955</v>
      </c>
      <c r="C245" s="32" t="s">
        <v>55</v>
      </c>
      <c r="D245" s="33" t="s">
        <v>104</v>
      </c>
      <c r="E245" s="33" t="s">
        <v>88</v>
      </c>
      <c r="F245" s="33" t="s">
        <v>54</v>
      </c>
      <c r="G245" s="33" t="s">
        <v>110</v>
      </c>
      <c r="H245" s="24">
        <v>3206.2</v>
      </c>
      <c r="I245" s="25"/>
      <c r="J245" s="24">
        <v>3206.2</v>
      </c>
      <c r="K245" s="25"/>
    </row>
    <row r="246" spans="1:11" s="16" customFormat="1" ht="15.75" x14ac:dyDescent="0.25">
      <c r="A246" s="17">
        <v>1</v>
      </c>
      <c r="B246" s="28">
        <v>955</v>
      </c>
      <c r="C246" s="29" t="s">
        <v>85</v>
      </c>
      <c r="D246" s="30" t="s">
        <v>106</v>
      </c>
      <c r="E246" s="30" t="s">
        <v>107</v>
      </c>
      <c r="F246" s="30" t="s">
        <v>8</v>
      </c>
      <c r="G246" s="30" t="s">
        <v>90</v>
      </c>
      <c r="H246" s="18">
        <f>SUMIFS(H247:H1214,$B247:$B1214,$B247,$D247:$D1214,$D247,$E247:$E1214,$E247)/2</f>
        <v>4118</v>
      </c>
      <c r="I246" s="18">
        <f>SUMIFS(I247:I1214,$B247:$B1214,$B247,$D247:$D1214,$D247,$E247:$E1214,$E247)/2</f>
        <v>0</v>
      </c>
      <c r="J246" s="18">
        <f>SUMIFS(J247:J1214,$B247:$B1214,$B247,$D247:$D1214,$D247,$E247:$E1214,$E247)/2</f>
        <v>4163</v>
      </c>
      <c r="K246" s="18">
        <f>SUMIFS(K247:K1214,$B247:$B1214,$B247,$D247:$D1214,$D247,$E247:$E1214,$E247)/2</f>
        <v>0</v>
      </c>
    </row>
    <row r="247" spans="1:11" s="16" customFormat="1" ht="47.25" x14ac:dyDescent="0.25">
      <c r="A247" s="19">
        <v>2</v>
      </c>
      <c r="B247" s="37">
        <v>955</v>
      </c>
      <c r="C247" s="42" t="s">
        <v>177</v>
      </c>
      <c r="D247" s="39" t="s">
        <v>106</v>
      </c>
      <c r="E247" s="39" t="s">
        <v>107</v>
      </c>
      <c r="F247" s="39" t="s">
        <v>86</v>
      </c>
      <c r="G247" s="39"/>
      <c r="H247" s="40">
        <f>SUMIFS(H248:H1214,$B248:$B1214,$B247,$D248:$D1214,$D248,$E248:$E1214,$E248,$F248:$F1214,$F248)</f>
        <v>2491.5</v>
      </c>
      <c r="I247" s="40">
        <f>SUMIFS(I248:I1214,$B248:$B1214,$B247,$D248:$D1214,$D248,$E248:$E1214,$E248,$F248:$F1214,$F248)</f>
        <v>0</v>
      </c>
      <c r="J247" s="40">
        <f>SUMIFS(J248:J1214,$B248:$B1214,$B247,$D248:$D1214,$D248,$E248:$E1214,$E248,$F248:$F1214,$F248)</f>
        <v>2536.5</v>
      </c>
      <c r="K247" s="40">
        <f>SUMIFS(K248:K1214,$B248:$B1214,$B247,$D248:$D1214,$D248,$E248:$E1214,$E248,$F248:$F1214,$F248)</f>
        <v>0</v>
      </c>
    </row>
    <row r="248" spans="1:11" s="16" customFormat="1" ht="15.75" x14ac:dyDescent="0.25">
      <c r="A248" s="20">
        <v>3</v>
      </c>
      <c r="B248" s="31">
        <v>955</v>
      </c>
      <c r="C248" s="32" t="s">
        <v>55</v>
      </c>
      <c r="D248" s="33" t="s">
        <v>106</v>
      </c>
      <c r="E248" s="33" t="s">
        <v>107</v>
      </c>
      <c r="F248" s="33" t="s">
        <v>86</v>
      </c>
      <c r="G248" s="33" t="s">
        <v>110</v>
      </c>
      <c r="H248" s="24">
        <v>2491.5</v>
      </c>
      <c r="I248" s="25"/>
      <c r="J248" s="24">
        <v>2536.5</v>
      </c>
      <c r="K248" s="25"/>
    </row>
    <row r="249" spans="1:11" s="16" customFormat="1" ht="126" x14ac:dyDescent="0.25">
      <c r="A249" s="19">
        <v>2</v>
      </c>
      <c r="B249" s="37">
        <v>955</v>
      </c>
      <c r="C249" s="42" t="s">
        <v>178</v>
      </c>
      <c r="D249" s="39" t="s">
        <v>106</v>
      </c>
      <c r="E249" s="39" t="s">
        <v>107</v>
      </c>
      <c r="F249" s="39" t="s">
        <v>179</v>
      </c>
      <c r="G249" s="39" t="s">
        <v>90</v>
      </c>
      <c r="H249" s="40">
        <f>SUMIFS(H250:H1216,$B250:$B1216,$B249,$D250:$D1216,$D250,$E250:$E1216,$E250,$F250:$F1216,$F250)</f>
        <v>1626.5</v>
      </c>
      <c r="I249" s="40">
        <f>SUMIFS(I250:I1216,$B250:$B1216,$B249,$D250:$D1216,$D250,$E250:$E1216,$E250,$F250:$F1216,$F250)</f>
        <v>0</v>
      </c>
      <c r="J249" s="40">
        <f>SUMIFS(J250:J1216,$B250:$B1216,$B249,$D250:$D1216,$D250,$E250:$E1216,$E250,$F250:$F1216,$F250)</f>
        <v>1626.5</v>
      </c>
      <c r="K249" s="40">
        <f>SUMIFS(K250:K1216,$B250:$B1216,$B249,$D250:$D1216,$D250,$E250:$E1216,$E250,$F250:$F1216,$F250)</f>
        <v>0</v>
      </c>
    </row>
    <row r="250" spans="1:11" s="16" customFormat="1" ht="15.75" x14ac:dyDescent="0.25">
      <c r="A250" s="20">
        <v>3</v>
      </c>
      <c r="B250" s="31">
        <v>955</v>
      </c>
      <c r="C250" s="32" t="s">
        <v>55</v>
      </c>
      <c r="D250" s="33" t="s">
        <v>106</v>
      </c>
      <c r="E250" s="33" t="s">
        <v>107</v>
      </c>
      <c r="F250" s="33" t="s">
        <v>179</v>
      </c>
      <c r="G250" s="33" t="s">
        <v>110</v>
      </c>
      <c r="H250" s="24">
        <v>1626.5</v>
      </c>
      <c r="I250" s="25"/>
      <c r="J250" s="24">
        <v>1626.5</v>
      </c>
      <c r="K250" s="25"/>
    </row>
    <row r="251" spans="1:11" s="16" customFormat="1" ht="15.75" x14ac:dyDescent="0.25">
      <c r="A251" s="21"/>
      <c r="B251" s="35"/>
      <c r="C251" s="35" t="s">
        <v>87</v>
      </c>
      <c r="D251" s="36"/>
      <c r="E251" s="36"/>
      <c r="F251" s="36" t="s">
        <v>8</v>
      </c>
      <c r="G251" s="36"/>
      <c r="H251" s="22">
        <f>SUMIF($A14:$A251,$A14,H14:H251)</f>
        <v>579445.49999999988</v>
      </c>
      <c r="I251" s="22">
        <f>SUMIF($A14:$A251,$A14,I14:I251)</f>
        <v>265204.10000000009</v>
      </c>
      <c r="J251" s="22">
        <f>SUMIF($A14:$A251,$A14,J14:J251)</f>
        <v>579992.89999999979</v>
      </c>
      <c r="K251" s="22">
        <f>SUMIF($A14:$A251,$A14,K14:K251)</f>
        <v>261000.1</v>
      </c>
    </row>
    <row r="255" spans="1:11" x14ac:dyDescent="0.25">
      <c r="H255" s="23"/>
      <c r="J255" s="23"/>
    </row>
  </sheetData>
  <autoFilter ref="A6:I251">
    <filterColumn colId="7" showButton="0"/>
  </autoFilter>
  <mergeCells count="17"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G2:I2"/>
    <mergeCell ref="J1:K1"/>
    <mergeCell ref="J6:K9"/>
    <mergeCell ref="J10:J13"/>
    <mergeCell ref="K10:K13"/>
    <mergeCell ref="C4:J4"/>
    <mergeCell ref="H3:K3"/>
  </mergeCells>
  <pageMargins left="0.31496062992125984" right="0.31496062992125984" top="0.31496062992125984" bottom="0.31496062992125984" header="0" footer="0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69" t="s">
        <v>124</v>
      </c>
      <c r="C3" s="69" t="s">
        <v>122</v>
      </c>
      <c r="D3" s="72" t="s">
        <v>115</v>
      </c>
      <c r="E3" s="72"/>
      <c r="F3" s="72" t="s">
        <v>116</v>
      </c>
      <c r="G3" s="72"/>
    </row>
    <row r="4" spans="2:7" x14ac:dyDescent="0.25">
      <c r="B4" s="70"/>
      <c r="C4" s="70"/>
      <c r="D4" s="72"/>
      <c r="E4" s="72"/>
      <c r="F4" s="72"/>
      <c r="G4" s="72"/>
    </row>
    <row r="5" spans="2:7" ht="0.75" customHeight="1" x14ac:dyDescent="0.25">
      <c r="B5" s="70"/>
      <c r="C5" s="70"/>
      <c r="D5" s="72"/>
      <c r="E5" s="72"/>
      <c r="F5" s="72"/>
      <c r="G5" s="72"/>
    </row>
    <row r="6" spans="2:7" ht="15" hidden="1" customHeight="1" x14ac:dyDescent="0.25">
      <c r="B6" s="70"/>
      <c r="C6" s="70"/>
      <c r="D6" s="72"/>
      <c r="E6" s="72"/>
      <c r="F6" s="72"/>
      <c r="G6" s="72"/>
    </row>
    <row r="7" spans="2:7" x14ac:dyDescent="0.25">
      <c r="B7" s="70"/>
      <c r="C7" s="70"/>
      <c r="D7" s="72" t="s">
        <v>6</v>
      </c>
      <c r="E7" s="72" t="s">
        <v>114</v>
      </c>
      <c r="F7" s="72" t="s">
        <v>6</v>
      </c>
      <c r="G7" s="72" t="s">
        <v>114</v>
      </c>
    </row>
    <row r="8" spans="2:7" x14ac:dyDescent="0.25">
      <c r="B8" s="70"/>
      <c r="C8" s="70"/>
      <c r="D8" s="72"/>
      <c r="E8" s="72"/>
      <c r="F8" s="72"/>
      <c r="G8" s="72"/>
    </row>
    <row r="9" spans="2:7" x14ac:dyDescent="0.25">
      <c r="B9" s="70"/>
      <c r="C9" s="70"/>
      <c r="D9" s="72"/>
      <c r="E9" s="72"/>
      <c r="F9" s="72"/>
      <c r="G9" s="72"/>
    </row>
    <row r="10" spans="2:7" ht="2.25" customHeight="1" x14ac:dyDescent="0.25">
      <c r="B10" s="71"/>
      <c r="C10" s="71"/>
      <c r="D10" s="72"/>
      <c r="E10" s="72"/>
      <c r="F10" s="72"/>
      <c r="G10" s="72"/>
    </row>
    <row r="11" spans="2:7" x14ac:dyDescent="0.25">
      <c r="B11" s="1">
        <v>0</v>
      </c>
      <c r="C11" s="1" t="s">
        <v>119</v>
      </c>
      <c r="D11" s="4">
        <f>SUMIF('Приложение №4'!$A$14:$A1017,0,'Приложение №4'!$H$14:$H1017)</f>
        <v>579445.49999999988</v>
      </c>
      <c r="E11" s="4">
        <f>SUMIF('Приложение №4'!$A$14:$A1017,0,'Приложение №4'!$I$14:$I1017)</f>
        <v>265204.10000000009</v>
      </c>
      <c r="F11" s="4" t="e">
        <f>SUMIF('Приложение №4'!$A$14:$A1017,0,'Приложение №4'!#REF!)</f>
        <v>#REF!</v>
      </c>
      <c r="G11" s="4" t="e">
        <f>SUMIF('Приложение №4'!$A$14:$A1017,0,'Приложение №4'!#REF!)</f>
        <v>#REF!</v>
      </c>
    </row>
    <row r="12" spans="2:7" x14ac:dyDescent="0.25">
      <c r="B12" s="2">
        <v>1</v>
      </c>
      <c r="C12" s="2" t="s">
        <v>120</v>
      </c>
      <c r="D12" s="6">
        <f>SUMIF('Приложение №4'!$A$14:$A1018,1,'Приложение №4'!$H$14:$H1018)</f>
        <v>579445.5</v>
      </c>
      <c r="E12" s="6">
        <f>SUMIF('Приложение №4'!$A$14:$A1018,1,'Приложение №4'!$I$14:$I1018)</f>
        <v>265204.09999999998</v>
      </c>
      <c r="F12" s="6" t="e">
        <f>SUMIF('Приложение №4'!$A$14:$A1018,1,'Приложение №4'!#REF!)</f>
        <v>#REF!</v>
      </c>
      <c r="G12" s="6" t="e">
        <f>SUMIF('Приложение №4'!$A$14:$A1018,1,'Приложение №4'!#REF!)</f>
        <v>#REF!</v>
      </c>
    </row>
    <row r="13" spans="2:7" x14ac:dyDescent="0.25">
      <c r="B13" s="3">
        <v>2</v>
      </c>
      <c r="C13" s="3" t="s">
        <v>123</v>
      </c>
      <c r="D13" s="7">
        <f>SUMIF('Приложение №4'!$A$14:$A1019,2,'Приложение №4'!$H$14:$H1019)</f>
        <v>579445.49999999988</v>
      </c>
      <c r="E13" s="7">
        <f>SUMIF('Приложение №4'!$A$14:$A1019,2,'Приложение №4'!$I$14:$I1019)</f>
        <v>265204.09999999998</v>
      </c>
      <c r="F13" s="7" t="e">
        <f>SUMIF('Приложение №4'!$A$14:$A1019,2,'Приложение №4'!#REF!)</f>
        <v>#REF!</v>
      </c>
      <c r="G13" s="7" t="e">
        <f>SUMIF('Приложение №4'!$A$14:$A1019,2,'Приложение №4'!#REF!)</f>
        <v>#REF!</v>
      </c>
    </row>
    <row r="14" spans="2:7" s="51" customFormat="1" ht="78" customHeight="1" x14ac:dyDescent="0.25">
      <c r="B14" s="49" t="s">
        <v>125</v>
      </c>
      <c r="C14" s="49" t="s">
        <v>121</v>
      </c>
      <c r="D14" s="50">
        <f>SUMIF('Приложение №4'!$A$14:$A1020,3,'Приложение №4'!$H$14:$H1020)</f>
        <v>579445.49999999988</v>
      </c>
      <c r="E14" s="50">
        <f>SUMIF('Приложение №4'!$A$14:$A1020,3,'Приложение №4'!$I$14:$I1020)</f>
        <v>265204.09999999998</v>
      </c>
      <c r="F14" s="50" t="e">
        <f>SUMIF('Приложение №4'!$A$14:$A1020,3,'Приложение №4'!#REF!)</f>
        <v>#REF!</v>
      </c>
      <c r="G14" s="50" t="e">
        <f>SUMIF('Приложение №4'!$A$14:$A1020,3,'Приложение №4'!#REF!)</f>
        <v>#REF!</v>
      </c>
    </row>
    <row r="15" spans="2:7" x14ac:dyDescent="0.25">
      <c r="B15" s="8">
        <v>0</v>
      </c>
      <c r="C15" s="8" t="s">
        <v>119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120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123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2019-08-21T10:58:48Z</cp:lastPrinted>
  <dcterms:created xsi:type="dcterms:W3CDTF">2017-09-27T09:31:38Z</dcterms:created>
  <dcterms:modified xsi:type="dcterms:W3CDTF">2019-08-21T11:02:58Z</dcterms:modified>
</cp:coreProperties>
</file>