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20" windowHeight="10125"/>
  </bookViews>
  <sheets>
    <sheet name="Приложение №6" sheetId="1" r:id="rId1"/>
    <sheet name="КС" sheetId="2" r:id="rId2"/>
  </sheets>
  <definedNames>
    <definedName name="_xlnm._FilterDatabase" localSheetId="0" hidden="1">'Приложение №6'!$A$7:$H$218</definedName>
  </definedNames>
  <calcPr calcId="145621"/>
</workbook>
</file>

<file path=xl/calcChain.xml><?xml version="1.0" encoding="utf-8"?>
<calcChain xmlns="http://schemas.openxmlformats.org/spreadsheetml/2006/main">
  <c r="J78" i="1" l="1"/>
  <c r="I78" i="1"/>
  <c r="H78" i="1"/>
  <c r="G78" i="1"/>
  <c r="H216" i="1" l="1"/>
  <c r="H215" i="1" s="1"/>
  <c r="G216" i="1"/>
  <c r="G215" i="1" s="1"/>
  <c r="H213" i="1"/>
  <c r="H212" i="1" s="1"/>
  <c r="G213" i="1"/>
  <c r="G212" i="1" s="1"/>
  <c r="H209" i="1"/>
  <c r="G209" i="1"/>
  <c r="H207" i="1"/>
  <c r="G207" i="1"/>
  <c r="H203" i="1"/>
  <c r="G203" i="1"/>
  <c r="H201" i="1"/>
  <c r="G201" i="1"/>
  <c r="H198" i="1"/>
  <c r="G198" i="1"/>
  <c r="H193" i="1"/>
  <c r="G193" i="1"/>
  <c r="H189" i="1"/>
  <c r="G189" i="1"/>
  <c r="H187" i="1"/>
  <c r="G187" i="1"/>
  <c r="H184" i="1"/>
  <c r="G184" i="1"/>
  <c r="H181" i="1"/>
  <c r="G181" i="1"/>
  <c r="H179" i="1"/>
  <c r="G179" i="1"/>
  <c r="H177" i="1"/>
  <c r="G177" i="1"/>
  <c r="H173" i="1"/>
  <c r="G173" i="1"/>
  <c r="H171" i="1"/>
  <c r="G171" i="1"/>
  <c r="H168" i="1"/>
  <c r="H167" i="1" s="1"/>
  <c r="G168" i="1"/>
  <c r="G167" i="1" s="1"/>
  <c r="H164" i="1"/>
  <c r="H163" i="1" s="1"/>
  <c r="H162" i="1" s="1"/>
  <c r="G164" i="1"/>
  <c r="G163" i="1" s="1"/>
  <c r="G162" i="1" s="1"/>
  <c r="H160" i="1"/>
  <c r="G160" i="1"/>
  <c r="H157" i="1"/>
  <c r="G157" i="1"/>
  <c r="H152" i="1"/>
  <c r="G152" i="1"/>
  <c r="H148" i="1"/>
  <c r="G148" i="1"/>
  <c r="H146" i="1"/>
  <c r="G146" i="1"/>
  <c r="H142" i="1"/>
  <c r="G142" i="1"/>
  <c r="H139" i="1"/>
  <c r="H138" i="1" s="1"/>
  <c r="G139" i="1"/>
  <c r="G138" i="1" s="1"/>
  <c r="H136" i="1"/>
  <c r="G136" i="1"/>
  <c r="H134" i="1"/>
  <c r="G134" i="1"/>
  <c r="H131" i="1"/>
  <c r="G131" i="1"/>
  <c r="H127" i="1"/>
  <c r="G127" i="1"/>
  <c r="H125" i="1"/>
  <c r="G125" i="1"/>
  <c r="H123" i="1"/>
  <c r="G123" i="1"/>
  <c r="H119" i="1"/>
  <c r="G119" i="1"/>
  <c r="H117" i="1"/>
  <c r="G117" i="1"/>
  <c r="H114" i="1"/>
  <c r="G114" i="1"/>
  <c r="H111" i="1"/>
  <c r="G111" i="1"/>
  <c r="H109" i="1"/>
  <c r="G109" i="1"/>
  <c r="H106" i="1"/>
  <c r="G106" i="1"/>
  <c r="H104" i="1"/>
  <c r="G104" i="1"/>
  <c r="H100" i="1"/>
  <c r="G100" i="1"/>
  <c r="H98" i="1"/>
  <c r="G98" i="1"/>
  <c r="G97" i="1" s="1"/>
  <c r="H95" i="1"/>
  <c r="G95" i="1"/>
  <c r="H93" i="1"/>
  <c r="G93" i="1"/>
  <c r="H90" i="1"/>
  <c r="H89" i="1" s="1"/>
  <c r="G90" i="1"/>
  <c r="G89" i="1" s="1"/>
  <c r="H87" i="1"/>
  <c r="H86" i="1" s="1"/>
  <c r="G87" i="1"/>
  <c r="G86" i="1" s="1"/>
  <c r="H80" i="1"/>
  <c r="H77" i="1" s="1"/>
  <c r="G80" i="1"/>
  <c r="G77" i="1" s="1"/>
  <c r="H74" i="1"/>
  <c r="G74" i="1"/>
  <c r="H72" i="1"/>
  <c r="G72" i="1"/>
  <c r="H69" i="1"/>
  <c r="G69" i="1"/>
  <c r="H67" i="1"/>
  <c r="G67" i="1"/>
  <c r="H63" i="1"/>
  <c r="H62" i="1" s="1"/>
  <c r="H61" i="1" s="1"/>
  <c r="G63" i="1"/>
  <c r="G62" i="1" s="1"/>
  <c r="G61" i="1" s="1"/>
  <c r="H58" i="1"/>
  <c r="G58" i="1"/>
  <c r="H56" i="1"/>
  <c r="G56" i="1"/>
  <c r="H54" i="1"/>
  <c r="G54" i="1"/>
  <c r="H52" i="1"/>
  <c r="G52" i="1"/>
  <c r="H50" i="1"/>
  <c r="G50" i="1"/>
  <c r="H47" i="1"/>
  <c r="H46" i="1" s="1"/>
  <c r="G47" i="1"/>
  <c r="G46" i="1" s="1"/>
  <c r="H42" i="1"/>
  <c r="G42" i="1"/>
  <c r="H40" i="1"/>
  <c r="G40" i="1"/>
  <c r="H38" i="1"/>
  <c r="G38" i="1"/>
  <c r="H31" i="1"/>
  <c r="G31" i="1"/>
  <c r="H29" i="1"/>
  <c r="G29" i="1"/>
  <c r="H27" i="1"/>
  <c r="G27" i="1"/>
  <c r="H22" i="1"/>
  <c r="H19" i="1" s="1"/>
  <c r="G22" i="1"/>
  <c r="H20" i="1"/>
  <c r="G20" i="1"/>
  <c r="G19" i="1" s="1"/>
  <c r="H17" i="1"/>
  <c r="H16" i="1" s="1"/>
  <c r="G17" i="1"/>
  <c r="G16" i="1" s="1"/>
  <c r="J119" i="1"/>
  <c r="I119" i="1"/>
  <c r="J40" i="1"/>
  <c r="I40" i="1"/>
  <c r="J177" i="1"/>
  <c r="I177" i="1"/>
  <c r="J95" i="1"/>
  <c r="I95" i="1"/>
  <c r="J106" i="1"/>
  <c r="I106" i="1"/>
  <c r="J100" i="1"/>
  <c r="I100" i="1"/>
  <c r="H116" i="1" l="1"/>
  <c r="G206" i="1"/>
  <c r="G205" i="1" s="1"/>
  <c r="H97" i="1"/>
  <c r="H170" i="1"/>
  <c r="H197" i="1"/>
  <c r="H196" i="1" s="1"/>
  <c r="G71" i="1"/>
  <c r="G108" i="1"/>
  <c r="G151" i="1"/>
  <c r="G150" i="1" s="1"/>
  <c r="G116" i="1"/>
  <c r="H103" i="1"/>
  <c r="G26" i="1"/>
  <c r="H122" i="1"/>
  <c r="H121" i="1" s="1"/>
  <c r="H37" i="1"/>
  <c r="H71" i="1"/>
  <c r="G122" i="1"/>
  <c r="G121" i="1" s="1"/>
  <c r="H206" i="1"/>
  <c r="H205" i="1" s="1"/>
  <c r="H92" i="1"/>
  <c r="H141" i="1"/>
  <c r="G37" i="1"/>
  <c r="G49" i="1"/>
  <c r="G170" i="1"/>
  <c r="H211" i="1"/>
  <c r="H49" i="1"/>
  <c r="H66" i="1"/>
  <c r="G92" i="1"/>
  <c r="G76" i="1" s="1"/>
  <c r="G103" i="1"/>
  <c r="H130" i="1"/>
  <c r="G141" i="1"/>
  <c r="H151" i="1"/>
  <c r="H150" i="1" s="1"/>
  <c r="H176" i="1"/>
  <c r="G66" i="1"/>
  <c r="G130" i="1"/>
  <c r="G176" i="1"/>
  <c r="G183" i="1"/>
  <c r="H26" i="1"/>
  <c r="H108" i="1"/>
  <c r="H183" i="1"/>
  <c r="G197" i="1"/>
  <c r="G196" i="1" s="1"/>
  <c r="G211" i="1"/>
  <c r="J201" i="1"/>
  <c r="I201" i="1"/>
  <c r="J93" i="1"/>
  <c r="J92" i="1" s="1"/>
  <c r="I93" i="1"/>
  <c r="I92" i="1" s="1"/>
  <c r="J114" i="1"/>
  <c r="I114" i="1"/>
  <c r="G15" i="1" l="1"/>
  <c r="H102" i="1"/>
  <c r="G129" i="1"/>
  <c r="H76" i="1"/>
  <c r="H65" i="1"/>
  <c r="H166" i="1"/>
  <c r="H15" i="1"/>
  <c r="H129" i="1"/>
  <c r="G65" i="1"/>
  <c r="G102" i="1"/>
  <c r="G166" i="1"/>
  <c r="I164" i="1"/>
  <c r="I163" i="1" s="1"/>
  <c r="H218" i="1" l="1"/>
  <c r="G218" i="1"/>
  <c r="I162" i="1"/>
  <c r="J164" i="1"/>
  <c r="J163" i="1" s="1"/>
  <c r="J162" i="1" s="1"/>
  <c r="J20" i="1"/>
  <c r="I50" i="1"/>
  <c r="J216" i="1"/>
  <c r="J215" i="1" s="1"/>
  <c r="I216" i="1"/>
  <c r="I215" i="1" s="1"/>
  <c r="J213" i="1"/>
  <c r="J212" i="1" s="1"/>
  <c r="I213" i="1"/>
  <c r="I212" i="1" s="1"/>
  <c r="J209" i="1"/>
  <c r="I209" i="1"/>
  <c r="J207" i="1"/>
  <c r="I207" i="1"/>
  <c r="J203" i="1"/>
  <c r="I203" i="1"/>
  <c r="J198" i="1"/>
  <c r="I198" i="1"/>
  <c r="J193" i="1"/>
  <c r="I193" i="1"/>
  <c r="J189" i="1"/>
  <c r="I189" i="1"/>
  <c r="J187" i="1"/>
  <c r="I187" i="1"/>
  <c r="J184" i="1"/>
  <c r="I184" i="1"/>
  <c r="J181" i="1"/>
  <c r="I181" i="1"/>
  <c r="J179" i="1"/>
  <c r="I179" i="1"/>
  <c r="J173" i="1"/>
  <c r="I173" i="1"/>
  <c r="J171" i="1"/>
  <c r="I171" i="1"/>
  <c r="J168" i="1"/>
  <c r="J167" i="1" s="1"/>
  <c r="I168" i="1"/>
  <c r="I167" i="1" s="1"/>
  <c r="J160" i="1"/>
  <c r="I160" i="1"/>
  <c r="J157" i="1"/>
  <c r="I157" i="1"/>
  <c r="J152" i="1"/>
  <c r="I152" i="1"/>
  <c r="J148" i="1"/>
  <c r="I148" i="1"/>
  <c r="J146" i="1"/>
  <c r="I146" i="1"/>
  <c r="J142" i="1"/>
  <c r="I142" i="1"/>
  <c r="J139" i="1"/>
  <c r="J138" i="1" s="1"/>
  <c r="I139" i="1"/>
  <c r="I138" i="1" s="1"/>
  <c r="J136" i="1"/>
  <c r="I136" i="1"/>
  <c r="J134" i="1"/>
  <c r="I134" i="1"/>
  <c r="J131" i="1"/>
  <c r="I131" i="1"/>
  <c r="J127" i="1"/>
  <c r="I127" i="1"/>
  <c r="J125" i="1"/>
  <c r="I125" i="1"/>
  <c r="J123" i="1"/>
  <c r="I123" i="1"/>
  <c r="J117" i="1"/>
  <c r="J116" i="1" s="1"/>
  <c r="I117" i="1"/>
  <c r="I116" i="1" s="1"/>
  <c r="J111" i="1"/>
  <c r="I111" i="1"/>
  <c r="J109" i="1"/>
  <c r="I109" i="1"/>
  <c r="J104" i="1"/>
  <c r="I104" i="1"/>
  <c r="J98" i="1"/>
  <c r="J97" i="1" s="1"/>
  <c r="I98" i="1"/>
  <c r="I97" i="1" s="1"/>
  <c r="J90" i="1"/>
  <c r="J89" i="1" s="1"/>
  <c r="I90" i="1"/>
  <c r="I89" i="1" s="1"/>
  <c r="J87" i="1"/>
  <c r="J86" i="1" s="1"/>
  <c r="I87" i="1"/>
  <c r="I86" i="1" s="1"/>
  <c r="J80" i="1"/>
  <c r="J77" i="1" s="1"/>
  <c r="I80" i="1"/>
  <c r="I77" i="1" s="1"/>
  <c r="J74" i="1"/>
  <c r="I74" i="1"/>
  <c r="J72" i="1"/>
  <c r="I72" i="1"/>
  <c r="J69" i="1"/>
  <c r="I69" i="1"/>
  <c r="J67" i="1"/>
  <c r="I67" i="1"/>
  <c r="J63" i="1"/>
  <c r="J62" i="1" s="1"/>
  <c r="J61" i="1" s="1"/>
  <c r="I63" i="1"/>
  <c r="I62" i="1" s="1"/>
  <c r="I61" i="1" s="1"/>
  <c r="J58" i="1"/>
  <c r="I58" i="1"/>
  <c r="J56" i="1"/>
  <c r="I56" i="1"/>
  <c r="J54" i="1"/>
  <c r="I54" i="1"/>
  <c r="J52" i="1"/>
  <c r="I52" i="1"/>
  <c r="J47" i="1"/>
  <c r="J46" i="1" s="1"/>
  <c r="I47" i="1"/>
  <c r="I46" i="1" s="1"/>
  <c r="J42" i="1"/>
  <c r="I42" i="1"/>
  <c r="J38" i="1"/>
  <c r="I38" i="1"/>
  <c r="J31" i="1"/>
  <c r="I31" i="1"/>
  <c r="J29" i="1"/>
  <c r="I29" i="1"/>
  <c r="J27" i="1"/>
  <c r="I27" i="1"/>
  <c r="I20" i="1" s="1"/>
  <c r="J22" i="1"/>
  <c r="J19" i="1" s="1"/>
  <c r="I22" i="1"/>
  <c r="J17" i="1"/>
  <c r="J16" i="1" s="1"/>
  <c r="I17" i="1"/>
  <c r="I16" i="1" s="1"/>
  <c r="I170" i="1" l="1"/>
  <c r="J170" i="1"/>
  <c r="J176" i="1"/>
  <c r="I176" i="1"/>
  <c r="I19" i="1"/>
  <c r="J108" i="1"/>
  <c r="J50" i="1"/>
  <c r="J49" i="1" s="1"/>
  <c r="I49" i="1"/>
  <c r="I108" i="1"/>
  <c r="J122" i="1"/>
  <c r="J121" i="1" s="1"/>
  <c r="J103" i="1"/>
  <c r="J130" i="1"/>
  <c r="J141" i="1"/>
  <c r="J197" i="1"/>
  <c r="J196" i="1" s="1"/>
  <c r="J37" i="1"/>
  <c r="J71" i="1"/>
  <c r="J206" i="1"/>
  <c r="J205" i="1" s="1"/>
  <c r="I26" i="1"/>
  <c r="I206" i="1"/>
  <c r="I205" i="1" s="1"/>
  <c r="J66" i="1"/>
  <c r="J151" i="1"/>
  <c r="J150" i="1" s="1"/>
  <c r="J183" i="1"/>
  <c r="J211" i="1"/>
  <c r="J26" i="1"/>
  <c r="I37" i="1"/>
  <c r="I71" i="1"/>
  <c r="I197" i="1"/>
  <c r="I196" i="1" s="1"/>
  <c r="I103" i="1"/>
  <c r="I151" i="1"/>
  <c r="I150" i="1" s="1"/>
  <c r="I76" i="1"/>
  <c r="I183" i="1"/>
  <c r="I66" i="1"/>
  <c r="I122" i="1"/>
  <c r="I121" i="1" s="1"/>
  <c r="I130" i="1"/>
  <c r="I141" i="1"/>
  <c r="I211" i="1"/>
  <c r="J76" i="1"/>
  <c r="I102" i="1" l="1"/>
  <c r="J102" i="1"/>
  <c r="J129" i="1"/>
  <c r="I129" i="1"/>
  <c r="J166" i="1"/>
  <c r="J15" i="1"/>
  <c r="J65" i="1"/>
  <c r="I65" i="1"/>
  <c r="I15" i="1"/>
  <c r="I166" i="1"/>
  <c r="G14" i="2"/>
  <c r="F14" i="2"/>
  <c r="I218" i="1" l="1"/>
  <c r="J218" i="1"/>
  <c r="D14" i="2"/>
  <c r="E14" i="2"/>
  <c r="D13" i="2" l="1"/>
  <c r="D17" i="2" s="1"/>
  <c r="F13" i="2" l="1"/>
  <c r="F17" i="2" s="1"/>
  <c r="G13" i="2"/>
  <c r="G17" i="2" s="1"/>
  <c r="E13" i="2"/>
  <c r="E17" i="2" s="1"/>
  <c r="E12" i="2"/>
  <c r="E16" i="2" s="1"/>
  <c r="G12" i="2" l="1"/>
  <c r="G16" i="2" s="1"/>
  <c r="G11" i="2"/>
  <c r="G15" i="2" s="1"/>
  <c r="F12" i="2"/>
  <c r="F16" i="2" s="1"/>
  <c r="F11" i="2"/>
  <c r="F15" i="2" s="1"/>
  <c r="D12" i="2"/>
  <c r="D16" i="2" s="1"/>
  <c r="D11" i="2"/>
  <c r="D15" i="2" s="1"/>
  <c r="E11" i="2"/>
  <c r="E15" i="2" s="1"/>
</calcChain>
</file>

<file path=xl/sharedStrings.xml><?xml version="1.0" encoding="utf-8"?>
<sst xmlns="http://schemas.openxmlformats.org/spreadsheetml/2006/main" count="949" uniqueCount="204">
  <si>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</si>
  <si>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</si>
  <si>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</si>
  <si>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</si>
  <si>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</si>
  <si>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</si>
  <si>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</si>
  <si>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</si>
  <si>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</si>
  <si>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</si>
  <si>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</si>
  <si>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</si>
  <si>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</si>
  <si>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</si>
  <si>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</si>
  <si>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</si>
  <si>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</si>
  <si>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>34 0 00 00000</t>
  </si>
  <si>
    <t xml:space="preserve">Дотации </t>
  </si>
  <si>
    <t>Прочие межбюджетные трансферты бюджетам субъектов Российской Федерации и муниципальных образований общего характера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</si>
  <si>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</si>
  <si>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</si>
  <si>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</si>
  <si>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Молодежная политика и оздоровление детей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</si>
  <si>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</si>
  <si>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</si>
  <si>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</si>
  <si>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</si>
  <si>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</si>
  <si>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</si>
  <si>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</si>
  <si>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2017-2019 годы"</t>
  </si>
  <si>
    <t>30 0 00 00000</t>
  </si>
  <si>
    <t xml:space="preserve">Физическая культура </t>
  </si>
  <si>
    <t>06 0 00 00000</t>
  </si>
  <si>
    <t>Охрана семьи, материнства и детства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</si>
  <si>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</si>
  <si>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</si>
  <si>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</si>
  <si>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</si>
  <si>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</si>
  <si>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12 0 00 00000</t>
  </si>
  <si>
    <t>Другие вопросы в области национальной экономики</t>
  </si>
  <si>
    <t>Общее образование</t>
  </si>
  <si>
    <t>14 0 00 00000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</si>
  <si>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</si>
  <si>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</si>
  <si>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</si>
  <si>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</si>
  <si>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</si>
  <si>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</si>
  <si>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</si>
  <si>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</si>
  <si>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</si>
  <si>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</si>
  <si>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</si>
  <si>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</si>
  <si>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</si>
  <si>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</si>
  <si>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МП развития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2013-2020 гг.</t>
  </si>
  <si>
    <t>08 0 00 00000</t>
  </si>
  <si>
    <t>Транспорт</t>
  </si>
  <si>
    <t>Дорожное хозяйство</t>
  </si>
  <si>
    <t>15 0 00 00000</t>
  </si>
  <si>
    <t>МП «Развитие и поддержка малого и среднего предпринимательства в муниципальном районе Кинельский на 2015-2020 гг.»</t>
  </si>
  <si>
    <t>01 0 00 00000</t>
  </si>
  <si>
    <t>Субсидии некоммерческим организациям (за исключением государственных (муниципальных) учреждений)</t>
  </si>
  <si>
    <t>Жилищное хозяйство</t>
  </si>
  <si>
    <t xml:space="preserve">МП "Устойчивое развитие сельских территорий Кинельского района Самарской области на 2014 - 2017 годы и на период до 2020 года" </t>
  </si>
  <si>
    <t>17 0 00 00000</t>
  </si>
  <si>
    <t>Другие вопросы в области охраны окружающей среды</t>
  </si>
  <si>
    <t>13 0 00 00000</t>
  </si>
  <si>
    <t>18 0 00 00000</t>
  </si>
  <si>
    <t>24 0 00 00000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</si>
  <si>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</si>
  <si>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</si>
  <si>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</si>
  <si>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Пенсионное обеспечение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</si>
  <si>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</si>
  <si>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</si>
  <si>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</si>
  <si>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</si>
  <si>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</si>
  <si>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</si>
  <si>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</si>
  <si>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</si>
  <si>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</si>
  <si>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</si>
  <si>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</si>
  <si>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</si>
  <si>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</si>
  <si>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</si>
  <si>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</si>
  <si>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</si>
  <si>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</si>
  <si>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</si>
  <si>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</si>
  <si>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</si>
  <si>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</si>
  <si>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</si>
  <si>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</si>
  <si>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</si>
  <si>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</si>
  <si>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</si>
  <si>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</si>
  <si>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</si>
  <si>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</si>
  <si>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</si>
  <si>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</si>
  <si>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</si>
  <si>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</si>
  <si>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</si>
  <si>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>КВСР</t>
  </si>
  <si>
    <t>ФКР</t>
  </si>
  <si>
    <t>КВР</t>
  </si>
  <si>
    <t>КБК</t>
  </si>
  <si>
    <t>КЦСР</t>
  </si>
  <si>
    <t>Уровень
бюджета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</si>
  <si>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</si>
  <si>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</si>
  <si>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</si>
  <si>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</si>
  <si>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</si>
  <si>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</si>
  <si>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</si>
  <si>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 и кинематография</t>
  </si>
  <si>
    <t>Социальная политика</t>
  </si>
  <si>
    <t>Физическая культура и спорт</t>
  </si>
  <si>
    <t>Средства массовой информации</t>
  </si>
  <si>
    <t>Межбюджетные трансферты бюджетам субъектов Российской Федерации и муниципальных образований общего характера</t>
  </si>
  <si>
    <t>00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</si>
  <si>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жильё»</t>
    </r>
  </si>
  <si>
    <t>3 = ИТОГ</t>
  </si>
  <si>
    <t>Приложение 6</t>
  </si>
  <si>
    <t xml:space="preserve">Субсидии юридическим лицам (кроме некоммерческих организаций), индивидуальным предпринимателям, физическим лицам  </t>
  </si>
  <si>
    <t>МП «Развитие мобилизационной подготовки на территории муниципального района Кинельский на 2018-2020 годы»</t>
  </si>
  <si>
    <t>19 0 00 00000</t>
  </si>
  <si>
    <t>23 0 00 00000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</si>
  <si>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2018-2020 года"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</si>
  <si>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</si>
  <si>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</si>
  <si>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</si>
  <si>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51 0 00 00000</t>
  </si>
  <si>
    <t>57 0 00 00000</t>
  </si>
  <si>
    <t>62 0 00 00000</t>
  </si>
  <si>
    <t>55 0 00 00000</t>
  </si>
  <si>
    <t>МП "Организация деятельности по опеке и попечительству на территории муниципального района Кинельский Самарской области на 2018-2020 годы".</t>
  </si>
  <si>
    <t>МП "Профилактика безнадзорности, правонарушений и защита прав несовершеннолетних в муниципальном районе Кинельский" на 2018-2020 гг.</t>
  </si>
  <si>
    <t>54 0 00 00000</t>
  </si>
  <si>
    <t>МП "Формирование современной комфортной городской среды муниципального района Кинельский Самарской области на 2018 год -2020 годы"</t>
  </si>
  <si>
    <t>29 0 00 00000</t>
  </si>
  <si>
    <t>Благоустройство</t>
  </si>
  <si>
    <t>410</t>
  </si>
  <si>
    <t>Бюджетные инвестиции</t>
  </si>
  <si>
    <t>35 0 00 00000</t>
  </si>
  <si>
    <t>36 0 00 00000</t>
  </si>
  <si>
    <t>МП "Обеспечение жилыми помещениями отдельных категорий граждан в муниципальном районе Кинельский на 2018-2022 годы."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</si>
  <si>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2018-2022 годы.</t>
  </si>
  <si>
    <t>Субсидии юридическим лицам (кроме некоммерческих организаций), индивидуальным предпринимателям, физическим лицам)</t>
  </si>
  <si>
    <t>МП «Повышение безопасности дорожного движения на территории муниципального района Кинельский Самарской  области на 2017-2023 гг.»</t>
  </si>
  <si>
    <t>МП "Развитие и улучшение материально-технического оснащения учреждений муниципального района Кинельский" на 2014-2021 годы.</t>
  </si>
  <si>
    <t>МП "Развитие муниципальной службы в органах местного самоуправления муниципального района Кинельский Самарской области" на 2012-2021 годы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</si>
  <si>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2017-2021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</si>
  <si>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2017-2021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</si>
  <si>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2017-2021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</si>
  <si>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2017-2021 годы"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</si>
  <si>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2018-2021 годы"</t>
  </si>
  <si>
    <t xml:space="preserve"> МП "Противодействие незаконному обороту наркотических средств, профилактике наркомании, лечению и реабилитации наркозависимой части населения муниципального района Кинельский" на 2014-2021 годы</t>
  </si>
  <si>
    <t>МП "Модернизация и развитие автомобильных дорог общего пользования местного значения муниципального района Кинельский на 2009-2019 гг."</t>
  </si>
  <si>
    <t xml:space="preserve"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2017-2021 годы" </t>
  </si>
  <si>
    <t>МП природоохранных мероприятий на 2012-2021 гг.</t>
  </si>
  <si>
    <t>МП "Охрана, защита и воспроизводству лесных насаждений, находящихся в ведении муниципального района Кинельский Самарской области на 2017-2021 годы"</t>
  </si>
  <si>
    <t>МП "Мероприятия по предотвращению негативного воздействия на окружающую среду муниципального района Кинельский Самарской области на 2017-2021 годы"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</si>
  <si>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 и реконструкция зданий школ и детских садов, расположенных на территории муниципального района Кинельский» на 2014-2021 годы.</t>
    </r>
  </si>
  <si>
    <t>МП "Развитие дополнительного образования в сфере культуры" муниципального района Кинельский Самарской области на период 2018-2021 гг.</t>
  </si>
  <si>
    <t>МП "Организация досуга детей, подростков и молодёжи муниципального района Кинельский на 2017-2021 годы"</t>
  </si>
  <si>
    <t>МП «Развитие  культуры муниципального района Кинельский» на 2014-2021 гг.</t>
  </si>
  <si>
    <t xml:space="preserve"> МП "Развитие библиотечного обслуживания муниципального района Кинельский" на 2014-2021 годы.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</si>
  <si>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2016-2021 годы»</t>
    </r>
  </si>
  <si>
    <t>МП «Развитие  физической культуры и спорта муниципального района Кинельский» на 2014-2021 гг.</t>
  </si>
  <si>
    <t>МП "Развитие печатного средства массовой информации в муниципальном районе Кинельский на 2017-2021 годы"</t>
  </si>
  <si>
    <t>37 0 00 00000</t>
  </si>
  <si>
    <t>МП «Молодёжь муниципальногорайона Кинельский» на 2014-2021 гг.</t>
  </si>
  <si>
    <t>28 0 00 00000</t>
  </si>
  <si>
    <t>МП "Информирование населения о социально-экономическом развитии муниципального района Кинельский и деятельности органов местного самоуправления муниципального района Кинельский на 2017-2020 годы через информационную телепрограмму "Междуречье-Информ"</t>
  </si>
  <si>
    <t>Уточненная сумма,
  тыс.  рублей</t>
  </si>
  <si>
    <t>к Решению Собрания представителей муниципального района Кинельский "О бюджете муниципального района Кинельский на 2019 год и на плановый период 2020 и 2021 годов"</t>
  </si>
  <si>
    <t xml:space="preserve">Распределение бюджетных ассигнований
по разделам, подразделам, целевым статья (муниципальным программам и непрограммным  направлениям деятельности), группам и подгруппам видов расходов классификации  расходов бюджета  муниципального  района Кинельский на 2019 год.
</t>
  </si>
  <si>
    <t>Здравоохранение</t>
  </si>
  <si>
    <t>Амбулаторная помощь</t>
  </si>
  <si>
    <t>Связь и информатика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</si>
  <si>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2018-2020 годы"</t>
  </si>
  <si>
    <t>38 0 00 00000</t>
  </si>
  <si>
    <t>МП "Переселение граждан из аварийного жилищного фонда, признанного таковым до 01.01.2017 года" муниципального района Кинельский до 2021 года</t>
  </si>
  <si>
    <t>39 0 00 00000</t>
  </si>
  <si>
    <t>360</t>
  </si>
  <si>
    <t>Иные выплаты населению</t>
  </si>
  <si>
    <t>МП "Создание условий для развития услуг связи в муниципальном районе Кинельский Самарской области на 2019 год"</t>
  </si>
  <si>
    <t>МП «Противодействие экстремизму и профилактика терроризма на территории муниципального района Кинельский на 2014-2021 гг.»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</si>
  <si>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2012-2021 г </t>
  </si>
  <si>
    <t>830</t>
  </si>
  <si>
    <t>Исполнение судебных актов</t>
  </si>
  <si>
    <t>40 0 00 00000</t>
  </si>
  <si>
    <t>МП "Благоустройство территории муниципального района Кинельский Самарской области на 2019 -2021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</si>
</sst>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4" fillId="5" borderId="0" xfId="0" applyFont="1" applyFill="1" applyProtection="1">
      <protection hidden="1"/>
    </xf>
    <xf numFmtId="0" fontId="4" fillId="6" borderId="0" xfId="0" applyFont="1" applyFill="1" applyProtection="1">
      <protection hidden="1"/>
    </xf>
    <xf numFmtId="0" fontId="4" fillId="0" borderId="0" xfId="0" applyFont="1" applyFill="1" applyAlignment="1" applyProtection="1">
      <alignment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49" fontId="6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6" fillId="9" borderId="1" xfId="0" applyFont="1" applyFill="1" applyBorder="1" applyAlignment="1" applyProtection="1">
      <alignment vertical="top" wrapText="1"/>
      <protection hidden="1"/>
    </xf>
    <xf numFmtId="49" fontId="6" fillId="9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9" borderId="1" xfId="0" applyNumberFormat="1" applyFont="1" applyFill="1" applyBorder="1" applyAlignment="1" applyProtection="1">
      <alignment horizontal="right" vertical="top" wrapText="1"/>
      <protection hidden="1"/>
    </xf>
    <xf numFmtId="0" fontId="6" fillId="10" borderId="1" xfId="0" applyFont="1" applyFill="1" applyBorder="1" applyAlignment="1" applyProtection="1">
      <alignment vertical="top" wrapText="1"/>
      <protection hidden="1"/>
    </xf>
    <xf numFmtId="49" fontId="6" fillId="10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0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vertical="top" wrapText="1"/>
      <protection hidden="1"/>
    </xf>
    <xf numFmtId="49" fontId="6" fillId="11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1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wrapText="1"/>
      <protection hidden="1"/>
    </xf>
    <xf numFmtId="0" fontId="7" fillId="11" borderId="1" xfId="0" applyFont="1" applyFill="1" applyBorder="1" applyAlignment="1" applyProtection="1">
      <alignment vertical="top" wrapText="1"/>
      <protection hidden="1"/>
    </xf>
    <xf numFmtId="0" fontId="3" fillId="0" borderId="1" xfId="0" applyFont="1" applyBorder="1" applyAlignment="1" applyProtection="1">
      <alignment vertical="top" wrapText="1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164" fontId="3" fillId="0" borderId="1" xfId="0" applyNumberFormat="1" applyFont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>
      <alignment vertical="top" wrapText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6" fillId="10" borderId="1" xfId="0" applyFont="1" applyFill="1" applyBorder="1" applyAlignment="1" applyProtection="1">
      <alignment vertical="top" wrapText="1"/>
      <protection locked="0"/>
    </xf>
    <xf numFmtId="0" fontId="6" fillId="11" borderId="1" xfId="0" applyFont="1" applyFill="1" applyBorder="1" applyAlignment="1" applyProtection="1">
      <alignment vertical="top" wrapText="1"/>
      <protection locked="0"/>
    </xf>
    <xf numFmtId="49" fontId="6" fillId="11" borderId="1" xfId="0" applyNumberFormat="1" applyFont="1" applyFill="1" applyBorder="1" applyAlignment="1" applyProtection="1">
      <alignment horizontal="center" vertical="top" wrapText="1"/>
      <protection locked="0"/>
    </xf>
    <xf numFmtId="0" fontId="9" fillId="0" borderId="0" xfId="0" applyFont="1" applyFill="1" applyAlignment="1" applyProtection="1">
      <alignment vertical="center" wrapText="1"/>
      <protection hidden="1"/>
    </xf>
    <xf numFmtId="0" fontId="6" fillId="2" borderId="4" xfId="0" applyFont="1" applyFill="1" applyBorder="1" applyAlignment="1" applyProtection="1">
      <alignment vertical="top" wrapText="1"/>
      <protection locked="0"/>
    </xf>
    <xf numFmtId="49" fontId="6" fillId="10" borderId="1" xfId="0" applyNumberFormat="1" applyFont="1" applyFill="1" applyBorder="1" applyAlignment="1" applyProtection="1">
      <alignment horizontal="center" vertical="top" wrapText="1"/>
      <protection locked="0"/>
    </xf>
    <xf numFmtId="0" fontId="6" fillId="11" borderId="1" xfId="0" applyFont="1" applyFill="1" applyBorder="1" applyAlignment="1" applyProtection="1">
      <alignment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8"/>
  <sheetViews>
    <sheetView tabSelected="1" topLeftCell="B204" zoomScale="85" zoomScaleNormal="85" zoomScaleSheetLayoutView="85" zoomScalePageLayoutView="85" workbookViewId="0">
      <selection activeCell="B1" sqref="B1:J218"/>
    </sheetView>
  </sheetViews>
  <sheetFormatPr defaultColWidth="9.140625" defaultRowHeight="15" x14ac:dyDescent="0.25"/>
  <cols>
    <col min="1" max="1" width="5" style="20" hidden="1" customWidth="1"/>
    <col min="2" max="2" width="49.28515625" style="21" customWidth="1"/>
    <col min="3" max="3" width="5.42578125" style="21" customWidth="1"/>
    <col min="4" max="4" width="4.42578125" style="21" customWidth="1"/>
    <col min="5" max="5" width="15.5703125" style="21" customWidth="1"/>
    <col min="6" max="6" width="5.140625" style="21" customWidth="1"/>
    <col min="7" max="7" width="11.7109375" style="21" customWidth="1"/>
    <col min="8" max="8" width="13.42578125" style="21" customWidth="1"/>
    <col min="9" max="9" width="11.7109375" style="21" customWidth="1"/>
    <col min="10" max="10" width="13.42578125" style="21" customWidth="1"/>
    <col min="11" max="16384" width="9.140625" style="21"/>
  </cols>
  <sheetData>
    <row r="1" spans="1:10" s="19" customFormat="1" ht="38.25" customHeight="1" x14ac:dyDescent="0.3">
      <c r="A1" s="18"/>
      <c r="G1" s="59"/>
      <c r="H1" s="59"/>
      <c r="I1" s="59" t="s">
        <v>133</v>
      </c>
      <c r="J1" s="59"/>
    </row>
    <row r="2" spans="1:10" ht="17.45" customHeight="1" x14ac:dyDescent="0.25">
      <c r="E2" s="45"/>
      <c r="F2" s="45"/>
      <c r="G2" s="60"/>
      <c r="H2" s="60"/>
      <c r="I2" s="60"/>
      <c r="J2" s="60"/>
    </row>
    <row r="3" spans="1:10" ht="98.45" customHeight="1" x14ac:dyDescent="0.25">
      <c r="E3" s="41"/>
      <c r="F3" s="41"/>
      <c r="G3" s="60" t="s">
        <v>186</v>
      </c>
      <c r="H3" s="60"/>
      <c r="I3" s="60"/>
      <c r="J3" s="60"/>
    </row>
    <row r="4" spans="1:10" ht="21.6" customHeight="1" x14ac:dyDescent="0.25">
      <c r="E4" s="49"/>
      <c r="F4" s="49"/>
      <c r="G4" s="49"/>
      <c r="H4" s="49"/>
      <c r="I4" s="49"/>
      <c r="J4" s="49"/>
    </row>
    <row r="5" spans="1:10" s="20" customFormat="1" ht="65.25" customHeight="1" x14ac:dyDescent="0.2">
      <c r="B5" s="61" t="s">
        <v>187</v>
      </c>
      <c r="C5" s="61"/>
      <c r="D5" s="61"/>
      <c r="E5" s="61"/>
      <c r="F5" s="61"/>
      <c r="G5" s="61"/>
      <c r="H5" s="61"/>
      <c r="I5" s="61"/>
      <c r="J5" s="61"/>
    </row>
    <row r="7" spans="1:10" ht="15" customHeight="1" x14ac:dyDescent="0.25">
      <c r="B7" s="50" t="s">
        <v>0</v>
      </c>
      <c r="C7" s="50" t="s">
        <v>1</v>
      </c>
      <c r="D7" s="50" t="s">
        <v>2</v>
      </c>
      <c r="E7" s="50" t="s">
        <v>3</v>
      </c>
      <c r="F7" s="50" t="s">
        <v>4</v>
      </c>
      <c r="G7" s="53" t="s">
        <v>110</v>
      </c>
      <c r="H7" s="54"/>
      <c r="I7" s="53" t="s">
        <v>185</v>
      </c>
      <c r="J7" s="54"/>
    </row>
    <row r="8" spans="1:10" x14ac:dyDescent="0.25">
      <c r="B8" s="50"/>
      <c r="C8" s="50"/>
      <c r="D8" s="50"/>
      <c r="E8" s="50"/>
      <c r="F8" s="50"/>
      <c r="G8" s="55"/>
      <c r="H8" s="56"/>
      <c r="I8" s="55"/>
      <c r="J8" s="56"/>
    </row>
    <row r="9" spans="1:10" x14ac:dyDescent="0.25">
      <c r="B9" s="50"/>
      <c r="C9" s="50"/>
      <c r="D9" s="50"/>
      <c r="E9" s="50"/>
      <c r="F9" s="50"/>
      <c r="G9" s="55"/>
      <c r="H9" s="56"/>
      <c r="I9" s="55"/>
      <c r="J9" s="56"/>
    </row>
    <row r="10" spans="1:10" x14ac:dyDescent="0.25">
      <c r="B10" s="50"/>
      <c r="C10" s="50"/>
      <c r="D10" s="50"/>
      <c r="E10" s="50"/>
      <c r="F10" s="50"/>
      <c r="G10" s="57"/>
      <c r="H10" s="58"/>
      <c r="I10" s="57"/>
      <c r="J10" s="58"/>
    </row>
    <row r="11" spans="1:10" ht="15" customHeight="1" x14ac:dyDescent="0.25">
      <c r="B11" s="50"/>
      <c r="C11" s="50"/>
      <c r="D11" s="50"/>
      <c r="E11" s="50"/>
      <c r="F11" s="50"/>
      <c r="G11" s="51" t="s">
        <v>5</v>
      </c>
      <c r="H11" s="50" t="s">
        <v>109</v>
      </c>
      <c r="I11" s="51" t="s">
        <v>5</v>
      </c>
      <c r="J11" s="50" t="s">
        <v>109</v>
      </c>
    </row>
    <row r="12" spans="1:10" x14ac:dyDescent="0.25">
      <c r="B12" s="50"/>
      <c r="C12" s="50"/>
      <c r="D12" s="50"/>
      <c r="E12" s="50"/>
      <c r="F12" s="50"/>
      <c r="G12" s="52"/>
      <c r="H12" s="50"/>
      <c r="I12" s="52"/>
      <c r="J12" s="50"/>
    </row>
    <row r="13" spans="1:10" x14ac:dyDescent="0.25">
      <c r="B13" s="50"/>
      <c r="C13" s="50"/>
      <c r="D13" s="50"/>
      <c r="E13" s="50"/>
      <c r="F13" s="50"/>
      <c r="G13" s="52"/>
      <c r="H13" s="50"/>
      <c r="I13" s="52"/>
      <c r="J13" s="50"/>
    </row>
    <row r="14" spans="1:10" x14ac:dyDescent="0.25">
      <c r="B14" s="51"/>
      <c r="C14" s="51"/>
      <c r="D14" s="51"/>
      <c r="E14" s="51"/>
      <c r="F14" s="51"/>
      <c r="G14" s="52"/>
      <c r="H14" s="51"/>
      <c r="I14" s="52"/>
      <c r="J14" s="51"/>
    </row>
    <row r="15" spans="1:10" s="13" customFormat="1" ht="15.75" x14ac:dyDescent="0.25">
      <c r="A15" s="14">
        <v>0</v>
      </c>
      <c r="B15" s="26" t="s">
        <v>118</v>
      </c>
      <c r="C15" s="27" t="s">
        <v>83</v>
      </c>
      <c r="D15" s="27" t="s">
        <v>130</v>
      </c>
      <c r="E15" s="27"/>
      <c r="F15" s="27"/>
      <c r="G15" s="28">
        <f>SUMIFS(G16:G1023,$C16:$C1023,$C16)/3</f>
        <v>88198.200000000026</v>
      </c>
      <c r="H15" s="28">
        <f>SUMIFS(H16:H1013,$C16:$C1013,$C16)/3</f>
        <v>2334.6999999999998</v>
      </c>
      <c r="I15" s="28">
        <f>SUMIFS(I16:I1023,$C16:$C1023,$C16)/3</f>
        <v>92909.8</v>
      </c>
      <c r="J15" s="28">
        <f>SUMIFS(J16:J1013,$C16:$C1013,$C16)/3</f>
        <v>6645.5</v>
      </c>
    </row>
    <row r="16" spans="1:10" s="13" customFormat="1" ht="47.25" x14ac:dyDescent="0.25">
      <c r="A16" s="15">
        <v>1</v>
      </c>
      <c r="B16" s="29" t="s">
        <v>45</v>
      </c>
      <c r="C16" s="30" t="s">
        <v>83</v>
      </c>
      <c r="D16" s="30" t="s">
        <v>102</v>
      </c>
      <c r="E16" s="30" t="s">
        <v>6</v>
      </c>
      <c r="F16" s="30" t="s">
        <v>85</v>
      </c>
      <c r="G16" s="31">
        <f>SUMIFS(G17:G1013,$C17:$C1013,$C17,$D17:$D1013,$D17)/2</f>
        <v>1737.4</v>
      </c>
      <c r="H16" s="31">
        <f>SUMIFS(H17:H1013,$C17:$C1013,$C17,$D17:$D1013,$D17)/2</f>
        <v>0</v>
      </c>
      <c r="I16" s="31">
        <f>SUMIFS(I17:I1013,$C17:$C1013,$C17,$D17:$D1013,$D17)/2</f>
        <v>1737.4</v>
      </c>
      <c r="J16" s="31">
        <f>SUMIFS(J17:J1013,$C17:$C1013,$C17,$D17:$D1013,$D17)/2</f>
        <v>0</v>
      </c>
    </row>
    <row r="17" spans="1:10" s="13" customFormat="1" ht="78.75" x14ac:dyDescent="0.25">
      <c r="A17" s="16">
        <v>2</v>
      </c>
      <c r="B17" s="32" t="s">
        <v>8</v>
      </c>
      <c r="C17" s="33" t="s">
        <v>83</v>
      </c>
      <c r="D17" s="33" t="s">
        <v>102</v>
      </c>
      <c r="E17" s="33" t="s">
        <v>142</v>
      </c>
      <c r="F17" s="33" t="s">
        <v>85</v>
      </c>
      <c r="G17" s="34">
        <f>SUMIFS(G18:G1010,$C18:$C1010,$C18,$D18:$D1010,$D18,$E18:$E1010,$E18)</f>
        <v>1737.4</v>
      </c>
      <c r="H17" s="34">
        <f>SUMIFS(H18:H1010,$C18:$C1010,$C18,$D18:$D1010,$D18,$E18:$E1010,$E18)</f>
        <v>0</v>
      </c>
      <c r="I17" s="34">
        <f>SUMIFS(I18:I1010,$C18:$C1010,$C18,$D18:$D1010,$D18,$E18:$E1010,$E18)</f>
        <v>1737.4</v>
      </c>
      <c r="J17" s="34">
        <f>SUMIFS(J18:J1010,$C18:$C1010,$C18,$D18:$D1010,$D18,$E18:$E1010,$E18)</f>
        <v>0</v>
      </c>
    </row>
    <row r="18" spans="1:10" s="13" customFormat="1" ht="31.5" x14ac:dyDescent="0.25">
      <c r="A18" s="17">
        <v>3</v>
      </c>
      <c r="B18" s="22" t="s">
        <v>10</v>
      </c>
      <c r="C18" s="23" t="s">
        <v>83</v>
      </c>
      <c r="D18" s="23" t="s">
        <v>102</v>
      </c>
      <c r="E18" s="23" t="s">
        <v>142</v>
      </c>
      <c r="F18" s="23" t="s">
        <v>86</v>
      </c>
      <c r="G18" s="24">
        <v>1737.4</v>
      </c>
      <c r="H18" s="24"/>
      <c r="I18" s="24">
        <v>1737.4</v>
      </c>
      <c r="J18" s="24"/>
    </row>
    <row r="19" spans="1:10" s="13" customFormat="1" ht="63" x14ac:dyDescent="0.25">
      <c r="A19" s="15">
        <v>1</v>
      </c>
      <c r="B19" s="29" t="s">
        <v>21</v>
      </c>
      <c r="C19" s="30" t="s">
        <v>83</v>
      </c>
      <c r="D19" s="30" t="s">
        <v>92</v>
      </c>
      <c r="E19" s="30" t="s">
        <v>6</v>
      </c>
      <c r="F19" s="30" t="s">
        <v>85</v>
      </c>
      <c r="G19" s="31">
        <f>SUMIFS(G20:G1014,$C20:$C1014,$C20,$D20:$D1014,$D20)/2</f>
        <v>903.8</v>
      </c>
      <c r="H19" s="31">
        <f>SUMIFS(H22:H1016,$C22:$C1016,$C22,$D22:$D1016,$D22)/2</f>
        <v>0</v>
      </c>
      <c r="I19" s="31">
        <f>SUMIFS(I20:I1014,$C20:$C1014,$C20,$D20:$D1014,$D20)/2</f>
        <v>932.8</v>
      </c>
      <c r="J19" s="31">
        <f>SUMIFS(J22:J1016,$C22:$C1016,$C22,$D22:$D1016,$D22)/2</f>
        <v>0</v>
      </c>
    </row>
    <row r="20" spans="1:10" s="13" customFormat="1" ht="63" x14ac:dyDescent="0.25">
      <c r="A20" s="16">
        <v>2</v>
      </c>
      <c r="B20" s="40" t="s">
        <v>160</v>
      </c>
      <c r="C20" s="33" t="s">
        <v>83</v>
      </c>
      <c r="D20" s="33" t="s">
        <v>92</v>
      </c>
      <c r="E20" s="33" t="s">
        <v>14</v>
      </c>
      <c r="F20" s="33"/>
      <c r="G20" s="34">
        <f>SUMIFS(G21:G1011,$C21:$C1011,$C21,$D21:$D1011,$D21,$E21:$E1011,$E21)</f>
        <v>26.5</v>
      </c>
      <c r="H20" s="34">
        <f>SUMIFS(H21:H1011,$C21:$C1011,$C21,$D21:$D1011,$D21,$E21:$E1011,$E21)</f>
        <v>0</v>
      </c>
      <c r="I20" s="34">
        <f>SUMIFS(I21:I1011,$C21:$C1011,$C21,$D21:$D1011,$D21,$E21:$E1011,$E21)</f>
        <v>55.5</v>
      </c>
      <c r="J20" s="34">
        <f>SUMIFS(J21:J1011,$C21:$C1011,$C21,$D21:$D1011,$D21,$E21:$E1011,$E21)</f>
        <v>0</v>
      </c>
    </row>
    <row r="21" spans="1:10" s="13" customFormat="1" ht="47.25" x14ac:dyDescent="0.25">
      <c r="A21" s="17">
        <v>3</v>
      </c>
      <c r="B21" s="22" t="s">
        <v>11</v>
      </c>
      <c r="C21" s="23" t="s">
        <v>83</v>
      </c>
      <c r="D21" s="23" t="s">
        <v>92</v>
      </c>
      <c r="E21" s="23" t="s">
        <v>14</v>
      </c>
      <c r="F21" s="23" t="s">
        <v>87</v>
      </c>
      <c r="G21" s="24">
        <v>26.5</v>
      </c>
      <c r="H21" s="24"/>
      <c r="I21" s="24">
        <v>55.5</v>
      </c>
      <c r="J21" s="24"/>
    </row>
    <row r="22" spans="1:10" s="13" customFormat="1" ht="78.75" x14ac:dyDescent="0.25">
      <c r="A22" s="16">
        <v>2</v>
      </c>
      <c r="B22" s="32" t="s">
        <v>8</v>
      </c>
      <c r="C22" s="33" t="s">
        <v>83</v>
      </c>
      <c r="D22" s="33" t="s">
        <v>92</v>
      </c>
      <c r="E22" s="33" t="s">
        <v>142</v>
      </c>
      <c r="F22" s="33" t="s">
        <v>85</v>
      </c>
      <c r="G22" s="34">
        <f>SUMIFS(G23:G1013,$C23:$C1013,$C23,$D23:$D1013,$D23,$E23:$E1013,$E23)</f>
        <v>877.3</v>
      </c>
      <c r="H22" s="34">
        <f>SUMIFS(H23:H1013,$C23:$C1013,$C23,$D23:$D1013,$D23,$E23:$E1013,$E23)</f>
        <v>0</v>
      </c>
      <c r="I22" s="34">
        <f>SUMIFS(I23:I1013,$C23:$C1013,$C23,$D23:$D1013,$D23,$E23:$E1013,$E23)</f>
        <v>877.3</v>
      </c>
      <c r="J22" s="34">
        <f>SUMIFS(J23:J1013,$C23:$C1013,$C23,$D23:$D1013,$D23,$E23:$E1013,$E23)</f>
        <v>0</v>
      </c>
    </row>
    <row r="23" spans="1:10" s="13" customFormat="1" ht="31.5" x14ac:dyDescent="0.25">
      <c r="A23" s="17">
        <v>3</v>
      </c>
      <c r="B23" s="22" t="s">
        <v>10</v>
      </c>
      <c r="C23" s="23" t="s">
        <v>83</v>
      </c>
      <c r="D23" s="23" t="s">
        <v>92</v>
      </c>
      <c r="E23" s="23" t="s">
        <v>142</v>
      </c>
      <c r="F23" s="23" t="s">
        <v>86</v>
      </c>
      <c r="G23" s="24">
        <v>734.8</v>
      </c>
      <c r="H23" s="24"/>
      <c r="I23" s="24">
        <v>734.8</v>
      </c>
      <c r="J23" s="24"/>
    </row>
    <row r="24" spans="1:10" s="13" customFormat="1" ht="47.25" x14ac:dyDescent="0.25">
      <c r="A24" s="17">
        <v>3</v>
      </c>
      <c r="B24" s="22" t="s">
        <v>11</v>
      </c>
      <c r="C24" s="23" t="s">
        <v>83</v>
      </c>
      <c r="D24" s="23" t="s">
        <v>92</v>
      </c>
      <c r="E24" s="23" t="s">
        <v>142</v>
      </c>
      <c r="F24" s="23" t="s">
        <v>87</v>
      </c>
      <c r="G24" s="24">
        <v>141.5</v>
      </c>
      <c r="H24" s="24"/>
      <c r="I24" s="24">
        <v>141.5</v>
      </c>
      <c r="J24" s="24"/>
    </row>
    <row r="25" spans="1:10" s="13" customFormat="1" ht="15.75" x14ac:dyDescent="0.25">
      <c r="A25" s="17">
        <v>3</v>
      </c>
      <c r="B25" s="22" t="s">
        <v>12</v>
      </c>
      <c r="C25" s="23" t="s">
        <v>83</v>
      </c>
      <c r="D25" s="23" t="s">
        <v>92</v>
      </c>
      <c r="E25" s="23" t="s">
        <v>142</v>
      </c>
      <c r="F25" s="23" t="s">
        <v>88</v>
      </c>
      <c r="G25" s="24">
        <v>1</v>
      </c>
      <c r="H25" s="24"/>
      <c r="I25" s="24">
        <v>1</v>
      </c>
      <c r="J25" s="24"/>
    </row>
    <row r="26" spans="1:10" s="13" customFormat="1" ht="63" x14ac:dyDescent="0.25">
      <c r="A26" s="15">
        <v>1</v>
      </c>
      <c r="B26" s="29" t="s">
        <v>38</v>
      </c>
      <c r="C26" s="30" t="s">
        <v>83</v>
      </c>
      <c r="D26" s="30" t="s">
        <v>100</v>
      </c>
      <c r="E26" s="30" t="s">
        <v>6</v>
      </c>
      <c r="F26" s="30" t="s">
        <v>85</v>
      </c>
      <c r="G26" s="31">
        <f>SUMIFS(G27:G1021,$C27:$C1021,$C27,$D27:$D1021,$D27)/2</f>
        <v>29287.200000000001</v>
      </c>
      <c r="H26" s="31">
        <f>SUMIFS(H27:H1021,$C27:$C1021,$C27,$D27:$D1021,$D27)/2</f>
        <v>2089</v>
      </c>
      <c r="I26" s="31">
        <f>SUMIFS(I27:I1021,$C27:$C1021,$C27,$D27:$D1021,$D27)/2</f>
        <v>29357.3</v>
      </c>
      <c r="J26" s="31">
        <f>SUMIFS(J27:J1021,$C27:$C1021,$C27,$D27:$D1021,$D27)/2</f>
        <v>2089</v>
      </c>
    </row>
    <row r="27" spans="1:10" s="13" customFormat="1" ht="63" x14ac:dyDescent="0.25">
      <c r="A27" s="16">
        <v>2</v>
      </c>
      <c r="B27" s="40" t="s">
        <v>160</v>
      </c>
      <c r="C27" s="33" t="s">
        <v>83</v>
      </c>
      <c r="D27" s="33" t="s">
        <v>100</v>
      </c>
      <c r="E27" s="33" t="s">
        <v>14</v>
      </c>
      <c r="F27" s="33"/>
      <c r="G27" s="34">
        <f>SUMIFS(G28:G1018,$C28:$C1018,$C28,$D28:$D1018,$D28,$E28:$E1018,$E28)</f>
        <v>551.9</v>
      </c>
      <c r="H27" s="34">
        <f>SUMIFS(H28:H1018,$C28:$C1018,$C28,$D28:$D1018,$D28,$E28:$E1018,$E28)</f>
        <v>0</v>
      </c>
      <c r="I27" s="34">
        <f>SUMIFS(I28:I1018,$C28:$C1018,$C28,$D28:$D1018,$D28,$E28:$E1018,$E28)</f>
        <v>551.9</v>
      </c>
      <c r="J27" s="34">
        <f>SUMIFS(J28:J1018,$C28:$C1018,$C28,$D28:$D1018,$D28,$E28:$E1018,$E28)</f>
        <v>0</v>
      </c>
    </row>
    <row r="28" spans="1:10" s="13" customFormat="1" ht="47.25" x14ac:dyDescent="0.25">
      <c r="A28" s="17">
        <v>3</v>
      </c>
      <c r="B28" s="22" t="s">
        <v>11</v>
      </c>
      <c r="C28" s="23" t="s">
        <v>83</v>
      </c>
      <c r="D28" s="23" t="s">
        <v>100</v>
      </c>
      <c r="E28" s="23" t="s">
        <v>14</v>
      </c>
      <c r="F28" s="23" t="s">
        <v>87</v>
      </c>
      <c r="G28" s="24">
        <v>551.9</v>
      </c>
      <c r="H28" s="24"/>
      <c r="I28" s="24">
        <v>551.9</v>
      </c>
      <c r="J28" s="24"/>
    </row>
    <row r="29" spans="1:10" s="13" customFormat="1" ht="63" x14ac:dyDescent="0.25">
      <c r="A29" s="16">
        <v>2</v>
      </c>
      <c r="B29" s="40" t="s">
        <v>161</v>
      </c>
      <c r="C29" s="33" t="s">
        <v>83</v>
      </c>
      <c r="D29" s="33" t="s">
        <v>100</v>
      </c>
      <c r="E29" s="33" t="s">
        <v>46</v>
      </c>
      <c r="F29" s="33"/>
      <c r="G29" s="34">
        <f>SUMIFS(G30:G1020,$C30:$C1020,$C30,$D30:$D1020,$D30,$E30:$E1020,$E30)</f>
        <v>129.4</v>
      </c>
      <c r="H29" s="34">
        <f>SUMIFS(H30:H1020,$C30:$C1020,$C30,$D30:$D1020,$D30,$E30:$E1020,$E30)</f>
        <v>0</v>
      </c>
      <c r="I29" s="34">
        <f>SUMIFS(I30:I1020,$C30:$C1020,$C30,$D30:$D1020,$D30,$E30:$E1020,$E30)</f>
        <v>129.4</v>
      </c>
      <c r="J29" s="34">
        <f>SUMIFS(J30:J1020,$C30:$C1020,$C30,$D30:$D1020,$D30,$E30:$E1020,$E30)</f>
        <v>0</v>
      </c>
    </row>
    <row r="30" spans="1:10" s="13" customFormat="1" ht="47.25" x14ac:dyDescent="0.25">
      <c r="A30" s="17">
        <v>3</v>
      </c>
      <c r="B30" s="22" t="s">
        <v>11</v>
      </c>
      <c r="C30" s="23" t="s">
        <v>83</v>
      </c>
      <c r="D30" s="23" t="s">
        <v>100</v>
      </c>
      <c r="E30" s="23" t="s">
        <v>46</v>
      </c>
      <c r="F30" s="23" t="s">
        <v>87</v>
      </c>
      <c r="G30" s="24">
        <v>129.4</v>
      </c>
      <c r="H30" s="24"/>
      <c r="I30" s="24">
        <v>129.4</v>
      </c>
      <c r="J30" s="24"/>
    </row>
    <row r="31" spans="1:10" s="13" customFormat="1" ht="78.75" x14ac:dyDescent="0.25">
      <c r="A31" s="16">
        <v>2</v>
      </c>
      <c r="B31" s="32" t="s">
        <v>8</v>
      </c>
      <c r="C31" s="33" t="s">
        <v>83</v>
      </c>
      <c r="D31" s="33" t="s">
        <v>100</v>
      </c>
      <c r="E31" s="33" t="s">
        <v>142</v>
      </c>
      <c r="F31" s="33" t="s">
        <v>85</v>
      </c>
      <c r="G31" s="34">
        <f>SUMIFS(G32:G1022,$C32:$C1022,$C32,$D32:$D1022,$D32,$E32:$E1022,$E32)</f>
        <v>28605.9</v>
      </c>
      <c r="H31" s="34">
        <f>SUMIFS(H32:H1022,$C32:$C1022,$C32,$D32:$D1022,$D32,$E32:$E1022,$E32)</f>
        <v>2089</v>
      </c>
      <c r="I31" s="34">
        <f>SUMIFS(I32:I1022,$C32:$C1022,$C32,$D32:$D1022,$D32,$E32:$E1022,$E32)</f>
        <v>28676.000000000004</v>
      </c>
      <c r="J31" s="34">
        <f>SUMIFS(J32:J1022,$C32:$C1022,$C32,$D32:$D1022,$D32,$E32:$E1022,$E32)</f>
        <v>2089</v>
      </c>
    </row>
    <row r="32" spans="1:10" s="13" customFormat="1" ht="31.5" x14ac:dyDescent="0.25">
      <c r="A32" s="17">
        <v>3</v>
      </c>
      <c r="B32" s="22" t="s">
        <v>10</v>
      </c>
      <c r="C32" s="23" t="s">
        <v>83</v>
      </c>
      <c r="D32" s="23" t="s">
        <v>100</v>
      </c>
      <c r="E32" s="23" t="s">
        <v>142</v>
      </c>
      <c r="F32" s="23" t="s">
        <v>86</v>
      </c>
      <c r="G32" s="24">
        <v>24751.200000000001</v>
      </c>
      <c r="H32" s="24">
        <v>1867.8</v>
      </c>
      <c r="I32" s="24">
        <v>24733.599999999999</v>
      </c>
      <c r="J32" s="24">
        <v>1867.8</v>
      </c>
    </row>
    <row r="33" spans="1:10" s="13" customFormat="1" ht="47.25" x14ac:dyDescent="0.25">
      <c r="A33" s="17">
        <v>3</v>
      </c>
      <c r="B33" s="22" t="s">
        <v>11</v>
      </c>
      <c r="C33" s="23" t="s">
        <v>83</v>
      </c>
      <c r="D33" s="23" t="s">
        <v>100</v>
      </c>
      <c r="E33" s="23" t="s">
        <v>142</v>
      </c>
      <c r="F33" s="23" t="s">
        <v>87</v>
      </c>
      <c r="G33" s="24">
        <v>3259.8</v>
      </c>
      <c r="H33" s="24">
        <v>221.2</v>
      </c>
      <c r="I33" s="24">
        <v>3277.4</v>
      </c>
      <c r="J33" s="24">
        <v>221.2</v>
      </c>
    </row>
    <row r="34" spans="1:10" s="13" customFormat="1" ht="31.5" x14ac:dyDescent="0.25">
      <c r="A34" s="17">
        <v>3</v>
      </c>
      <c r="B34" s="22" t="s">
        <v>22</v>
      </c>
      <c r="C34" s="23" t="s">
        <v>83</v>
      </c>
      <c r="D34" s="23" t="s">
        <v>100</v>
      </c>
      <c r="E34" s="23" t="s">
        <v>142</v>
      </c>
      <c r="F34" s="23" t="s">
        <v>94</v>
      </c>
      <c r="G34" s="24">
        <v>54.2</v>
      </c>
      <c r="H34" s="24"/>
      <c r="I34" s="24">
        <v>54.2</v>
      </c>
      <c r="J34" s="24"/>
    </row>
    <row r="35" spans="1:10" s="13" customFormat="1" ht="15.75" x14ac:dyDescent="0.25">
      <c r="A35" s="17">
        <v>3</v>
      </c>
      <c r="B35" s="22" t="s">
        <v>201</v>
      </c>
      <c r="C35" s="23" t="s">
        <v>83</v>
      </c>
      <c r="D35" s="23" t="s">
        <v>100</v>
      </c>
      <c r="E35" s="23" t="s">
        <v>142</v>
      </c>
      <c r="F35" s="23" t="s">
        <v>200</v>
      </c>
      <c r="G35" s="24">
        <v>5.3</v>
      </c>
      <c r="H35" s="24"/>
      <c r="I35" s="24">
        <v>40.4</v>
      </c>
      <c r="J35" s="24"/>
    </row>
    <row r="36" spans="1:10" s="13" customFormat="1" ht="15.75" x14ac:dyDescent="0.25">
      <c r="A36" s="17">
        <v>3</v>
      </c>
      <c r="B36" s="22" t="s">
        <v>12</v>
      </c>
      <c r="C36" s="23" t="s">
        <v>83</v>
      </c>
      <c r="D36" s="23" t="s">
        <v>100</v>
      </c>
      <c r="E36" s="23" t="s">
        <v>142</v>
      </c>
      <c r="F36" s="23" t="s">
        <v>88</v>
      </c>
      <c r="G36" s="24">
        <v>535.4</v>
      </c>
      <c r="H36" s="24"/>
      <c r="I36" s="24">
        <v>570.4</v>
      </c>
      <c r="J36" s="24"/>
    </row>
    <row r="37" spans="1:10" s="13" customFormat="1" ht="47.25" x14ac:dyDescent="0.25">
      <c r="A37" s="15">
        <v>1</v>
      </c>
      <c r="B37" s="29" t="s">
        <v>7</v>
      </c>
      <c r="C37" s="30" t="s">
        <v>83</v>
      </c>
      <c r="D37" s="30" t="s">
        <v>84</v>
      </c>
      <c r="E37" s="30"/>
      <c r="F37" s="30" t="s">
        <v>85</v>
      </c>
      <c r="G37" s="31">
        <f>SUMIFS(G38:G1030,$C38:$C1030,$C38,$D38:$D1030,$D38)/2</f>
        <v>12039.5</v>
      </c>
      <c r="H37" s="31">
        <f>SUMIFS(H38:H1030,$C38:$C1030,$C38,$D38:$D1030,$D38)/2</f>
        <v>0</v>
      </c>
      <c r="I37" s="31">
        <f>SUMIFS(I38:I1030,$C38:$C1030,$C38,$D38:$D1030,$D38)/2</f>
        <v>12039.5</v>
      </c>
      <c r="J37" s="31">
        <f>SUMIFS(J38:J1030,$C38:$C1030,$C38,$D38:$D1030,$D38)/2</f>
        <v>0</v>
      </c>
    </row>
    <row r="38" spans="1:10" s="13" customFormat="1" ht="63" x14ac:dyDescent="0.25">
      <c r="A38" s="16">
        <v>2</v>
      </c>
      <c r="B38" s="40" t="s">
        <v>160</v>
      </c>
      <c r="C38" s="33" t="s">
        <v>83</v>
      </c>
      <c r="D38" s="33" t="s">
        <v>84</v>
      </c>
      <c r="E38" s="33" t="s">
        <v>14</v>
      </c>
      <c r="F38" s="33" t="s">
        <v>85</v>
      </c>
      <c r="G38" s="34">
        <f>SUMIFS(G39:G1027,$C39:$C1027,$C39,$D39:$D1027,$D39,$E39:$E1027,$E39)</f>
        <v>185.1</v>
      </c>
      <c r="H38" s="34">
        <f>SUMIFS(H39:H1027,$C39:$C1027,$C39,$D39:$D1027,$D39,$E39:$E1027,$E39)</f>
        <v>0</v>
      </c>
      <c r="I38" s="34">
        <f>SUMIFS(I39:I1027,$C39:$C1027,$C39,$D39:$D1027,$D39,$E39:$E1027,$E39)</f>
        <v>185.1</v>
      </c>
      <c r="J38" s="34">
        <f>SUMIFS(J39:J1027,$C39:$C1027,$C39,$D39:$D1027,$D39,$E39:$E1027,$E39)</f>
        <v>0</v>
      </c>
    </row>
    <row r="39" spans="1:10" s="13" customFormat="1" ht="47.25" x14ac:dyDescent="0.25">
      <c r="A39" s="17">
        <v>3</v>
      </c>
      <c r="B39" s="22" t="s">
        <v>11</v>
      </c>
      <c r="C39" s="23" t="s">
        <v>83</v>
      </c>
      <c r="D39" s="23" t="s">
        <v>84</v>
      </c>
      <c r="E39" s="23" t="s">
        <v>14</v>
      </c>
      <c r="F39" s="23" t="s">
        <v>87</v>
      </c>
      <c r="G39" s="24">
        <v>185.1</v>
      </c>
      <c r="H39" s="24"/>
      <c r="I39" s="24">
        <v>185.1</v>
      </c>
      <c r="J39" s="24"/>
    </row>
    <row r="40" spans="1:10" s="13" customFormat="1" ht="63" x14ac:dyDescent="0.25">
      <c r="A40" s="16">
        <v>2</v>
      </c>
      <c r="B40" s="40" t="s">
        <v>199</v>
      </c>
      <c r="C40" s="33" t="s">
        <v>83</v>
      </c>
      <c r="D40" s="33" t="s">
        <v>84</v>
      </c>
      <c r="E40" s="33" t="s">
        <v>46</v>
      </c>
      <c r="F40" s="33" t="s">
        <v>85</v>
      </c>
      <c r="G40" s="34">
        <f>SUMIFS(G41:G1030,$C41:$C1030,$C41,$D41:$D1030,$D41,$E41:$E1030,$E41)</f>
        <v>9.1999999999999993</v>
      </c>
      <c r="H40" s="34">
        <f>SUMIFS(H41:H1030,$C41:$C1030,$C41,$D41:$D1030,$D41,$E41:$E1030,$E41)</f>
        <v>0</v>
      </c>
      <c r="I40" s="34">
        <f>SUMIFS(I41:I1030,$C41:$C1030,$C41,$D41:$D1030,$D41,$E41:$E1030,$E41)</f>
        <v>9.1999999999999993</v>
      </c>
      <c r="J40" s="34">
        <f>SUMIFS(J41:J1030,$C41:$C1030,$C41,$D41:$D1030,$D41,$E41:$E1030,$E41)</f>
        <v>0</v>
      </c>
    </row>
    <row r="41" spans="1:10" s="13" customFormat="1" ht="47.25" x14ac:dyDescent="0.25">
      <c r="A41" s="17">
        <v>3</v>
      </c>
      <c r="B41" s="22" t="s">
        <v>11</v>
      </c>
      <c r="C41" s="23" t="s">
        <v>83</v>
      </c>
      <c r="D41" s="23" t="s">
        <v>84</v>
      </c>
      <c r="E41" s="23" t="s">
        <v>46</v>
      </c>
      <c r="F41" s="23" t="s">
        <v>87</v>
      </c>
      <c r="G41" s="24">
        <v>9.1999999999999993</v>
      </c>
      <c r="H41" s="24"/>
      <c r="I41" s="24">
        <v>9.1999999999999993</v>
      </c>
      <c r="J41" s="24"/>
    </row>
    <row r="42" spans="1:10" s="13" customFormat="1" ht="78.75" x14ac:dyDescent="0.25">
      <c r="A42" s="16">
        <v>2</v>
      </c>
      <c r="B42" s="32" t="s">
        <v>8</v>
      </c>
      <c r="C42" s="33" t="s">
        <v>83</v>
      </c>
      <c r="D42" s="33" t="s">
        <v>84</v>
      </c>
      <c r="E42" s="33" t="s">
        <v>142</v>
      </c>
      <c r="F42" s="33" t="s">
        <v>85</v>
      </c>
      <c r="G42" s="34">
        <f>SUMIFS(G43:G1029,$C43:$C1029,$C43,$D43:$D1029,$D43,$E43:$E1029,$E43)</f>
        <v>11845.2</v>
      </c>
      <c r="H42" s="34">
        <f>SUMIFS(H43:H1029,$C43:$C1029,$C43,$D43:$D1029,$D43,$E43:$E1029,$E43)</f>
        <v>0</v>
      </c>
      <c r="I42" s="34">
        <f>SUMIFS(I43:I1029,$C43:$C1029,$C43,$D43:$D1029,$D43,$E43:$E1029,$E43)</f>
        <v>11845.2</v>
      </c>
      <c r="J42" s="34">
        <f>SUMIFS(J43:J1029,$C43:$C1029,$C43,$D43:$D1029,$D43,$E43:$E1029,$E43)</f>
        <v>0</v>
      </c>
    </row>
    <row r="43" spans="1:10" s="13" customFormat="1" ht="31.5" x14ac:dyDescent="0.25">
      <c r="A43" s="17">
        <v>3</v>
      </c>
      <c r="B43" s="22" t="s">
        <v>10</v>
      </c>
      <c r="C43" s="23" t="s">
        <v>83</v>
      </c>
      <c r="D43" s="23" t="s">
        <v>84</v>
      </c>
      <c r="E43" s="23" t="s">
        <v>142</v>
      </c>
      <c r="F43" s="23" t="s">
        <v>86</v>
      </c>
      <c r="G43" s="24">
        <v>11305.4</v>
      </c>
      <c r="H43" s="24"/>
      <c r="I43" s="24">
        <v>11305.4</v>
      </c>
      <c r="J43" s="24"/>
    </row>
    <row r="44" spans="1:10" s="13" customFormat="1" ht="47.25" x14ac:dyDescent="0.25">
      <c r="A44" s="17">
        <v>3</v>
      </c>
      <c r="B44" s="22" t="s">
        <v>11</v>
      </c>
      <c r="C44" s="23" t="s">
        <v>83</v>
      </c>
      <c r="D44" s="23" t="s">
        <v>84</v>
      </c>
      <c r="E44" s="23" t="s">
        <v>142</v>
      </c>
      <c r="F44" s="23" t="s">
        <v>87</v>
      </c>
      <c r="G44" s="24">
        <v>514.1</v>
      </c>
      <c r="H44" s="24"/>
      <c r="I44" s="24">
        <v>514.1</v>
      </c>
      <c r="J44" s="24"/>
    </row>
    <row r="45" spans="1:10" s="13" customFormat="1" ht="15.75" x14ac:dyDescent="0.25">
      <c r="A45" s="17">
        <v>3</v>
      </c>
      <c r="B45" s="22" t="s">
        <v>12</v>
      </c>
      <c r="C45" s="23" t="s">
        <v>83</v>
      </c>
      <c r="D45" s="23" t="s">
        <v>84</v>
      </c>
      <c r="E45" s="23" t="s">
        <v>142</v>
      </c>
      <c r="F45" s="23" t="s">
        <v>88</v>
      </c>
      <c r="G45" s="24">
        <v>25.7</v>
      </c>
      <c r="H45" s="24"/>
      <c r="I45" s="24">
        <v>25.7</v>
      </c>
      <c r="J45" s="24"/>
    </row>
    <row r="46" spans="1:10" s="13" customFormat="1" ht="15.75" x14ac:dyDescent="0.25">
      <c r="A46" s="15">
        <v>1</v>
      </c>
      <c r="B46" s="29" t="s">
        <v>47</v>
      </c>
      <c r="C46" s="30" t="s">
        <v>83</v>
      </c>
      <c r="D46" s="30" t="s">
        <v>99</v>
      </c>
      <c r="E46" s="30" t="s">
        <v>6</v>
      </c>
      <c r="F46" s="30" t="s">
        <v>85</v>
      </c>
      <c r="G46" s="31">
        <f>SUMIFS(G47:G1037,$C47:$C1037,$C47,$D47:$D1037,$D47)/2</f>
        <v>500</v>
      </c>
      <c r="H46" s="31">
        <f>SUMIFS(H47:H1037,$C47:$C1037,$C47,$D47:$D1037,$D47)/2</f>
        <v>0</v>
      </c>
      <c r="I46" s="31">
        <f>SUMIFS(I47:I1037,$C47:$C1037,$C47,$D47:$D1037,$D47)/2</f>
        <v>500</v>
      </c>
      <c r="J46" s="31">
        <f>SUMIFS(J47:J1037,$C47:$C1037,$C47,$D47:$D1037,$D47)/2</f>
        <v>0</v>
      </c>
    </row>
    <row r="47" spans="1:10" s="13" customFormat="1" ht="47.25" x14ac:dyDescent="0.25">
      <c r="A47" s="16">
        <v>2</v>
      </c>
      <c r="B47" s="32" t="s">
        <v>39</v>
      </c>
      <c r="C47" s="33" t="s">
        <v>83</v>
      </c>
      <c r="D47" s="33" t="s">
        <v>99</v>
      </c>
      <c r="E47" s="33" t="s">
        <v>143</v>
      </c>
      <c r="F47" s="33" t="s">
        <v>85</v>
      </c>
      <c r="G47" s="34">
        <f>SUMIFS(G48:G1034,$C48:$C1034,$C48,$D48:$D1034,$D48,$E48:$E1034,$E48)</f>
        <v>500</v>
      </c>
      <c r="H47" s="34">
        <f>SUMIFS(H48:H1034,$C48:$C1034,$C48,$D48:$D1034,$D48,$E48:$E1034,$E48)</f>
        <v>0</v>
      </c>
      <c r="I47" s="34">
        <f>SUMIFS(I48:I1034,$C48:$C1034,$C48,$D48:$D1034,$D48,$E48:$E1034,$E48)</f>
        <v>500</v>
      </c>
      <c r="J47" s="34">
        <f>SUMIFS(J48:J1034,$C48:$C1034,$C48,$D48:$D1034,$D48,$E48:$E1034,$E48)</f>
        <v>0</v>
      </c>
    </row>
    <row r="48" spans="1:10" s="13" customFormat="1" ht="15.75" x14ac:dyDescent="0.25">
      <c r="A48" s="17">
        <v>3</v>
      </c>
      <c r="B48" s="22" t="s">
        <v>48</v>
      </c>
      <c r="C48" s="23" t="s">
        <v>83</v>
      </c>
      <c r="D48" s="23" t="s">
        <v>99</v>
      </c>
      <c r="E48" s="23" t="s">
        <v>143</v>
      </c>
      <c r="F48" s="23" t="s">
        <v>104</v>
      </c>
      <c r="G48" s="24">
        <v>500</v>
      </c>
      <c r="H48" s="24"/>
      <c r="I48" s="24">
        <v>500</v>
      </c>
      <c r="J48" s="24"/>
    </row>
    <row r="49" spans="1:10" s="13" customFormat="1" ht="15.75" x14ac:dyDescent="0.25">
      <c r="A49" s="15">
        <v>1</v>
      </c>
      <c r="B49" s="29" t="s">
        <v>13</v>
      </c>
      <c r="C49" s="30" t="s">
        <v>83</v>
      </c>
      <c r="D49" s="30" t="s">
        <v>89</v>
      </c>
      <c r="E49" s="30"/>
      <c r="F49" s="30"/>
      <c r="G49" s="31">
        <f>SUMIFS(G50:G1040,$C50:$C1040,$C50,$D50:$D1040,$D50)/2</f>
        <v>43730.3</v>
      </c>
      <c r="H49" s="31">
        <f>SUMIFS(H50:H1040,$C50:$C1040,$C50,$D50:$D1040,$D50)/2</f>
        <v>245.7</v>
      </c>
      <c r="I49" s="31">
        <f>SUMIFS(I50:I1040,$C50:$C1040,$C50,$D50:$D1040,$D50)/2</f>
        <v>48342.8</v>
      </c>
      <c r="J49" s="31">
        <f>SUMIFS(J50:J1040,$C50:$C1040,$C50,$D50:$D1040,$D50)/2</f>
        <v>4556.5</v>
      </c>
    </row>
    <row r="50" spans="1:10" s="13" customFormat="1" ht="94.5" x14ac:dyDescent="0.25">
      <c r="A50" s="16">
        <v>2</v>
      </c>
      <c r="B50" s="32" t="s">
        <v>162</v>
      </c>
      <c r="C50" s="33" t="s">
        <v>83</v>
      </c>
      <c r="D50" s="33" t="s">
        <v>89</v>
      </c>
      <c r="E50" s="33" t="s">
        <v>49</v>
      </c>
      <c r="F50" s="33"/>
      <c r="G50" s="34">
        <f>SUMIFS(G51:G1037,$C51:$C1037,$C51,$D51:$D1037,$D51,$E51:$E1037,$E51)</f>
        <v>21983.7</v>
      </c>
      <c r="H50" s="34">
        <f>SUMIFS(H51:H1037,$C51:$C1037,$C51,$D51:$D1037,$D51,$E51:$E1037,$E51)</f>
        <v>245.7</v>
      </c>
      <c r="I50" s="34">
        <f>SUMIFS(I51:I1037,$C51:$C1037,$C51,$D51:$D1037,$D51,$E51:$E1037,$E51)</f>
        <v>21983.7</v>
      </c>
      <c r="J50" s="34">
        <f>SUMIFS(J51:J1037,$C51:$C1037,$C51,$D51:$D1037,$D51,$E51:$E1037,$E51)</f>
        <v>245.7</v>
      </c>
    </row>
    <row r="51" spans="1:10" s="13" customFormat="1" ht="15.75" x14ac:dyDescent="0.25">
      <c r="A51" s="17">
        <v>3</v>
      </c>
      <c r="B51" s="22" t="s">
        <v>50</v>
      </c>
      <c r="C51" s="23" t="s">
        <v>83</v>
      </c>
      <c r="D51" s="23" t="s">
        <v>89</v>
      </c>
      <c r="E51" s="23" t="s">
        <v>49</v>
      </c>
      <c r="F51" s="23" t="s">
        <v>105</v>
      </c>
      <c r="G51" s="24">
        <v>21983.7</v>
      </c>
      <c r="H51" s="24">
        <v>245.7</v>
      </c>
      <c r="I51" s="24">
        <v>21983.7</v>
      </c>
      <c r="J51" s="24">
        <v>245.7</v>
      </c>
    </row>
    <row r="52" spans="1:10" s="13" customFormat="1" ht="63" x14ac:dyDescent="0.25">
      <c r="A52" s="16">
        <v>2</v>
      </c>
      <c r="B52" s="35" t="s">
        <v>163</v>
      </c>
      <c r="C52" s="33" t="s">
        <v>83</v>
      </c>
      <c r="D52" s="33" t="s">
        <v>89</v>
      </c>
      <c r="E52" s="33" t="s">
        <v>51</v>
      </c>
      <c r="F52" s="33"/>
      <c r="G52" s="34">
        <f>SUMIFS(G53:G1039,$C53:$C1039,$C53,$D53:$D1039,$D53,$E53:$E1039,$E53)</f>
        <v>9807.7999999999993</v>
      </c>
      <c r="H52" s="34">
        <f>SUMIFS(H53:H1039,$C53:$C1039,$C53,$D53:$D1039,$D53,$E53:$E1039,$E53)</f>
        <v>0</v>
      </c>
      <c r="I52" s="34">
        <f>SUMIFS(I53:I1039,$C53:$C1039,$C53,$D53:$D1039,$D53,$E53:$E1039,$E53)</f>
        <v>14420.3</v>
      </c>
      <c r="J52" s="34">
        <f>SUMIFS(J53:J1039,$C53:$C1039,$C53,$D53:$D1039,$D53,$E53:$E1039,$E53)</f>
        <v>4310.8</v>
      </c>
    </row>
    <row r="53" spans="1:10" s="13" customFormat="1" ht="15.75" x14ac:dyDescent="0.25">
      <c r="A53" s="17">
        <v>3</v>
      </c>
      <c r="B53" s="22" t="s">
        <v>50</v>
      </c>
      <c r="C53" s="23" t="s">
        <v>83</v>
      </c>
      <c r="D53" s="23" t="s">
        <v>89</v>
      </c>
      <c r="E53" s="23" t="s">
        <v>51</v>
      </c>
      <c r="F53" s="23" t="s">
        <v>105</v>
      </c>
      <c r="G53" s="24">
        <v>9807.7999999999993</v>
      </c>
      <c r="H53" s="24"/>
      <c r="I53" s="24">
        <v>14420.3</v>
      </c>
      <c r="J53" s="24">
        <v>4310.8</v>
      </c>
    </row>
    <row r="54" spans="1:10" s="13" customFormat="1" ht="78.75" x14ac:dyDescent="0.25">
      <c r="A54" s="16">
        <v>2</v>
      </c>
      <c r="B54" s="32" t="s">
        <v>164</v>
      </c>
      <c r="C54" s="33" t="s">
        <v>83</v>
      </c>
      <c r="D54" s="33" t="s">
        <v>89</v>
      </c>
      <c r="E54" s="33" t="s">
        <v>52</v>
      </c>
      <c r="F54" s="33"/>
      <c r="G54" s="34">
        <f>SUMIFS(G55:G1041,$C55:$C1041,$C55,$D55:$D1041,$D55,$E55:$E1041,$E55)</f>
        <v>2267.1</v>
      </c>
      <c r="H54" s="34">
        <f>SUMIFS(H55:H1041,$C55:$C1041,$C55,$D55:$D1041,$D55,$E55:$E1041,$E55)</f>
        <v>0</v>
      </c>
      <c r="I54" s="34">
        <f>SUMIFS(I55:I1041,$C55:$C1041,$C55,$D55:$D1041,$D55,$E55:$E1041,$E55)</f>
        <v>2267.1</v>
      </c>
      <c r="J54" s="34">
        <f>SUMIFS(J55:J1041,$C55:$C1041,$C55,$D55:$D1041,$D55,$E55:$E1041,$E55)</f>
        <v>0</v>
      </c>
    </row>
    <row r="55" spans="1:10" s="13" customFormat="1" ht="15.75" x14ac:dyDescent="0.25">
      <c r="A55" s="17">
        <v>3</v>
      </c>
      <c r="B55" s="22" t="s">
        <v>50</v>
      </c>
      <c r="C55" s="23" t="s">
        <v>83</v>
      </c>
      <c r="D55" s="23" t="s">
        <v>89</v>
      </c>
      <c r="E55" s="23" t="s">
        <v>52</v>
      </c>
      <c r="F55" s="23" t="s">
        <v>105</v>
      </c>
      <c r="G55" s="24">
        <v>2267.1</v>
      </c>
      <c r="H55" s="24"/>
      <c r="I55" s="24">
        <v>2267.1</v>
      </c>
      <c r="J55" s="24"/>
    </row>
    <row r="56" spans="1:10" s="13" customFormat="1" ht="78.75" x14ac:dyDescent="0.25">
      <c r="A56" s="16">
        <v>2</v>
      </c>
      <c r="B56" s="35" t="s">
        <v>165</v>
      </c>
      <c r="C56" s="33" t="s">
        <v>83</v>
      </c>
      <c r="D56" s="33" t="s">
        <v>89</v>
      </c>
      <c r="E56" s="33" t="s">
        <v>53</v>
      </c>
      <c r="F56" s="33" t="s">
        <v>85</v>
      </c>
      <c r="G56" s="34">
        <f>SUMIFS(G57:G1043,$C57:$C1043,$C57,$D57:$D1043,$D57,$E57:$E1043,$E57)</f>
        <v>9171.7000000000007</v>
      </c>
      <c r="H56" s="34">
        <f>SUMIFS(H57:H1043,$C57:$C1043,$C57,$D57:$D1043,$D57,$E57:$E1043,$E57)</f>
        <v>0</v>
      </c>
      <c r="I56" s="34">
        <f>SUMIFS(I57:I1043,$C57:$C1043,$C57,$D57:$D1043,$D57,$E57:$E1043,$E57)</f>
        <v>9171.7000000000007</v>
      </c>
      <c r="J56" s="34">
        <f>SUMIFS(J57:J1043,$C57:$C1043,$C57,$D57:$D1043,$D57,$E57:$E1043,$E57)</f>
        <v>0</v>
      </c>
    </row>
    <row r="57" spans="1:10" s="13" customFormat="1" ht="15.75" x14ac:dyDescent="0.25">
      <c r="A57" s="17">
        <v>3</v>
      </c>
      <c r="B57" s="22" t="s">
        <v>50</v>
      </c>
      <c r="C57" s="23" t="s">
        <v>83</v>
      </c>
      <c r="D57" s="23" t="s">
        <v>89</v>
      </c>
      <c r="E57" s="23" t="s">
        <v>53</v>
      </c>
      <c r="F57" s="23" t="s">
        <v>105</v>
      </c>
      <c r="G57" s="24">
        <v>9171.7000000000007</v>
      </c>
      <c r="H57" s="24"/>
      <c r="I57" s="24">
        <v>9171.7000000000007</v>
      </c>
      <c r="J57" s="24"/>
    </row>
    <row r="58" spans="1:10" s="13" customFormat="1" ht="78.75" x14ac:dyDescent="0.25">
      <c r="A58" s="16">
        <v>2</v>
      </c>
      <c r="B58" s="43" t="s">
        <v>166</v>
      </c>
      <c r="C58" s="33" t="s">
        <v>83</v>
      </c>
      <c r="D58" s="33" t="s">
        <v>89</v>
      </c>
      <c r="E58" s="33" t="s">
        <v>54</v>
      </c>
      <c r="F58" s="33" t="s">
        <v>85</v>
      </c>
      <c r="G58" s="34">
        <f>SUMIFS(G59:G1045,$C59:$C1045,$C59,$D59:$D1045,$D59,$E59:$E1045,$E59)</f>
        <v>500</v>
      </c>
      <c r="H58" s="34">
        <f>SUMIFS(H59:H1045,$C59:$C1045,$C59,$D59:$D1045,$D59,$E59:$E1045,$E59)</f>
        <v>0</v>
      </c>
      <c r="I58" s="34">
        <f>SUMIFS(I59:I1045,$C59:$C1045,$C59,$D59:$D1045,$D59,$E59:$E1045,$E59)</f>
        <v>500</v>
      </c>
      <c r="J58" s="34">
        <f>SUMIFS(J59:J1045,$C59:$C1045,$C59,$D59:$D1045,$D59,$E59:$E1045,$E59)</f>
        <v>0</v>
      </c>
    </row>
    <row r="59" spans="1:10" s="13" customFormat="1" ht="47.25" x14ac:dyDescent="0.25">
      <c r="A59" s="17">
        <v>3</v>
      </c>
      <c r="B59" s="22" t="s">
        <v>11</v>
      </c>
      <c r="C59" s="23" t="s">
        <v>83</v>
      </c>
      <c r="D59" s="23" t="s">
        <v>89</v>
      </c>
      <c r="E59" s="23" t="s">
        <v>54</v>
      </c>
      <c r="F59" s="23" t="s">
        <v>87</v>
      </c>
      <c r="G59" s="24">
        <v>500</v>
      </c>
      <c r="H59" s="24"/>
      <c r="I59" s="24">
        <v>500</v>
      </c>
      <c r="J59" s="24"/>
    </row>
    <row r="60" spans="1:10" s="13" customFormat="1" ht="15.75" x14ac:dyDescent="0.25">
      <c r="A60" s="17">
        <v>3</v>
      </c>
      <c r="B60" s="22" t="s">
        <v>50</v>
      </c>
      <c r="C60" s="23" t="s">
        <v>83</v>
      </c>
      <c r="D60" s="23" t="s">
        <v>89</v>
      </c>
      <c r="E60" s="23" t="s">
        <v>54</v>
      </c>
      <c r="F60" s="23" t="s">
        <v>105</v>
      </c>
      <c r="G60" s="24"/>
      <c r="H60" s="24"/>
      <c r="I60" s="24"/>
      <c r="J60" s="24"/>
    </row>
    <row r="61" spans="1:10" s="13" customFormat="1" ht="15.75" x14ac:dyDescent="0.25">
      <c r="A61" s="14">
        <v>0</v>
      </c>
      <c r="B61" s="26" t="s">
        <v>119</v>
      </c>
      <c r="C61" s="27" t="s">
        <v>102</v>
      </c>
      <c r="D61" s="27" t="s">
        <v>130</v>
      </c>
      <c r="E61" s="27"/>
      <c r="F61" s="27"/>
      <c r="G61" s="28">
        <f>SUMIFS(G62:G1062,$C62:$C1062,$C62)/3</f>
        <v>150</v>
      </c>
      <c r="H61" s="28">
        <f>SUMIFS(H62:H1052,$C62:$C1052,$C62)/3</f>
        <v>0</v>
      </c>
      <c r="I61" s="28">
        <f>SUMIFS(I62:I1062,$C62:$C1062,$C62)/3</f>
        <v>150</v>
      </c>
      <c r="J61" s="28">
        <f>SUMIFS(J62:J1052,$C62:$C1052,$C62)/3</f>
        <v>0</v>
      </c>
    </row>
    <row r="62" spans="1:10" s="13" customFormat="1" ht="15.75" x14ac:dyDescent="0.25">
      <c r="A62" s="15">
        <v>1</v>
      </c>
      <c r="B62" s="29" t="s">
        <v>55</v>
      </c>
      <c r="C62" s="30" t="s">
        <v>102</v>
      </c>
      <c r="D62" s="30" t="s">
        <v>100</v>
      </c>
      <c r="E62" s="30" t="s">
        <v>6</v>
      </c>
      <c r="F62" s="30" t="s">
        <v>85</v>
      </c>
      <c r="G62" s="31">
        <f>SUMIFS(G63:G1052,$C63:$C1052,$C63,$D63:$D1052,$D63)/2</f>
        <v>150</v>
      </c>
      <c r="H62" s="31">
        <f>SUMIFS(H63:H1052,$C63:$C1052,$C63,$D63:$D1052,$D63)/2</f>
        <v>0</v>
      </c>
      <c r="I62" s="31">
        <f>SUMIFS(I63:I1052,$C63:$C1052,$C63,$D63:$D1052,$D63)/2</f>
        <v>150</v>
      </c>
      <c r="J62" s="31">
        <f>SUMIFS(J63:J1052,$C63:$C1052,$C63,$D63:$D1052,$D63)/2</f>
        <v>0</v>
      </c>
    </row>
    <row r="63" spans="1:10" s="13" customFormat="1" ht="48.75" customHeight="1" x14ac:dyDescent="0.25">
      <c r="A63" s="16">
        <v>2</v>
      </c>
      <c r="B63" s="32" t="s">
        <v>135</v>
      </c>
      <c r="C63" s="33" t="s">
        <v>102</v>
      </c>
      <c r="D63" s="33" t="s">
        <v>100</v>
      </c>
      <c r="E63" s="33" t="s">
        <v>136</v>
      </c>
      <c r="F63" s="33" t="s">
        <v>85</v>
      </c>
      <c r="G63" s="34">
        <f>SUMIFS(G64:G1049,$C64:$C1049,$C64,$D64:$D1049,$D64,$E64:$E1049,$E64)</f>
        <v>150</v>
      </c>
      <c r="H63" s="34">
        <f>SUMIFS(H64:H1049,$C64:$C1049,$C64,$D64:$D1049,$D64,$E64:$E1049,$E64)</f>
        <v>0</v>
      </c>
      <c r="I63" s="34">
        <f>SUMIFS(I64:I1049,$C64:$C1049,$C64,$D64:$D1049,$D64,$E64:$E1049,$E64)</f>
        <v>150</v>
      </c>
      <c r="J63" s="34">
        <f>SUMIFS(J64:J1049,$C64:$C1049,$C64,$D64:$D1049,$D64,$E64:$E1049,$E64)</f>
        <v>0</v>
      </c>
    </row>
    <row r="64" spans="1:10" s="13" customFormat="1" ht="47.25" x14ac:dyDescent="0.25">
      <c r="A64" s="17">
        <v>3</v>
      </c>
      <c r="B64" s="22" t="s">
        <v>11</v>
      </c>
      <c r="C64" s="23" t="s">
        <v>102</v>
      </c>
      <c r="D64" s="23" t="s">
        <v>100</v>
      </c>
      <c r="E64" s="23" t="s">
        <v>136</v>
      </c>
      <c r="F64" s="23" t="s">
        <v>87</v>
      </c>
      <c r="G64" s="24">
        <v>150</v>
      </c>
      <c r="H64" s="24"/>
      <c r="I64" s="24">
        <v>150</v>
      </c>
      <c r="J64" s="24"/>
    </row>
    <row r="65" spans="1:10" s="13" customFormat="1" ht="31.5" x14ac:dyDescent="0.25">
      <c r="A65" s="14">
        <v>0</v>
      </c>
      <c r="B65" s="26" t="s">
        <v>120</v>
      </c>
      <c r="C65" s="27" t="s">
        <v>92</v>
      </c>
      <c r="D65" s="27" t="s">
        <v>130</v>
      </c>
      <c r="E65" s="27"/>
      <c r="F65" s="27"/>
      <c r="G65" s="28">
        <f>SUMIFS(G66:G1066,$C66:$C1066,$C66)/3</f>
        <v>2262.6000000000004</v>
      </c>
      <c r="H65" s="28">
        <f>SUMIFS(H66:H1056,$C66:$C1056,$C66)/3</f>
        <v>0</v>
      </c>
      <c r="I65" s="28">
        <f>SUMIFS(I66:I1066,$C66:$C1066,$C66)/3</f>
        <v>2366.1000000000004</v>
      </c>
      <c r="J65" s="28">
        <f>SUMIFS(J66:J1056,$C66:$C1056,$C66)/3</f>
        <v>0</v>
      </c>
    </row>
    <row r="66" spans="1:10" s="13" customFormat="1" ht="47.25" x14ac:dyDescent="0.25">
      <c r="A66" s="15">
        <v>1</v>
      </c>
      <c r="B66" s="29" t="s">
        <v>56</v>
      </c>
      <c r="C66" s="30" t="s">
        <v>92</v>
      </c>
      <c r="D66" s="30" t="s">
        <v>103</v>
      </c>
      <c r="E66" s="30" t="s">
        <v>6</v>
      </c>
      <c r="F66" s="30" t="s">
        <v>85</v>
      </c>
      <c r="G66" s="31">
        <f>SUMIFS(G67:G1056,$C67:$C1056,$C67,$D67:$D1056,$D67)/2</f>
        <v>1519.5</v>
      </c>
      <c r="H66" s="31">
        <f>SUMIFS(H67:H1056,$C67:$C1056,$C67,$D67:$D1056,$D67)/2</f>
        <v>0</v>
      </c>
      <c r="I66" s="31">
        <f>SUMIFS(I67:I1056,$C67:$C1056,$C67,$D67:$D1056,$D67)/2</f>
        <v>1623</v>
      </c>
      <c r="J66" s="31">
        <f>SUMIFS(J67:J1056,$C67:$C1056,$C67,$D67:$D1056,$D67)/2</f>
        <v>0</v>
      </c>
    </row>
    <row r="67" spans="1:10" s="13" customFormat="1" ht="94.5" x14ac:dyDescent="0.25">
      <c r="A67" s="16">
        <v>2</v>
      </c>
      <c r="B67" s="32" t="s">
        <v>162</v>
      </c>
      <c r="C67" s="33" t="s">
        <v>92</v>
      </c>
      <c r="D67" s="33" t="s">
        <v>103</v>
      </c>
      <c r="E67" s="33" t="s">
        <v>49</v>
      </c>
      <c r="F67" s="33"/>
      <c r="G67" s="34">
        <f>SUMIFS(G68:G1053,$C68:$C1053,$C68,$D68:$D1053,$D68,$E68:$E1053,$E68)</f>
        <v>1419.5</v>
      </c>
      <c r="H67" s="34">
        <f>SUMIFS(H68:H1053,$C68:$C1053,$C68,$D68:$D1053,$D68,$E68:$E1053,$E68)</f>
        <v>0</v>
      </c>
      <c r="I67" s="34">
        <f>SUMIFS(I68:I1053,$C68:$C1053,$C68,$D68:$D1053,$D68,$E68:$E1053,$E68)</f>
        <v>1523</v>
      </c>
      <c r="J67" s="34">
        <f>SUMIFS(J68:J1053,$C68:$C1053,$C68,$D68:$D1053,$D68,$E68:$E1053,$E68)</f>
        <v>0</v>
      </c>
    </row>
    <row r="68" spans="1:10" s="13" customFormat="1" ht="15.75" x14ac:dyDescent="0.25">
      <c r="A68" s="17">
        <v>3</v>
      </c>
      <c r="B68" s="22" t="s">
        <v>50</v>
      </c>
      <c r="C68" s="23" t="s">
        <v>92</v>
      </c>
      <c r="D68" s="23" t="s">
        <v>103</v>
      </c>
      <c r="E68" s="23" t="s">
        <v>49</v>
      </c>
      <c r="F68" s="23" t="s">
        <v>105</v>
      </c>
      <c r="G68" s="24">
        <v>1419.5</v>
      </c>
      <c r="H68" s="24"/>
      <c r="I68" s="24">
        <v>1523</v>
      </c>
      <c r="J68" s="24"/>
    </row>
    <row r="69" spans="1:10" s="13" customFormat="1" ht="87" customHeight="1" x14ac:dyDescent="0.25">
      <c r="A69" s="16">
        <v>2</v>
      </c>
      <c r="B69" s="32" t="s">
        <v>138</v>
      </c>
      <c r="C69" s="33" t="s">
        <v>92</v>
      </c>
      <c r="D69" s="33" t="s">
        <v>103</v>
      </c>
      <c r="E69" s="33" t="s">
        <v>137</v>
      </c>
      <c r="F69" s="33" t="s">
        <v>85</v>
      </c>
      <c r="G69" s="34">
        <f>SUMIFS(G70:G1055,$C70:$C1055,$C70,$D70:$D1055,$D70,$E70:$E1055,$E70)</f>
        <v>100</v>
      </c>
      <c r="H69" s="34">
        <f>SUMIFS(H70:H1055,$C70:$C1055,$C70,$D70:$D1055,$D70,$E70:$E1055,$E70)</f>
        <v>0</v>
      </c>
      <c r="I69" s="34">
        <f>SUMIFS(I70:I1055,$C70:$C1055,$C70,$D70:$D1055,$D70,$E70:$E1055,$E70)</f>
        <v>100</v>
      </c>
      <c r="J69" s="34">
        <f>SUMIFS(J70:J1055,$C70:$C1055,$C70,$D70:$D1055,$D70,$E70:$E1055,$E70)</f>
        <v>0</v>
      </c>
    </row>
    <row r="70" spans="1:10" s="13" customFormat="1" ht="47.25" x14ac:dyDescent="0.25">
      <c r="A70" s="17">
        <v>3</v>
      </c>
      <c r="B70" s="22" t="s">
        <v>11</v>
      </c>
      <c r="C70" s="23" t="s">
        <v>92</v>
      </c>
      <c r="D70" s="23" t="s">
        <v>103</v>
      </c>
      <c r="E70" s="23" t="s">
        <v>137</v>
      </c>
      <c r="F70" s="23" t="s">
        <v>87</v>
      </c>
      <c r="G70" s="24">
        <v>100</v>
      </c>
      <c r="H70" s="24"/>
      <c r="I70" s="24">
        <v>100</v>
      </c>
      <c r="J70" s="24"/>
    </row>
    <row r="71" spans="1:10" s="13" customFormat="1" ht="47.25" x14ac:dyDescent="0.25">
      <c r="A71" s="15">
        <v>1</v>
      </c>
      <c r="B71" s="29" t="s">
        <v>40</v>
      </c>
      <c r="C71" s="30" t="s">
        <v>92</v>
      </c>
      <c r="D71" s="30" t="s">
        <v>90</v>
      </c>
      <c r="E71" s="30"/>
      <c r="F71" s="30"/>
      <c r="G71" s="31">
        <f>SUMIFS(G72:G1061,$C72:$C1061,$C72,$D72:$D1061,$D72)/2</f>
        <v>743.1</v>
      </c>
      <c r="H71" s="31">
        <f>SUMIFS(H72:H1061,$C72:$C1061,$C72,$D72:$D1061,$D72)/2</f>
        <v>0</v>
      </c>
      <c r="I71" s="31">
        <f>SUMIFS(I72:I1061,$C72:$C1061,$C72,$D72:$D1061,$D72)/2</f>
        <v>743.1</v>
      </c>
      <c r="J71" s="31">
        <f>SUMIFS(J72:J1061,$C72:$C1061,$C72,$D72:$D1061,$D72)/2</f>
        <v>0</v>
      </c>
    </row>
    <row r="72" spans="1:10" s="13" customFormat="1" ht="82.15" customHeight="1" x14ac:dyDescent="0.25">
      <c r="A72" s="16">
        <v>2</v>
      </c>
      <c r="B72" s="32" t="s">
        <v>167</v>
      </c>
      <c r="C72" s="33" t="s">
        <v>92</v>
      </c>
      <c r="D72" s="33" t="s">
        <v>90</v>
      </c>
      <c r="E72" s="33" t="s">
        <v>57</v>
      </c>
      <c r="F72" s="33"/>
      <c r="G72" s="34">
        <f>SUMIFS(G73:G1058,$C73:$C1058,$C73,$D73:$D1058,$D73,$E73:$E1058,$E73)</f>
        <v>393.1</v>
      </c>
      <c r="H72" s="34">
        <f>SUMIFS(H73:H1058,$C73:$C1058,$C73,$D73:$D1058,$D73,$E73:$E1058,$E73)</f>
        <v>0</v>
      </c>
      <c r="I72" s="34">
        <f>SUMIFS(I73:I1058,$C73:$C1058,$C73,$D73:$D1058,$D73,$E73:$E1058,$E73)</f>
        <v>393.1</v>
      </c>
      <c r="J72" s="34">
        <f>SUMIFS(J73:J1058,$C73:$C1058,$C73,$D73:$D1058,$D73,$E73:$E1058,$E73)</f>
        <v>0</v>
      </c>
    </row>
    <row r="73" spans="1:10" s="13" customFormat="1" ht="15.75" x14ac:dyDescent="0.25">
      <c r="A73" s="17">
        <v>3</v>
      </c>
      <c r="B73" s="22" t="s">
        <v>50</v>
      </c>
      <c r="C73" s="23" t="s">
        <v>92</v>
      </c>
      <c r="D73" s="23" t="s">
        <v>90</v>
      </c>
      <c r="E73" s="23" t="s">
        <v>57</v>
      </c>
      <c r="F73" s="23" t="s">
        <v>105</v>
      </c>
      <c r="G73" s="24">
        <v>393.1</v>
      </c>
      <c r="H73" s="24"/>
      <c r="I73" s="24">
        <v>393.1</v>
      </c>
      <c r="J73" s="24"/>
    </row>
    <row r="74" spans="1:10" s="13" customFormat="1" ht="63" x14ac:dyDescent="0.25">
      <c r="A74" s="16">
        <v>2</v>
      </c>
      <c r="B74" s="32" t="s">
        <v>198</v>
      </c>
      <c r="C74" s="33" t="s">
        <v>92</v>
      </c>
      <c r="D74" s="33" t="s">
        <v>90</v>
      </c>
      <c r="E74" s="33" t="s">
        <v>41</v>
      </c>
      <c r="F74" s="33"/>
      <c r="G74" s="34">
        <f>SUMIFS(G75:G1060,$C75:$C1060,$C75,$D75:$D1060,$D75,$E75:$E1060,$E75)</f>
        <v>350</v>
      </c>
      <c r="H74" s="34">
        <f>SUMIFS(H75:H1060,$C75:$C1060,$C75,$D75:$D1060,$D75,$E75:$E1060,$E75)</f>
        <v>0</v>
      </c>
      <c r="I74" s="34">
        <f>SUMIFS(I75:I1060,$C75:$C1060,$C75,$D75:$D1060,$D75,$E75:$E1060,$E75)</f>
        <v>350</v>
      </c>
      <c r="J74" s="34">
        <f>SUMIFS(J75:J1060,$C75:$C1060,$C75,$D75:$D1060,$D75,$E75:$E1060,$E75)</f>
        <v>0</v>
      </c>
    </row>
    <row r="75" spans="1:10" s="13" customFormat="1" ht="47.25" x14ac:dyDescent="0.25">
      <c r="A75" s="17">
        <v>3</v>
      </c>
      <c r="B75" s="22" t="s">
        <v>11</v>
      </c>
      <c r="C75" s="23" t="s">
        <v>92</v>
      </c>
      <c r="D75" s="23" t="s">
        <v>90</v>
      </c>
      <c r="E75" s="23" t="s">
        <v>41</v>
      </c>
      <c r="F75" s="23" t="s">
        <v>87</v>
      </c>
      <c r="G75" s="24">
        <v>350</v>
      </c>
      <c r="H75" s="24"/>
      <c r="I75" s="24">
        <v>350</v>
      </c>
      <c r="J75" s="24"/>
    </row>
    <row r="76" spans="1:10" s="13" customFormat="1" ht="15.75" x14ac:dyDescent="0.25">
      <c r="A76" s="14">
        <v>0</v>
      </c>
      <c r="B76" s="26" t="s">
        <v>121</v>
      </c>
      <c r="C76" s="27" t="s">
        <v>100</v>
      </c>
      <c r="D76" s="27" t="s">
        <v>130</v>
      </c>
      <c r="E76" s="27"/>
      <c r="F76" s="27"/>
      <c r="G76" s="28">
        <f>SUMIFS(G77:G1077,$C77:$C1077,$C77)/3</f>
        <v>106896.39999999998</v>
      </c>
      <c r="H76" s="28">
        <f>SUMIFS(H77:H1067,$C77:$C1067,$C77)/3</f>
        <v>92180.400000000009</v>
      </c>
      <c r="I76" s="28">
        <f>SUMIFS(I77:I1077,$C77:$C1077,$C77)/3</f>
        <v>103282.09999999998</v>
      </c>
      <c r="J76" s="28">
        <f>SUMIFS(J77:J1067,$C77:$C1067,$C77)/3</f>
        <v>89679.200000000012</v>
      </c>
    </row>
    <row r="77" spans="1:10" s="13" customFormat="1" ht="15.75" x14ac:dyDescent="0.25">
      <c r="A77" s="15">
        <v>1</v>
      </c>
      <c r="B77" s="29" t="s">
        <v>58</v>
      </c>
      <c r="C77" s="30" t="s">
        <v>100</v>
      </c>
      <c r="D77" s="30" t="s">
        <v>106</v>
      </c>
      <c r="E77" s="30"/>
      <c r="F77" s="30"/>
      <c r="G77" s="31">
        <f t="shared" ref="G77:J77" si="0">SUMIFS(G78:G1064,$C78:$C1064,$C78,$D78:$D1064,$D78)/2</f>
        <v>44179</v>
      </c>
      <c r="H77" s="31">
        <f t="shared" si="0"/>
        <v>42979.1</v>
      </c>
      <c r="I77" s="31">
        <f t="shared" si="0"/>
        <v>45422</v>
      </c>
      <c r="J77" s="31">
        <f t="shared" si="0"/>
        <v>43017.9</v>
      </c>
    </row>
    <row r="78" spans="1:10" s="13" customFormat="1" ht="63" x14ac:dyDescent="0.25">
      <c r="A78" s="16">
        <v>2</v>
      </c>
      <c r="B78" s="40" t="s">
        <v>160</v>
      </c>
      <c r="C78" s="33" t="s">
        <v>100</v>
      </c>
      <c r="D78" s="33" t="s">
        <v>106</v>
      </c>
      <c r="E78" s="33" t="s">
        <v>14</v>
      </c>
      <c r="F78" s="33"/>
      <c r="G78" s="34">
        <f>SUMIFS(G79:G1070,$C79:$C1070,$C79,$D79:$D1070,$D79,$E79:$E1070,$E79)</f>
        <v>0</v>
      </c>
      <c r="H78" s="34">
        <f>SUMIFS(H79:H1070,$C79:$C1070,$C79,$D79:$D1070,$D79,$E79:$E1070,$E79)</f>
        <v>0</v>
      </c>
      <c r="I78" s="34">
        <f>SUMIFS(I79:I1070,$C79:$C1070,$C79,$D79:$D1070,$D79,$E79:$E1070,$E79)</f>
        <v>196</v>
      </c>
      <c r="J78" s="34">
        <f>SUMIFS(J79:J1070,$C79:$C1070,$C79,$D79:$D1070,$D79,$E79:$E1070,$E79)</f>
        <v>0</v>
      </c>
    </row>
    <row r="79" spans="1:10" s="13" customFormat="1" ht="47.25" x14ac:dyDescent="0.25">
      <c r="A79" s="17">
        <v>3</v>
      </c>
      <c r="B79" s="22" t="s">
        <v>11</v>
      </c>
      <c r="C79" s="23" t="s">
        <v>100</v>
      </c>
      <c r="D79" s="23" t="s">
        <v>106</v>
      </c>
      <c r="E79" s="23" t="s">
        <v>14</v>
      </c>
      <c r="F79" s="23" t="s">
        <v>87</v>
      </c>
      <c r="G79" s="24"/>
      <c r="H79" s="24"/>
      <c r="I79" s="24">
        <v>196</v>
      </c>
      <c r="J79" s="24"/>
    </row>
    <row r="80" spans="1:10" s="13" customFormat="1" ht="78.75" x14ac:dyDescent="0.25">
      <c r="A80" s="16">
        <v>2</v>
      </c>
      <c r="B80" s="32" t="s">
        <v>59</v>
      </c>
      <c r="C80" s="33" t="s">
        <v>100</v>
      </c>
      <c r="D80" s="33" t="s">
        <v>106</v>
      </c>
      <c r="E80" s="33" t="s">
        <v>60</v>
      </c>
      <c r="F80" s="33"/>
      <c r="G80" s="34">
        <f>SUMIFS(G81:G1064,$C81:$C1064,$C81,$D81:$D1064,$D81,$E81:$E1064,$E81)</f>
        <v>44179</v>
      </c>
      <c r="H80" s="34">
        <f>SUMIFS(H81:H1064,$C81:$C1064,$C81,$D81:$D1064,$D81,$E81:$E1064,$E81)</f>
        <v>42979.1</v>
      </c>
      <c r="I80" s="34">
        <f>SUMIFS(I81:I1064,$C81:$C1064,$C81,$D81:$D1064,$D81,$E81:$E1064,$E81)</f>
        <v>45226</v>
      </c>
      <c r="J80" s="34">
        <f>SUMIFS(J81:J1064,$C81:$C1064,$C81,$D81:$D1064,$D81,$E81:$E1064,$E81)</f>
        <v>43017.9</v>
      </c>
    </row>
    <row r="81" spans="1:10" s="13" customFormat="1" ht="31.5" x14ac:dyDescent="0.25">
      <c r="A81" s="17">
        <v>3</v>
      </c>
      <c r="B81" s="22" t="s">
        <v>25</v>
      </c>
      <c r="C81" s="23" t="s">
        <v>100</v>
      </c>
      <c r="D81" s="23" t="s">
        <v>106</v>
      </c>
      <c r="E81" s="23" t="s">
        <v>60</v>
      </c>
      <c r="F81" s="23" t="s">
        <v>96</v>
      </c>
      <c r="G81" s="24">
        <v>4010.9</v>
      </c>
      <c r="H81" s="24">
        <v>3967.6</v>
      </c>
      <c r="I81" s="24">
        <v>4716.5</v>
      </c>
      <c r="J81" s="24">
        <v>4006.4</v>
      </c>
    </row>
    <row r="82" spans="1:10" s="13" customFormat="1" ht="47.25" x14ac:dyDescent="0.25">
      <c r="A82" s="17">
        <v>3</v>
      </c>
      <c r="B82" s="22" t="s">
        <v>11</v>
      </c>
      <c r="C82" s="23" t="s">
        <v>100</v>
      </c>
      <c r="D82" s="23" t="s">
        <v>106</v>
      </c>
      <c r="E82" s="23" t="s">
        <v>60</v>
      </c>
      <c r="F82" s="23" t="s">
        <v>87</v>
      </c>
      <c r="G82" s="24">
        <v>4141.1000000000004</v>
      </c>
      <c r="H82" s="24">
        <v>2999.5</v>
      </c>
      <c r="I82" s="24">
        <v>4141.1000000000004</v>
      </c>
      <c r="J82" s="24">
        <v>2999.5</v>
      </c>
    </row>
    <row r="83" spans="1:10" s="13" customFormat="1" ht="15.75" x14ac:dyDescent="0.25">
      <c r="A83" s="17">
        <v>3</v>
      </c>
      <c r="B83" s="22" t="s">
        <v>50</v>
      </c>
      <c r="C83" s="23" t="s">
        <v>100</v>
      </c>
      <c r="D83" s="23" t="s">
        <v>106</v>
      </c>
      <c r="E83" s="23" t="s">
        <v>60</v>
      </c>
      <c r="F83" s="23" t="s">
        <v>105</v>
      </c>
      <c r="G83" s="24"/>
      <c r="H83" s="24"/>
      <c r="I83" s="24">
        <v>341.4</v>
      </c>
      <c r="J83" s="24"/>
    </row>
    <row r="84" spans="1:10" s="13" customFormat="1" ht="63" x14ac:dyDescent="0.25">
      <c r="A84" s="17">
        <v>3</v>
      </c>
      <c r="B84" s="22" t="s">
        <v>134</v>
      </c>
      <c r="C84" s="23" t="s">
        <v>100</v>
      </c>
      <c r="D84" s="23" t="s">
        <v>106</v>
      </c>
      <c r="E84" s="23" t="s">
        <v>60</v>
      </c>
      <c r="F84" s="23" t="s">
        <v>107</v>
      </c>
      <c r="G84" s="24">
        <v>36012</v>
      </c>
      <c r="H84" s="24">
        <v>36012</v>
      </c>
      <c r="I84" s="24">
        <v>36012</v>
      </c>
      <c r="J84" s="24">
        <v>36012</v>
      </c>
    </row>
    <row r="85" spans="1:10" s="13" customFormat="1" ht="15.75" x14ac:dyDescent="0.25">
      <c r="A85" s="17">
        <v>3</v>
      </c>
      <c r="B85" s="22" t="s">
        <v>12</v>
      </c>
      <c r="C85" s="23" t="s">
        <v>100</v>
      </c>
      <c r="D85" s="23" t="s">
        <v>106</v>
      </c>
      <c r="E85" s="23" t="s">
        <v>60</v>
      </c>
      <c r="F85" s="23" t="s">
        <v>88</v>
      </c>
      <c r="G85" s="24">
        <v>15</v>
      </c>
      <c r="H85" s="24"/>
      <c r="I85" s="24">
        <v>15</v>
      </c>
      <c r="J85" s="24"/>
    </row>
    <row r="86" spans="1:10" s="13" customFormat="1" ht="15.75" x14ac:dyDescent="0.25">
      <c r="A86" s="15">
        <v>1</v>
      </c>
      <c r="B86" s="29" t="s">
        <v>61</v>
      </c>
      <c r="C86" s="30" t="s">
        <v>100</v>
      </c>
      <c r="D86" s="30" t="s">
        <v>97</v>
      </c>
      <c r="E86" s="30" t="s">
        <v>6</v>
      </c>
      <c r="F86" s="30" t="s">
        <v>85</v>
      </c>
      <c r="G86" s="31">
        <f>SUMIFS(G87:G1073,$C87:$C1073,$C87,$D87:$D1073,$D87)/2</f>
        <v>1816.8</v>
      </c>
      <c r="H86" s="31">
        <f>SUMIFS(H87:H1073,$C87:$C1073,$C87,$D87:$D1073,$D87)/2</f>
        <v>0</v>
      </c>
      <c r="I86" s="31">
        <f>SUMIFS(I87:I1073,$C87:$C1073,$C87,$D87:$D1073,$D87)/2</f>
        <v>1816.8</v>
      </c>
      <c r="J86" s="31">
        <f>SUMIFS(J87:J1073,$C87:$C1073,$C87,$D87:$D1073,$D87)/2</f>
        <v>0</v>
      </c>
    </row>
    <row r="87" spans="1:10" s="13" customFormat="1" ht="63" x14ac:dyDescent="0.25">
      <c r="A87" s="16">
        <v>2</v>
      </c>
      <c r="B87" s="43" t="s">
        <v>159</v>
      </c>
      <c r="C87" s="44" t="s">
        <v>100</v>
      </c>
      <c r="D87" s="44" t="s">
        <v>97</v>
      </c>
      <c r="E87" s="44" t="s">
        <v>181</v>
      </c>
      <c r="F87" s="33"/>
      <c r="G87" s="34">
        <f>SUMIFS(G88:G1070,$C88:$C1070,$C88,$D88:$D1070,$D88,$E88:$E1070,$E88)</f>
        <v>1816.8</v>
      </c>
      <c r="H87" s="34">
        <f>SUMIFS(H88:H1070,$C88:$C1070,$C88,$D88:$D1070,$D88,$E88:$E1070,$E88)</f>
        <v>0</v>
      </c>
      <c r="I87" s="34">
        <f>SUMIFS(I88:I1070,$C88:$C1070,$C88,$D88:$D1070,$D88,$E88:$E1070,$E88)</f>
        <v>1816.8</v>
      </c>
      <c r="J87" s="34">
        <f>SUMIFS(J88:J1070,$C88:$C1070,$C88,$D88:$D1070,$D88,$E88:$E1070,$E88)</f>
        <v>0</v>
      </c>
    </row>
    <row r="88" spans="1:10" s="13" customFormat="1" ht="63" x14ac:dyDescent="0.25">
      <c r="A88" s="17">
        <v>3</v>
      </c>
      <c r="B88" s="22" t="s">
        <v>158</v>
      </c>
      <c r="C88" s="23" t="s">
        <v>100</v>
      </c>
      <c r="D88" s="23" t="s">
        <v>97</v>
      </c>
      <c r="E88" s="23" t="s">
        <v>181</v>
      </c>
      <c r="F88" s="23" t="s">
        <v>107</v>
      </c>
      <c r="G88" s="24">
        <v>1816.8</v>
      </c>
      <c r="H88" s="24"/>
      <c r="I88" s="24">
        <v>1816.8</v>
      </c>
      <c r="J88" s="24"/>
    </row>
    <row r="89" spans="1:10" s="13" customFormat="1" ht="15.75" x14ac:dyDescent="0.25">
      <c r="A89" s="15">
        <v>1</v>
      </c>
      <c r="B89" s="29" t="s">
        <v>62</v>
      </c>
      <c r="C89" s="30" t="s">
        <v>100</v>
      </c>
      <c r="D89" s="30" t="s">
        <v>103</v>
      </c>
      <c r="E89" s="30"/>
      <c r="F89" s="30"/>
      <c r="G89" s="31">
        <f>SUMIFS(G90:G1076,$C90:$C1076,$C90,$D90:$D1076,$D90)/2</f>
        <v>56124.1</v>
      </c>
      <c r="H89" s="31">
        <f>SUMIFS(H90:H1076,$C90:$C1076,$C90,$D90:$D1076,$D90)/2</f>
        <v>47540</v>
      </c>
      <c r="I89" s="31">
        <f>SUMIFS(I90:I1076,$C90:$C1076,$C90,$D90:$D1076,$D90)/2</f>
        <v>51266.8</v>
      </c>
      <c r="J89" s="31">
        <f>SUMIFS(J90:J1076,$C90:$C1076,$C90,$D90:$D1076,$D90)/2</f>
        <v>45000</v>
      </c>
    </row>
    <row r="90" spans="1:10" s="13" customFormat="1" ht="63" x14ac:dyDescent="0.25">
      <c r="A90" s="16">
        <v>2</v>
      </c>
      <c r="B90" s="32" t="s">
        <v>168</v>
      </c>
      <c r="C90" s="33" t="s">
        <v>100</v>
      </c>
      <c r="D90" s="33" t="s">
        <v>103</v>
      </c>
      <c r="E90" s="33" t="s">
        <v>63</v>
      </c>
      <c r="F90" s="33"/>
      <c r="G90" s="34">
        <f>SUMIFS(G91:G1073,$C91:$C1073,$C91,$D91:$D1073,$D91,$E91:$E1073,$E91)</f>
        <v>56124.1</v>
      </c>
      <c r="H90" s="34">
        <f>SUMIFS(H91:H1073,$C91:$C1073,$C91,$D91:$D1073,$D91,$E91:$E1073,$E91)</f>
        <v>47540</v>
      </c>
      <c r="I90" s="34">
        <f>SUMIFS(I91:I1073,$C91:$C1073,$C91,$D91:$D1073,$D91,$E91:$E1073,$E91)</f>
        <v>51266.8</v>
      </c>
      <c r="J90" s="34">
        <f>SUMIFS(J91:J1073,$C91:$C1073,$C91,$D91:$D1073,$D91,$E91:$E1073,$E91)</f>
        <v>45000</v>
      </c>
    </row>
    <row r="91" spans="1:10" s="13" customFormat="1" ht="15.75" x14ac:dyDescent="0.25">
      <c r="A91" s="17">
        <v>3</v>
      </c>
      <c r="B91" s="22" t="s">
        <v>50</v>
      </c>
      <c r="C91" s="23" t="s">
        <v>100</v>
      </c>
      <c r="D91" s="23" t="s">
        <v>103</v>
      </c>
      <c r="E91" s="23" t="s">
        <v>63</v>
      </c>
      <c r="F91" s="23" t="s">
        <v>105</v>
      </c>
      <c r="G91" s="24">
        <v>56124.1</v>
      </c>
      <c r="H91" s="24">
        <v>47540</v>
      </c>
      <c r="I91" s="24">
        <v>51266.8</v>
      </c>
      <c r="J91" s="24">
        <v>45000</v>
      </c>
    </row>
    <row r="92" spans="1:10" s="13" customFormat="1" ht="15.75" x14ac:dyDescent="0.25">
      <c r="A92" s="15">
        <v>1</v>
      </c>
      <c r="B92" s="29" t="s">
        <v>190</v>
      </c>
      <c r="C92" s="30" t="s">
        <v>100</v>
      </c>
      <c r="D92" s="30" t="s">
        <v>98</v>
      </c>
      <c r="E92" s="30" t="s">
        <v>6</v>
      </c>
      <c r="F92" s="30" t="s">
        <v>85</v>
      </c>
      <c r="G92" s="31">
        <f>SUMIFS(G93:G1079,$C93:$C1079,$C93,$D93:$D1079,$D93)/2</f>
        <v>1426.5</v>
      </c>
      <c r="H92" s="31">
        <f>SUMIFS(H93:H1079,$C93:$C1079,$C93,$D93:$D1079,$D93)/2</f>
        <v>1350.3999999999999</v>
      </c>
      <c r="I92" s="31">
        <f>SUMIFS(I93:I1079,$C93:$C1079,$C93,$D93:$D1079,$D93)/2</f>
        <v>1426.5</v>
      </c>
      <c r="J92" s="31">
        <f>SUMIFS(J93:J1079,$C93:$C1079,$C93,$D93:$D1079,$D93)/2</f>
        <v>1350.3999999999999</v>
      </c>
    </row>
    <row r="93" spans="1:10" s="13" customFormat="1" ht="78.75" x14ac:dyDescent="0.25">
      <c r="A93" s="16">
        <v>2</v>
      </c>
      <c r="B93" s="43" t="s">
        <v>166</v>
      </c>
      <c r="C93" s="33" t="s">
        <v>100</v>
      </c>
      <c r="D93" s="33" t="s">
        <v>98</v>
      </c>
      <c r="E93" s="33" t="s">
        <v>54</v>
      </c>
      <c r="F93" s="33"/>
      <c r="G93" s="34">
        <f>SUMIFS(G94:G1076,$C94:$C1076,$C94,$D94:$D1076,$D94,$E94:$E1076,$E94)</f>
        <v>860.9</v>
      </c>
      <c r="H93" s="34">
        <f>SUMIFS(H94:H1076,$C94:$C1076,$C94,$D94:$D1076,$D94,$E94:$E1076,$E94)</f>
        <v>794.8</v>
      </c>
      <c r="I93" s="34">
        <f>SUMIFS(I94:I1076,$C94:$C1076,$C94,$D94:$D1076,$D94,$E94:$E1076,$E94)</f>
        <v>860.9</v>
      </c>
      <c r="J93" s="34">
        <f>SUMIFS(J94:J1076,$C94:$C1076,$C94,$D94:$D1076,$D94,$E94:$E1076,$E94)</f>
        <v>794.8</v>
      </c>
    </row>
    <row r="94" spans="1:10" s="13" customFormat="1" ht="15.75" x14ac:dyDescent="0.25">
      <c r="A94" s="17">
        <v>3</v>
      </c>
      <c r="B94" s="22" t="s">
        <v>50</v>
      </c>
      <c r="C94" s="23" t="s">
        <v>100</v>
      </c>
      <c r="D94" s="23" t="s">
        <v>98</v>
      </c>
      <c r="E94" s="23" t="s">
        <v>54</v>
      </c>
      <c r="F94" s="23" t="s">
        <v>105</v>
      </c>
      <c r="G94" s="24">
        <v>860.9</v>
      </c>
      <c r="H94" s="24">
        <v>794.8</v>
      </c>
      <c r="I94" s="24">
        <v>860.9</v>
      </c>
      <c r="J94" s="24">
        <v>794.8</v>
      </c>
    </row>
    <row r="95" spans="1:10" s="13" customFormat="1" ht="47.25" x14ac:dyDescent="0.25">
      <c r="A95" s="16">
        <v>2</v>
      </c>
      <c r="B95" s="43" t="s">
        <v>197</v>
      </c>
      <c r="C95" s="33" t="s">
        <v>100</v>
      </c>
      <c r="D95" s="33" t="s">
        <v>98</v>
      </c>
      <c r="E95" s="33" t="s">
        <v>194</v>
      </c>
      <c r="F95" s="33"/>
      <c r="G95" s="34">
        <f>SUMIFS(G96:G1079,$C96:$C1079,$C96,$D96:$D1079,$D96,$E96:$E1079,$E96)</f>
        <v>565.6</v>
      </c>
      <c r="H95" s="34">
        <f>SUMIFS(H96:H1079,$C96:$C1079,$C96,$D96:$D1079,$D96,$E96:$E1079,$E96)</f>
        <v>555.6</v>
      </c>
      <c r="I95" s="34">
        <f>SUMIFS(I96:I1079,$C96:$C1079,$C96,$D96:$D1079,$D96,$E96:$E1079,$E96)</f>
        <v>565.6</v>
      </c>
      <c r="J95" s="34">
        <f>SUMIFS(J96:J1079,$C96:$C1079,$C96,$D96:$D1079,$D96,$E96:$E1079,$E96)</f>
        <v>555.6</v>
      </c>
    </row>
    <row r="96" spans="1:10" s="13" customFormat="1" ht="15.75" x14ac:dyDescent="0.25">
      <c r="A96" s="17">
        <v>3</v>
      </c>
      <c r="B96" s="22" t="s">
        <v>196</v>
      </c>
      <c r="C96" s="23" t="s">
        <v>100</v>
      </c>
      <c r="D96" s="23" t="s">
        <v>98</v>
      </c>
      <c r="E96" s="23" t="s">
        <v>194</v>
      </c>
      <c r="F96" s="23" t="s">
        <v>195</v>
      </c>
      <c r="G96" s="24">
        <v>565.6</v>
      </c>
      <c r="H96" s="24">
        <v>555.6</v>
      </c>
      <c r="I96" s="24">
        <v>565.6</v>
      </c>
      <c r="J96" s="24">
        <v>555.6</v>
      </c>
    </row>
    <row r="97" spans="1:10" s="13" customFormat="1" ht="31.5" x14ac:dyDescent="0.25">
      <c r="A97" s="15">
        <v>1</v>
      </c>
      <c r="B97" s="29" t="s">
        <v>42</v>
      </c>
      <c r="C97" s="30" t="s">
        <v>100</v>
      </c>
      <c r="D97" s="30" t="s">
        <v>101</v>
      </c>
      <c r="E97" s="30"/>
      <c r="F97" s="30"/>
      <c r="G97" s="31">
        <f>SUMIFS(G98:G1079,$C98:$C1079,$C98,$D98:$D1079,$D98)/2</f>
        <v>3350</v>
      </c>
      <c r="H97" s="31">
        <f>SUMIFS(H98:H1079,$C98:$C1079,$C98,$D98:$D1079,$D98)/2</f>
        <v>310.89999999999998</v>
      </c>
      <c r="I97" s="31">
        <f>SUMIFS(I98:I1079,$C98:$C1079,$C98,$D98:$D1079,$D98)/2</f>
        <v>3350</v>
      </c>
      <c r="J97" s="31">
        <f>SUMIFS(J98:J1079,$C98:$C1079,$C98,$D98:$D1079,$D98)/2</f>
        <v>310.89999999999998</v>
      </c>
    </row>
    <row r="98" spans="1:10" s="13" customFormat="1" ht="47.25" x14ac:dyDescent="0.25">
      <c r="A98" s="16">
        <v>2</v>
      </c>
      <c r="B98" s="32" t="s">
        <v>64</v>
      </c>
      <c r="C98" s="33" t="s">
        <v>100</v>
      </c>
      <c r="D98" s="33" t="s">
        <v>101</v>
      </c>
      <c r="E98" s="33" t="s">
        <v>65</v>
      </c>
      <c r="F98" s="33"/>
      <c r="G98" s="34">
        <f>SUMIFS(G99:G1076,$C99:$C1076,$C99,$D99:$D1076,$D99,$E99:$E1076,$E99)</f>
        <v>3000</v>
      </c>
      <c r="H98" s="34">
        <f>SUMIFS(H99:H1076,$C99:$C1076,$C99,$D99:$D1076,$D99,$E99:$E1076,$E99)</f>
        <v>0</v>
      </c>
      <c r="I98" s="34">
        <f>SUMIFS(I99:I1076,$C99:$C1076,$C99,$D99:$D1076,$D99,$E99:$E1076,$E99)</f>
        <v>3000</v>
      </c>
      <c r="J98" s="34">
        <f>SUMIFS(J99:J1076,$C99:$C1076,$C99,$D99:$D1076,$D99,$E99:$E1076,$E99)</f>
        <v>0</v>
      </c>
    </row>
    <row r="99" spans="1:10" s="13" customFormat="1" ht="47.25" x14ac:dyDescent="0.25">
      <c r="A99" s="17">
        <v>3</v>
      </c>
      <c r="B99" s="22" t="s">
        <v>66</v>
      </c>
      <c r="C99" s="23" t="s">
        <v>100</v>
      </c>
      <c r="D99" s="23" t="s">
        <v>101</v>
      </c>
      <c r="E99" s="23" t="s">
        <v>65</v>
      </c>
      <c r="F99" s="23" t="s">
        <v>108</v>
      </c>
      <c r="G99" s="24">
        <v>3000</v>
      </c>
      <c r="H99" s="24"/>
      <c r="I99" s="24">
        <v>3000</v>
      </c>
      <c r="J99" s="24"/>
    </row>
    <row r="100" spans="1:10" s="13" customFormat="1" ht="78.75" x14ac:dyDescent="0.25">
      <c r="A100" s="16">
        <v>2</v>
      </c>
      <c r="B100" s="43" t="s">
        <v>191</v>
      </c>
      <c r="C100" s="33" t="s">
        <v>100</v>
      </c>
      <c r="D100" s="33" t="s">
        <v>101</v>
      </c>
      <c r="E100" s="33" t="s">
        <v>54</v>
      </c>
      <c r="F100" s="33"/>
      <c r="G100" s="34">
        <f>SUMIFS(G101:G1090,$C101:$C1090,$C101,$D101:$D1090,$D101,$E101:$E1090,$E101)</f>
        <v>350</v>
      </c>
      <c r="H100" s="34">
        <f>SUMIFS(H101:H1090,$C101:$C1090,$C101,$D101:$D1090,$D101,$E101:$E1090,$E101)</f>
        <v>310.89999999999998</v>
      </c>
      <c r="I100" s="34">
        <f>SUMIFS(I101:I1090,$C101:$C1090,$C101,$D101:$D1090,$D101,$E101:$E1090,$E101)</f>
        <v>350</v>
      </c>
      <c r="J100" s="34">
        <f>SUMIFS(J101:J1090,$C101:$C1090,$C101,$D101:$D1090,$D101,$E101:$E1090,$E101)</f>
        <v>310.89999999999998</v>
      </c>
    </row>
    <row r="101" spans="1:10" s="13" customFormat="1" ht="47.25" x14ac:dyDescent="0.25">
      <c r="A101" s="17">
        <v>3</v>
      </c>
      <c r="B101" s="22" t="s">
        <v>11</v>
      </c>
      <c r="C101" s="23" t="s">
        <v>100</v>
      </c>
      <c r="D101" s="23" t="s">
        <v>101</v>
      </c>
      <c r="E101" s="23" t="s">
        <v>54</v>
      </c>
      <c r="F101" s="23" t="s">
        <v>87</v>
      </c>
      <c r="G101" s="24">
        <v>350</v>
      </c>
      <c r="H101" s="24">
        <v>310.89999999999998</v>
      </c>
      <c r="I101" s="24">
        <v>350</v>
      </c>
      <c r="J101" s="24">
        <v>310.89999999999998</v>
      </c>
    </row>
    <row r="102" spans="1:10" s="13" customFormat="1" ht="15.75" x14ac:dyDescent="0.25">
      <c r="A102" s="14">
        <v>0</v>
      </c>
      <c r="B102" s="26" t="s">
        <v>122</v>
      </c>
      <c r="C102" s="27" t="s">
        <v>106</v>
      </c>
      <c r="D102" s="27" t="s">
        <v>130</v>
      </c>
      <c r="E102" s="27"/>
      <c r="F102" s="27"/>
      <c r="G102" s="28">
        <f>SUMIFS(G103:G1093,$C103:$C1093,$C103)/3</f>
        <v>123779.79999999997</v>
      </c>
      <c r="H102" s="28">
        <f>SUMIFS(H103:H1083,$C103:$C1083,$C103)/3</f>
        <v>107739.99999999999</v>
      </c>
      <c r="I102" s="28">
        <f>SUMIFS(I103:I1093,$C103:$C1093,$C103)/3</f>
        <v>124302.7</v>
      </c>
      <c r="J102" s="28">
        <f>SUMIFS(J103:J1083,$C103:$C1083,$C103)/3</f>
        <v>111508.60000000002</v>
      </c>
    </row>
    <row r="103" spans="1:10" s="13" customFormat="1" ht="15.75" x14ac:dyDescent="0.25">
      <c r="A103" s="15">
        <v>1</v>
      </c>
      <c r="B103" s="29" t="s">
        <v>67</v>
      </c>
      <c r="C103" s="30" t="s">
        <v>106</v>
      </c>
      <c r="D103" s="30" t="s">
        <v>83</v>
      </c>
      <c r="E103" s="30"/>
      <c r="F103" s="30"/>
      <c r="G103" s="31">
        <f>SUMIFS(G104:G1083,$C104:$C1083,$C104,$D104:$D1083,$D104)/2</f>
        <v>74907.7</v>
      </c>
      <c r="H103" s="31">
        <f>SUMIFS(H104:H1083,$C104:$C1083,$C104,$D104:$D1083,$D104)/2</f>
        <v>68426.2</v>
      </c>
      <c r="I103" s="31">
        <f>SUMIFS(I104:I1083,$C104:$C1083,$C104,$D104:$D1083,$D104)/2</f>
        <v>74907.7</v>
      </c>
      <c r="J103" s="31">
        <f>SUMIFS(J104:J1083,$C104:$C1083,$C104,$D104:$D1083,$D104)/2</f>
        <v>68426.2</v>
      </c>
    </row>
    <row r="104" spans="1:10" s="13" customFormat="1" ht="78.75" x14ac:dyDescent="0.25">
      <c r="A104" s="16">
        <v>2</v>
      </c>
      <c r="B104" s="35" t="s">
        <v>165</v>
      </c>
      <c r="C104" s="33" t="s">
        <v>106</v>
      </c>
      <c r="D104" s="33" t="s">
        <v>83</v>
      </c>
      <c r="E104" s="33" t="s">
        <v>53</v>
      </c>
      <c r="F104" s="33" t="s">
        <v>85</v>
      </c>
      <c r="G104" s="34">
        <f>SUMIFS(G105:G1080,$C105:$C1080,$C105,$D105:$D1080,$D105,$E105:$E1080,$E105)</f>
        <v>2880.2</v>
      </c>
      <c r="H104" s="34">
        <f>SUMIFS(H105:H1080,$C105:$C1080,$C105,$D105:$D1080,$D105,$E105:$E1080,$E105)</f>
        <v>0</v>
      </c>
      <c r="I104" s="34">
        <f>SUMIFS(I105:I1080,$C105:$C1080,$C105,$D105:$D1080,$D105,$E105:$E1080,$E105)</f>
        <v>2880.2</v>
      </c>
      <c r="J104" s="34">
        <f>SUMIFS(J105:J1080,$C105:$C1080,$C105,$D105:$D1080,$D105,$E105:$E1080,$E105)</f>
        <v>0</v>
      </c>
    </row>
    <row r="105" spans="1:10" s="13" customFormat="1" ht="15.75" x14ac:dyDescent="0.25">
      <c r="A105" s="17">
        <v>3</v>
      </c>
      <c r="B105" s="22" t="s">
        <v>50</v>
      </c>
      <c r="C105" s="23" t="s">
        <v>106</v>
      </c>
      <c r="D105" s="23" t="s">
        <v>83</v>
      </c>
      <c r="E105" s="23" t="s">
        <v>53</v>
      </c>
      <c r="F105" s="23" t="s">
        <v>105</v>
      </c>
      <c r="G105" s="24">
        <v>2880.2</v>
      </c>
      <c r="H105" s="24"/>
      <c r="I105" s="24">
        <v>2880.2</v>
      </c>
      <c r="J105" s="24"/>
    </row>
    <row r="106" spans="1:10" s="13" customFormat="1" ht="63" x14ac:dyDescent="0.25">
      <c r="A106" s="16">
        <v>2</v>
      </c>
      <c r="B106" s="48" t="s">
        <v>193</v>
      </c>
      <c r="C106" s="33" t="s">
        <v>106</v>
      </c>
      <c r="D106" s="33" t="s">
        <v>83</v>
      </c>
      <c r="E106" s="33" t="s">
        <v>192</v>
      </c>
      <c r="F106" s="33" t="s">
        <v>85</v>
      </c>
      <c r="G106" s="34">
        <f>SUMIFS(G107:G1085,$C107:$C1085,$C107,$D107:$D1085,$D107,$E107:$E1085,$E107)</f>
        <v>72027.5</v>
      </c>
      <c r="H106" s="34">
        <f>SUMIFS(H107:H1085,$C107:$C1085,$C107,$D107:$D1085,$D107,$E107:$E1085,$E107)</f>
        <v>68426.2</v>
      </c>
      <c r="I106" s="34">
        <f>SUMIFS(I107:I1085,$C107:$C1085,$C107,$D107:$D1085,$D107,$E107:$E1085,$E107)</f>
        <v>72027.5</v>
      </c>
      <c r="J106" s="34">
        <f>SUMIFS(J107:J1085,$C107:$C1085,$C107,$D107:$D1085,$D107,$E107:$E1085,$E107)</f>
        <v>68426.2</v>
      </c>
    </row>
    <row r="107" spans="1:10" s="13" customFormat="1" ht="127.15" customHeight="1" x14ac:dyDescent="0.25">
      <c r="A107" s="17">
        <v>3</v>
      </c>
      <c r="B107" s="22" t="s">
        <v>140</v>
      </c>
      <c r="C107" s="23" t="s">
        <v>106</v>
      </c>
      <c r="D107" s="23" t="s">
        <v>83</v>
      </c>
      <c r="E107" s="23" t="s">
        <v>192</v>
      </c>
      <c r="F107" s="23" t="s">
        <v>141</v>
      </c>
      <c r="G107" s="24">
        <v>72027.5</v>
      </c>
      <c r="H107" s="24">
        <v>68426.2</v>
      </c>
      <c r="I107" s="24">
        <v>72027.5</v>
      </c>
      <c r="J107" s="24">
        <v>68426.2</v>
      </c>
    </row>
    <row r="108" spans="1:10" s="13" customFormat="1" ht="15.75" x14ac:dyDescent="0.25">
      <c r="A108" s="15">
        <v>1</v>
      </c>
      <c r="B108" s="42" t="s">
        <v>139</v>
      </c>
      <c r="C108" s="30" t="s">
        <v>106</v>
      </c>
      <c r="D108" s="30" t="s">
        <v>102</v>
      </c>
      <c r="E108" s="30"/>
      <c r="F108" s="30"/>
      <c r="G108" s="31">
        <f>SUMIFS(G109:G1088,$C109:$C1088,$C109,$D109:$D1088,$D109)/2</f>
        <v>30747</v>
      </c>
      <c r="H108" s="31">
        <f>SUMIFS(H109:H1088,$C109:$C1088,$C109,$D109:$D1088,$D109)/2</f>
        <v>23645</v>
      </c>
      <c r="I108" s="31">
        <f>SUMIFS(I109:I1088,$C109:$C1088,$C109,$D109:$D1088,$D109)/2</f>
        <v>26870.199999999997</v>
      </c>
      <c r="J108" s="31">
        <f>SUMIFS(J109:J1088,$C109:$C1088,$C109,$D109:$D1088,$D109)/2</f>
        <v>23645</v>
      </c>
    </row>
    <row r="109" spans="1:10" s="13" customFormat="1" ht="63" x14ac:dyDescent="0.25">
      <c r="A109" s="16">
        <v>2</v>
      </c>
      <c r="B109" s="43" t="s">
        <v>68</v>
      </c>
      <c r="C109" s="33" t="s">
        <v>106</v>
      </c>
      <c r="D109" s="33" t="s">
        <v>102</v>
      </c>
      <c r="E109" s="44" t="s">
        <v>69</v>
      </c>
      <c r="F109" s="44" t="s">
        <v>85</v>
      </c>
      <c r="G109" s="34">
        <f>SUMIFS(G110:G1085,$C110:$C1085,$C110,$D110:$D1085,$D110,$E110:$E1085,$E110)</f>
        <v>9456.2999999999993</v>
      </c>
      <c r="H109" s="34">
        <f>SUMIFS(H110:H1085,$C110:$C1085,$C110,$D110:$D1085,$D110,$E110:$E1085,$E110)</f>
        <v>8983.4</v>
      </c>
      <c r="I109" s="34">
        <f>SUMIFS(I110:I1085,$C110:$C1085,$C110,$D110:$D1085,$D110,$E110:$E1085,$E110)</f>
        <v>9456.2999999999993</v>
      </c>
      <c r="J109" s="34">
        <f>SUMIFS(J110:J1085,$C110:$C1085,$C110,$D110:$D1085,$D110,$E110:$E1085,$E110)</f>
        <v>8983.4</v>
      </c>
    </row>
    <row r="110" spans="1:10" s="13" customFormat="1" ht="141.75" x14ac:dyDescent="0.25">
      <c r="A110" s="17">
        <v>3</v>
      </c>
      <c r="B110" s="22" t="s">
        <v>140</v>
      </c>
      <c r="C110" s="23" t="s">
        <v>106</v>
      </c>
      <c r="D110" s="23" t="s">
        <v>102</v>
      </c>
      <c r="E110" s="23" t="s">
        <v>69</v>
      </c>
      <c r="F110" s="23" t="s">
        <v>141</v>
      </c>
      <c r="G110" s="24">
        <v>9456.2999999999993</v>
      </c>
      <c r="H110" s="24">
        <v>8983.4</v>
      </c>
      <c r="I110" s="24">
        <v>9456.2999999999993</v>
      </c>
      <c r="J110" s="24">
        <v>8983.4</v>
      </c>
    </row>
    <row r="111" spans="1:10" s="13" customFormat="1" ht="94.5" x14ac:dyDescent="0.25">
      <c r="A111" s="16">
        <v>2</v>
      </c>
      <c r="B111" s="40" t="s">
        <v>169</v>
      </c>
      <c r="C111" s="33" t="s">
        <v>106</v>
      </c>
      <c r="D111" s="33" t="s">
        <v>102</v>
      </c>
      <c r="E111" s="44" t="s">
        <v>49</v>
      </c>
      <c r="F111" s="44" t="s">
        <v>85</v>
      </c>
      <c r="G111" s="34">
        <f>SUMIFS(G112:G1087,$C112:$C1087,$C112,$D112:$D1087,$D112,$E112:$E1087,$E112)</f>
        <v>16290.7</v>
      </c>
      <c r="H111" s="34">
        <f>SUMIFS(H112:H1087,$C112:$C1087,$C112,$D112:$D1087,$D112,$E112:$E1087,$E112)</f>
        <v>14661.6</v>
      </c>
      <c r="I111" s="34">
        <f>SUMIFS(I112:I1087,$C112:$C1087,$C112,$D112:$D1087,$D112,$E112:$E1087,$E112)</f>
        <v>16290.7</v>
      </c>
      <c r="J111" s="34">
        <f>SUMIFS(J112:J1087,$C112:$C1087,$C112,$D112:$D1087,$D112,$E112:$E1087,$E112)</f>
        <v>14661.6</v>
      </c>
    </row>
    <row r="112" spans="1:10" s="13" customFormat="1" ht="15.75" x14ac:dyDescent="0.25">
      <c r="A112" s="17">
        <v>3</v>
      </c>
      <c r="B112" s="22" t="s">
        <v>50</v>
      </c>
      <c r="C112" s="23" t="s">
        <v>106</v>
      </c>
      <c r="D112" s="23" t="s">
        <v>102</v>
      </c>
      <c r="E112" s="23" t="s">
        <v>49</v>
      </c>
      <c r="F112" s="23" t="s">
        <v>105</v>
      </c>
      <c r="G112" s="24"/>
      <c r="H112" s="24"/>
      <c r="I112" s="24"/>
      <c r="J112" s="24"/>
    </row>
    <row r="113" spans="1:10" s="13" customFormat="1" ht="141.75" x14ac:dyDescent="0.25">
      <c r="A113" s="17">
        <v>3</v>
      </c>
      <c r="B113" s="22" t="s">
        <v>140</v>
      </c>
      <c r="C113" s="23" t="s">
        <v>106</v>
      </c>
      <c r="D113" s="23" t="s">
        <v>102</v>
      </c>
      <c r="E113" s="23" t="s">
        <v>49</v>
      </c>
      <c r="F113" s="23" t="s">
        <v>141</v>
      </c>
      <c r="G113" s="24">
        <v>16290.7</v>
      </c>
      <c r="H113" s="24">
        <v>14661.6</v>
      </c>
      <c r="I113" s="24">
        <v>16290.7</v>
      </c>
      <c r="J113" s="24">
        <v>14661.6</v>
      </c>
    </row>
    <row r="114" spans="1:10" s="13" customFormat="1" ht="78.75" x14ac:dyDescent="0.25">
      <c r="A114" s="16">
        <v>2</v>
      </c>
      <c r="B114" s="43" t="s">
        <v>138</v>
      </c>
      <c r="C114" s="33" t="s">
        <v>106</v>
      </c>
      <c r="D114" s="33" t="s">
        <v>102</v>
      </c>
      <c r="E114" s="44" t="s">
        <v>137</v>
      </c>
      <c r="F114" s="44" t="s">
        <v>85</v>
      </c>
      <c r="G114" s="34">
        <f>SUMIFS(G115:G1100,$C115:$C1100,$C115,$D115:$D1100,$D115,$E115:$E1100,$E115)</f>
        <v>5000</v>
      </c>
      <c r="H114" s="34">
        <f>SUMIFS(H115:H1100,$C115:$C1100,$C115,$D115:$D1100,$D115,$E115:$E1100,$E115)</f>
        <v>0</v>
      </c>
      <c r="I114" s="34">
        <f>SUMIFS(I115:I1100,$C115:$C1100,$C115,$D115:$D1100,$D115,$E115:$E1100,$E115)</f>
        <v>1123.2</v>
      </c>
      <c r="J114" s="34">
        <f>SUMIFS(J115:J1100,$C115:$C1100,$C115,$D115:$D1100,$D115,$E115:$E1100,$E115)</f>
        <v>0</v>
      </c>
    </row>
    <row r="115" spans="1:10" s="13" customFormat="1" ht="15.75" x14ac:dyDescent="0.25">
      <c r="A115" s="17">
        <v>3</v>
      </c>
      <c r="B115" s="22" t="s">
        <v>50</v>
      </c>
      <c r="C115" s="23" t="s">
        <v>106</v>
      </c>
      <c r="D115" s="23" t="s">
        <v>102</v>
      </c>
      <c r="E115" s="23" t="s">
        <v>137</v>
      </c>
      <c r="F115" s="23" t="s">
        <v>105</v>
      </c>
      <c r="G115" s="24">
        <v>5000</v>
      </c>
      <c r="H115" s="24"/>
      <c r="I115" s="24">
        <v>1123.2</v>
      </c>
      <c r="J115" s="24"/>
    </row>
    <row r="116" spans="1:10" s="13" customFormat="1" ht="15.75" x14ac:dyDescent="0.25">
      <c r="A116" s="15">
        <v>1</v>
      </c>
      <c r="B116" s="42" t="s">
        <v>151</v>
      </c>
      <c r="C116" s="47" t="s">
        <v>106</v>
      </c>
      <c r="D116" s="47" t="s">
        <v>92</v>
      </c>
      <c r="E116" s="47" t="s">
        <v>6</v>
      </c>
      <c r="F116" s="47" t="s">
        <v>85</v>
      </c>
      <c r="G116" s="31">
        <f>SUMIFS(G117:G1094,$C117:$C1094,$C117,$D117:$D1094,$D117)/2</f>
        <v>18125.099999999999</v>
      </c>
      <c r="H116" s="31">
        <f>SUMIFS(H117:H1094,$C117:$C1094,$C117,$D117:$D1094,$D117)/2</f>
        <v>15668.8</v>
      </c>
      <c r="I116" s="31">
        <f>SUMIFS(I117:I1094,$C117:$C1094,$C117,$D117:$D1094,$D117)/2</f>
        <v>22524.799999999999</v>
      </c>
      <c r="J116" s="31">
        <f>SUMIFS(J117:J1094,$C117:$C1094,$C117,$D117:$D1094,$D117)/2</f>
        <v>19437.400000000001</v>
      </c>
    </row>
    <row r="117" spans="1:10" s="13" customFormat="1" ht="63" x14ac:dyDescent="0.25">
      <c r="A117" s="16">
        <v>2</v>
      </c>
      <c r="B117" s="43" t="s">
        <v>149</v>
      </c>
      <c r="C117" s="44" t="s">
        <v>106</v>
      </c>
      <c r="D117" s="44" t="s">
        <v>92</v>
      </c>
      <c r="E117" s="44" t="s">
        <v>150</v>
      </c>
      <c r="F117" s="44" t="s">
        <v>85</v>
      </c>
      <c r="G117" s="34">
        <f>SUMIFS(G118:G1091,$C118:$C1091,$C118,$D118:$D1091,$D118,$E118:$E1091,$E118)</f>
        <v>14680.5</v>
      </c>
      <c r="H117" s="34">
        <f>SUMIFS(H118:H1091,$C118:$C1091,$C118,$D118:$D1091,$D118,$E118:$E1091,$E118)</f>
        <v>13946.5</v>
      </c>
      <c r="I117" s="34">
        <f>SUMIFS(I118:I1091,$C118:$C1091,$C118,$D118:$D1091,$D118,$E118:$E1091,$E118)</f>
        <v>14680.7</v>
      </c>
      <c r="J117" s="34">
        <f>SUMIFS(J118:J1091,$C118:$C1091,$C118,$D118:$D1091,$D118,$E118:$E1091,$E118)</f>
        <v>13946.5</v>
      </c>
    </row>
    <row r="118" spans="1:10" s="13" customFormat="1" ht="15.75" x14ac:dyDescent="0.25">
      <c r="A118" s="17">
        <v>3</v>
      </c>
      <c r="B118" s="22" t="s">
        <v>50</v>
      </c>
      <c r="C118" s="23" t="s">
        <v>106</v>
      </c>
      <c r="D118" s="23" t="s">
        <v>92</v>
      </c>
      <c r="E118" s="23" t="s">
        <v>150</v>
      </c>
      <c r="F118" s="23" t="s">
        <v>105</v>
      </c>
      <c r="G118" s="24">
        <v>14680.5</v>
      </c>
      <c r="H118" s="24">
        <v>13946.5</v>
      </c>
      <c r="I118" s="24">
        <v>14680.7</v>
      </c>
      <c r="J118" s="24">
        <v>13946.5</v>
      </c>
    </row>
    <row r="119" spans="1:10" s="13" customFormat="1" ht="47.25" x14ac:dyDescent="0.25">
      <c r="A119" s="16">
        <v>2</v>
      </c>
      <c r="B119" s="43" t="s">
        <v>203</v>
      </c>
      <c r="C119" s="44" t="s">
        <v>106</v>
      </c>
      <c r="D119" s="44" t="s">
        <v>92</v>
      </c>
      <c r="E119" s="44" t="s">
        <v>202</v>
      </c>
      <c r="F119" s="44" t="s">
        <v>85</v>
      </c>
      <c r="G119" s="34">
        <f>SUMIFS(G120:G1094,$C120:$C1094,$C120,$D120:$D1094,$D120,$E120:$E1094,$E120)</f>
        <v>3444.6</v>
      </c>
      <c r="H119" s="34">
        <f>SUMIFS(H120:H1094,$C120:$C1094,$C120,$D120:$D1094,$D120,$E120:$E1094,$E120)</f>
        <v>1722.3</v>
      </c>
      <c r="I119" s="34">
        <f>SUMIFS(I120:I1094,$C120:$C1094,$C120,$D120:$D1094,$D120,$E120:$E1094,$E120)</f>
        <v>7844.1</v>
      </c>
      <c r="J119" s="34">
        <f>SUMIFS(J120:J1094,$C120:$C1094,$C120,$D120:$D1094,$D120,$E120:$E1094,$E120)</f>
        <v>5490.9</v>
      </c>
    </row>
    <row r="120" spans="1:10" s="13" customFormat="1" ht="15.75" x14ac:dyDescent="0.25">
      <c r="A120" s="17">
        <v>3</v>
      </c>
      <c r="B120" s="22" t="s">
        <v>50</v>
      </c>
      <c r="C120" s="23" t="s">
        <v>106</v>
      </c>
      <c r="D120" s="23" t="s">
        <v>92</v>
      </c>
      <c r="E120" s="23" t="s">
        <v>202</v>
      </c>
      <c r="F120" s="23" t="s">
        <v>105</v>
      </c>
      <c r="G120" s="24">
        <v>3444.6</v>
      </c>
      <c r="H120" s="24">
        <v>1722.3</v>
      </c>
      <c r="I120" s="24">
        <v>7844.1</v>
      </c>
      <c r="J120" s="24">
        <v>5490.9</v>
      </c>
    </row>
    <row r="121" spans="1:10" s="13" customFormat="1" ht="15.75" x14ac:dyDescent="0.25">
      <c r="A121" s="14">
        <v>0</v>
      </c>
      <c r="B121" s="26" t="s">
        <v>123</v>
      </c>
      <c r="C121" s="27" t="s">
        <v>84</v>
      </c>
      <c r="D121" s="27" t="s">
        <v>130</v>
      </c>
      <c r="E121" s="27"/>
      <c r="F121" s="27"/>
      <c r="G121" s="28">
        <f>SUMIFS(G122:G1108,$C122:$C1108,$C122)/3</f>
        <v>11811.199999999999</v>
      </c>
      <c r="H121" s="28">
        <f>SUMIFS(H122:H1098,$C122:$C1098,$C122)/3</f>
        <v>275.7</v>
      </c>
      <c r="I121" s="28">
        <f>SUMIFS(I122:I1108,$C122:$C1108,$C122)/3</f>
        <v>13900.699999999999</v>
      </c>
      <c r="J121" s="28">
        <f>SUMIFS(J122:J1098,$C122:$C1098,$C122)/3</f>
        <v>275.7</v>
      </c>
    </row>
    <row r="122" spans="1:10" s="13" customFormat="1" ht="31.5" x14ac:dyDescent="0.25">
      <c r="A122" s="15">
        <v>1</v>
      </c>
      <c r="B122" s="29" t="s">
        <v>70</v>
      </c>
      <c r="C122" s="30" t="s">
        <v>84</v>
      </c>
      <c r="D122" s="30" t="s">
        <v>106</v>
      </c>
      <c r="E122" s="30" t="s">
        <v>85</v>
      </c>
      <c r="F122" s="30" t="s">
        <v>85</v>
      </c>
      <c r="G122" s="31">
        <f>SUMIFS(G123:G1098,$C123:$C1098,$C123,$D123:$D1098,$D123)/2</f>
        <v>11811.2</v>
      </c>
      <c r="H122" s="31">
        <f>SUMIFS(H123:H1098,$C123:$C1098,$C123,$D123:$D1098,$D123)/2</f>
        <v>275.7</v>
      </c>
      <c r="I122" s="31">
        <f>SUMIFS(I123:I1098,$C123:$C1098,$C123,$D123:$D1098,$D123)/2</f>
        <v>13900.7</v>
      </c>
      <c r="J122" s="31">
        <f>SUMIFS(J123:J1098,$C123:$C1098,$C123,$D123:$D1098,$D123)/2</f>
        <v>275.7</v>
      </c>
    </row>
    <row r="123" spans="1:10" s="13" customFormat="1" ht="31.5" x14ac:dyDescent="0.25">
      <c r="A123" s="16">
        <v>2</v>
      </c>
      <c r="B123" s="32" t="s">
        <v>170</v>
      </c>
      <c r="C123" s="33" t="s">
        <v>84</v>
      </c>
      <c r="D123" s="33" t="s">
        <v>106</v>
      </c>
      <c r="E123" s="33" t="s">
        <v>71</v>
      </c>
      <c r="F123" s="33"/>
      <c r="G123" s="34">
        <f>SUMIFS(G124:G1095,$C124:$C1095,$C124,$D124:$D1095,$D124,$E124:$E1095,$E124)</f>
        <v>2658.6</v>
      </c>
      <c r="H123" s="34">
        <f>SUMIFS(H124:H1095,$C124:$C1095,$C124,$D124:$D1095,$D124,$E124:$E1095,$E124)</f>
        <v>275.7</v>
      </c>
      <c r="I123" s="34">
        <f>SUMIFS(I124:I1095,$C124:$C1095,$C124,$D124:$D1095,$D124,$E124:$E1095,$E124)</f>
        <v>2748.1</v>
      </c>
      <c r="J123" s="34">
        <f>SUMIFS(J124:J1095,$C124:$C1095,$C124,$D124:$D1095,$D124,$E124:$E1095,$E124)</f>
        <v>275.7</v>
      </c>
    </row>
    <row r="124" spans="1:10" s="13" customFormat="1" ht="15.75" x14ac:dyDescent="0.25">
      <c r="A124" s="17">
        <v>3</v>
      </c>
      <c r="B124" s="22" t="s">
        <v>50</v>
      </c>
      <c r="C124" s="23" t="s">
        <v>84</v>
      </c>
      <c r="D124" s="23" t="s">
        <v>106</v>
      </c>
      <c r="E124" s="23" t="s">
        <v>71</v>
      </c>
      <c r="F124" s="23" t="s">
        <v>105</v>
      </c>
      <c r="G124" s="24">
        <v>2658.6</v>
      </c>
      <c r="H124" s="24">
        <v>275.7</v>
      </c>
      <c r="I124" s="24">
        <v>2748.1</v>
      </c>
      <c r="J124" s="24">
        <v>275.7</v>
      </c>
    </row>
    <row r="125" spans="1:10" s="13" customFormat="1" ht="63" x14ac:dyDescent="0.25">
      <c r="A125" s="16">
        <v>2</v>
      </c>
      <c r="B125" s="32" t="s">
        <v>172</v>
      </c>
      <c r="C125" s="33" t="s">
        <v>84</v>
      </c>
      <c r="D125" s="33" t="s">
        <v>106</v>
      </c>
      <c r="E125" s="33" t="s">
        <v>72</v>
      </c>
      <c r="F125" s="33"/>
      <c r="G125" s="34">
        <f>SUMIFS(G126:G1097,$C126:$C1097,$C126,$D126:$D1097,$D126,$E126:$E1097,$E126)</f>
        <v>4226.5</v>
      </c>
      <c r="H125" s="34">
        <f>SUMIFS(H126:H1097,$C126:$C1097,$C126,$D126:$D1097,$D126,$E126:$E1097,$E126)</f>
        <v>0</v>
      </c>
      <c r="I125" s="34">
        <f>SUMIFS(I126:I1097,$C126:$C1097,$C126,$D126:$D1097,$D126,$E126:$E1097,$E126)</f>
        <v>6226.5</v>
      </c>
      <c r="J125" s="34">
        <f>SUMIFS(J126:J1097,$C126:$C1097,$C126,$D126:$D1097,$D126,$E126:$E1097,$E126)</f>
        <v>0</v>
      </c>
    </row>
    <row r="126" spans="1:10" s="13" customFormat="1" ht="15.75" x14ac:dyDescent="0.25">
      <c r="A126" s="17">
        <v>3</v>
      </c>
      <c r="B126" s="22" t="s">
        <v>50</v>
      </c>
      <c r="C126" s="23" t="s">
        <v>84</v>
      </c>
      <c r="D126" s="23" t="s">
        <v>106</v>
      </c>
      <c r="E126" s="23" t="s">
        <v>72</v>
      </c>
      <c r="F126" s="23" t="s">
        <v>105</v>
      </c>
      <c r="G126" s="24">
        <v>4226.5</v>
      </c>
      <c r="H126" s="24"/>
      <c r="I126" s="24">
        <v>6226.5</v>
      </c>
      <c r="J126" s="24"/>
    </row>
    <row r="127" spans="1:10" s="13" customFormat="1" ht="63" x14ac:dyDescent="0.25">
      <c r="A127" s="16">
        <v>2</v>
      </c>
      <c r="B127" s="35" t="s">
        <v>171</v>
      </c>
      <c r="C127" s="33" t="s">
        <v>84</v>
      </c>
      <c r="D127" s="33" t="s">
        <v>106</v>
      </c>
      <c r="E127" s="33" t="s">
        <v>73</v>
      </c>
      <c r="F127" s="33"/>
      <c r="G127" s="34">
        <f>SUMIFS(G128:G1099,$C128:$C1099,$C128,$D128:$D1099,$D128,$E128:$E1099,$E128)</f>
        <v>4926.1000000000004</v>
      </c>
      <c r="H127" s="34">
        <f>SUMIFS(H128:H1099,$C128:$C1099,$C128,$D128:$D1099,$D128,$E128:$E1099,$E128)</f>
        <v>0</v>
      </c>
      <c r="I127" s="34">
        <f>SUMIFS(I128:I1099,$C128:$C1099,$C128,$D128:$D1099,$D128,$E128:$E1099,$E128)</f>
        <v>4926.1000000000004</v>
      </c>
      <c r="J127" s="34">
        <f>SUMIFS(J128:J1099,$C128:$C1099,$C128,$D128:$D1099,$D128,$E128:$E1099,$E128)</f>
        <v>0</v>
      </c>
    </row>
    <row r="128" spans="1:10" s="13" customFormat="1" ht="15.75" x14ac:dyDescent="0.25">
      <c r="A128" s="17">
        <v>3</v>
      </c>
      <c r="B128" s="22" t="s">
        <v>50</v>
      </c>
      <c r="C128" s="23" t="s">
        <v>84</v>
      </c>
      <c r="D128" s="23" t="s">
        <v>106</v>
      </c>
      <c r="E128" s="23" t="s">
        <v>73</v>
      </c>
      <c r="F128" s="23" t="s">
        <v>105</v>
      </c>
      <c r="G128" s="24">
        <v>4926.1000000000004</v>
      </c>
      <c r="H128" s="24"/>
      <c r="I128" s="24">
        <v>4926.1000000000004</v>
      </c>
      <c r="J128" s="24"/>
    </row>
    <row r="129" spans="1:10" s="13" customFormat="1" ht="15.75" x14ac:dyDescent="0.25">
      <c r="A129" s="14">
        <v>0</v>
      </c>
      <c r="B129" s="26" t="s">
        <v>124</v>
      </c>
      <c r="C129" s="27" t="s">
        <v>95</v>
      </c>
      <c r="D129" s="27" t="s">
        <v>130</v>
      </c>
      <c r="E129" s="27"/>
      <c r="F129" s="27"/>
      <c r="G129" s="28">
        <f>SUMIFS(G130:G1116,$C130:$C1116,$C130)/3</f>
        <v>101932.09999999996</v>
      </c>
      <c r="H129" s="28">
        <f>SUMIFS(H130:H1106,$C130:$C1106,$C130)/3</f>
        <v>6128.5</v>
      </c>
      <c r="I129" s="28">
        <f>SUMIFS(I130:I1116,$C130:$C1116,$C130)/3</f>
        <v>103724.49999999999</v>
      </c>
      <c r="J129" s="28">
        <f>SUMIFS(J130:J1106,$C130:$C1106,$C130)/3</f>
        <v>6128.5</v>
      </c>
    </row>
    <row r="130" spans="1:10" s="13" customFormat="1" ht="15.75" x14ac:dyDescent="0.25">
      <c r="A130" s="15">
        <v>1</v>
      </c>
      <c r="B130" s="29" t="s">
        <v>43</v>
      </c>
      <c r="C130" s="30" t="s">
        <v>95</v>
      </c>
      <c r="D130" s="30" t="s">
        <v>102</v>
      </c>
      <c r="E130" s="30"/>
      <c r="F130" s="30"/>
      <c r="G130" s="31">
        <f>SUMIFS(G131:G1106,$C131:$C1106,$C131,$D131:$D1106,$D131)/2</f>
        <v>83504.800000000003</v>
      </c>
      <c r="H130" s="31">
        <f>SUMIFS(H131:H1106,$C131:$C1106,$C131,$D131:$D1106,$D131)/2</f>
        <v>2018.8</v>
      </c>
      <c r="I130" s="31">
        <f>SUMIFS(I131:I1106,$C131:$C1106,$C131,$D131:$D1106,$D131)/2</f>
        <v>85297.200000000012</v>
      </c>
      <c r="J130" s="31">
        <f>SUMIFS(J131:J1106,$C131:$C1106,$C131,$D131:$D1106,$D131)/2</f>
        <v>2018.8</v>
      </c>
    </row>
    <row r="131" spans="1:10" s="13" customFormat="1" ht="63" x14ac:dyDescent="0.25">
      <c r="A131" s="16">
        <v>2</v>
      </c>
      <c r="B131" s="36" t="s">
        <v>173</v>
      </c>
      <c r="C131" s="33" t="s">
        <v>95</v>
      </c>
      <c r="D131" s="33" t="s">
        <v>102</v>
      </c>
      <c r="E131" s="33" t="s">
        <v>44</v>
      </c>
      <c r="F131" s="33"/>
      <c r="G131" s="34">
        <f>SUMIFS(G132:G1103,$C132:$C1103,$C132,$D132:$D1103,$D132,$E132:$E1103,$E132)</f>
        <v>14593.3</v>
      </c>
      <c r="H131" s="34">
        <f>SUMIFS(H132:H1103,$C132:$C1103,$C132,$D132:$D1103,$D132,$E132:$E1103,$E132)</f>
        <v>2018.8</v>
      </c>
      <c r="I131" s="34">
        <f>SUMIFS(I132:I1103,$C132:$C1103,$C132,$D132:$D1103,$D132,$E132:$E1103,$E132)</f>
        <v>16093.9</v>
      </c>
      <c r="J131" s="34">
        <f>SUMIFS(J132:J1103,$C132:$C1103,$C132,$D132:$D1103,$D132,$E132:$E1103,$E132)</f>
        <v>2018.8</v>
      </c>
    </row>
    <row r="132" spans="1:10" s="13" customFormat="1" ht="47.25" x14ac:dyDescent="0.25">
      <c r="A132" s="17">
        <v>3</v>
      </c>
      <c r="B132" s="22" t="s">
        <v>11</v>
      </c>
      <c r="C132" s="23" t="s">
        <v>95</v>
      </c>
      <c r="D132" s="23" t="s">
        <v>102</v>
      </c>
      <c r="E132" s="23" t="s">
        <v>44</v>
      </c>
      <c r="F132" s="23" t="s">
        <v>87</v>
      </c>
      <c r="G132" s="24">
        <v>492.4</v>
      </c>
      <c r="H132" s="24"/>
      <c r="I132" s="24">
        <v>717.8</v>
      </c>
      <c r="J132" s="24"/>
    </row>
    <row r="133" spans="1:10" s="13" customFormat="1" ht="15.75" x14ac:dyDescent="0.25">
      <c r="A133" s="17">
        <v>3</v>
      </c>
      <c r="B133" s="22" t="s">
        <v>50</v>
      </c>
      <c r="C133" s="23" t="s">
        <v>95</v>
      </c>
      <c r="D133" s="23" t="s">
        <v>102</v>
      </c>
      <c r="E133" s="23" t="s">
        <v>44</v>
      </c>
      <c r="F133" s="23" t="s">
        <v>105</v>
      </c>
      <c r="G133" s="24">
        <v>14100.9</v>
      </c>
      <c r="H133" s="24">
        <v>2018.8</v>
      </c>
      <c r="I133" s="24">
        <v>15376.1</v>
      </c>
      <c r="J133" s="24">
        <v>2018.8</v>
      </c>
    </row>
    <row r="134" spans="1:10" s="13" customFormat="1" ht="94.5" x14ac:dyDescent="0.25">
      <c r="A134" s="16">
        <v>2</v>
      </c>
      <c r="B134" s="32" t="s">
        <v>162</v>
      </c>
      <c r="C134" s="33" t="s">
        <v>95</v>
      </c>
      <c r="D134" s="33" t="s">
        <v>102</v>
      </c>
      <c r="E134" s="33" t="s">
        <v>49</v>
      </c>
      <c r="F134" s="33"/>
      <c r="G134" s="34">
        <f>SUMIFS(G135:G1106,$C135:$C1106,$C135,$D135:$D1106,$D135,$E135:$E1106,$E135)</f>
        <v>48532</v>
      </c>
      <c r="H134" s="34">
        <f>SUMIFS(H135:H1106,$C135:$C1106,$C135,$D135:$D1106,$D135,$E135:$E1106,$E135)</f>
        <v>0</v>
      </c>
      <c r="I134" s="34">
        <f>SUMIFS(I135:I1106,$C135:$C1106,$C135,$D135:$D1106,$D135,$E135:$E1106,$E135)</f>
        <v>48823.8</v>
      </c>
      <c r="J134" s="34">
        <f>SUMIFS(J135:J1106,$C135:$C1106,$C135,$D135:$D1106,$D135,$E135:$E1106,$E135)</f>
        <v>0</v>
      </c>
    </row>
    <row r="135" spans="1:10" s="13" customFormat="1" ht="15.75" x14ac:dyDescent="0.25">
      <c r="A135" s="17">
        <v>3</v>
      </c>
      <c r="B135" s="22" t="s">
        <v>50</v>
      </c>
      <c r="C135" s="23" t="s">
        <v>95</v>
      </c>
      <c r="D135" s="23" t="s">
        <v>102</v>
      </c>
      <c r="E135" s="23" t="s">
        <v>49</v>
      </c>
      <c r="F135" s="23" t="s">
        <v>105</v>
      </c>
      <c r="G135" s="24">
        <v>48532</v>
      </c>
      <c r="H135" s="24"/>
      <c r="I135" s="24">
        <v>48823.8</v>
      </c>
      <c r="J135" s="24"/>
    </row>
    <row r="136" spans="1:10" s="13" customFormat="1" ht="78.75" x14ac:dyDescent="0.25">
      <c r="A136" s="16">
        <v>2</v>
      </c>
      <c r="B136" s="43" t="s">
        <v>166</v>
      </c>
      <c r="C136" s="33" t="s">
        <v>95</v>
      </c>
      <c r="D136" s="33" t="s">
        <v>102</v>
      </c>
      <c r="E136" s="33" t="s">
        <v>54</v>
      </c>
      <c r="F136" s="33"/>
      <c r="G136" s="34">
        <f>SUMIFS(G137:G1108,$C137:$C1108,$C137,$D137:$D1108,$D137,$E137:$E1108,$E137)</f>
        <v>20379.5</v>
      </c>
      <c r="H136" s="34">
        <f>SUMIFS(H137:H1108,$C137:$C1108,$C137,$D137:$D1108,$D137,$E137:$E1108,$E137)</f>
        <v>0</v>
      </c>
      <c r="I136" s="34">
        <f>SUMIFS(I137:I1108,$C137:$C1108,$C137,$D137:$D1108,$D137,$E137:$E1108,$E137)</f>
        <v>20379.5</v>
      </c>
      <c r="J136" s="34">
        <f>SUMIFS(J137:J1108,$C137:$C1108,$C137,$D137:$D1108,$D137,$E137:$E1108,$E137)</f>
        <v>0</v>
      </c>
    </row>
    <row r="137" spans="1:10" s="13" customFormat="1" ht="47.25" x14ac:dyDescent="0.25">
      <c r="A137" s="17">
        <v>3</v>
      </c>
      <c r="B137" s="22" t="s">
        <v>11</v>
      </c>
      <c r="C137" s="23" t="s">
        <v>95</v>
      </c>
      <c r="D137" s="23" t="s">
        <v>102</v>
      </c>
      <c r="E137" s="23" t="s">
        <v>54</v>
      </c>
      <c r="F137" s="23" t="s">
        <v>87</v>
      </c>
      <c r="G137" s="24">
        <v>20379.5</v>
      </c>
      <c r="H137" s="24"/>
      <c r="I137" s="24">
        <v>20379.5</v>
      </c>
      <c r="J137" s="24"/>
    </row>
    <row r="138" spans="1:10" s="13" customFormat="1" ht="15.75" x14ac:dyDescent="0.25">
      <c r="A138" s="15">
        <v>1</v>
      </c>
      <c r="B138" s="29" t="s">
        <v>75</v>
      </c>
      <c r="C138" s="30" t="s">
        <v>95</v>
      </c>
      <c r="D138" s="30" t="s">
        <v>92</v>
      </c>
      <c r="E138" s="30"/>
      <c r="F138" s="30"/>
      <c r="G138" s="31">
        <f>SUMIFS(G139:G1114,$C139:$C1114,$C139,$D139:$D1114,$D139)/2</f>
        <v>9777.7000000000007</v>
      </c>
      <c r="H138" s="31">
        <f>SUMIFS(H139:H1114,$C139:$C1114,$C139,$D139:$D1114,$D139)/2</f>
        <v>2000</v>
      </c>
      <c r="I138" s="31">
        <f>SUMIFS(I139:I1114,$C139:$C1114,$C139,$D139:$D1114,$D139)/2</f>
        <v>9777.7000000000007</v>
      </c>
      <c r="J138" s="31">
        <f>SUMIFS(J139:J1114,$C139:$C1114,$C139,$D139:$D1114,$D139)/2</f>
        <v>2000</v>
      </c>
    </row>
    <row r="139" spans="1:10" s="13" customFormat="1" ht="63" x14ac:dyDescent="0.25">
      <c r="A139" s="16">
        <v>2</v>
      </c>
      <c r="B139" s="43" t="s">
        <v>174</v>
      </c>
      <c r="C139" s="33" t="s">
        <v>95</v>
      </c>
      <c r="D139" s="33" t="s">
        <v>92</v>
      </c>
      <c r="E139" s="33" t="s">
        <v>17</v>
      </c>
      <c r="F139" s="33"/>
      <c r="G139" s="34">
        <f>SUMIFS(G140:G1111,$C140:$C1111,$C140,$D140:$D1111,$D140,$E140:$E1111,$E140)</f>
        <v>9777.7000000000007</v>
      </c>
      <c r="H139" s="34">
        <f>SUMIFS(H140:H1111,$C140:$C1111,$C140,$D140:$D1111,$D140,$E140:$E1111,$E140)</f>
        <v>2000</v>
      </c>
      <c r="I139" s="34">
        <f>SUMIFS(I140:I1111,$C140:$C1111,$C140,$D140:$D1111,$D140,$E140:$E1111,$E140)</f>
        <v>9777.7000000000007</v>
      </c>
      <c r="J139" s="34">
        <f>SUMIFS(J140:J1111,$C140:$C1111,$C140,$D140:$D1111,$D140,$E140:$E1111,$E140)</f>
        <v>2000</v>
      </c>
    </row>
    <row r="140" spans="1:10" s="13" customFormat="1" ht="15.75" x14ac:dyDescent="0.25">
      <c r="A140" s="17">
        <v>3</v>
      </c>
      <c r="B140" s="22" t="s">
        <v>50</v>
      </c>
      <c r="C140" s="23" t="s">
        <v>95</v>
      </c>
      <c r="D140" s="23" t="s">
        <v>92</v>
      </c>
      <c r="E140" s="23" t="s">
        <v>17</v>
      </c>
      <c r="F140" s="23" t="s">
        <v>105</v>
      </c>
      <c r="G140" s="24">
        <v>9777.7000000000007</v>
      </c>
      <c r="H140" s="24">
        <v>2000</v>
      </c>
      <c r="I140" s="24">
        <v>9777.7000000000007</v>
      </c>
      <c r="J140" s="24">
        <v>2000</v>
      </c>
    </row>
    <row r="141" spans="1:10" s="13" customFormat="1" ht="15.75" x14ac:dyDescent="0.25">
      <c r="A141" s="15">
        <v>1</v>
      </c>
      <c r="B141" s="29" t="s">
        <v>23</v>
      </c>
      <c r="C141" s="30" t="s">
        <v>95</v>
      </c>
      <c r="D141" s="30" t="s">
        <v>95</v>
      </c>
      <c r="E141" s="30"/>
      <c r="F141" s="30"/>
      <c r="G141" s="31">
        <f>SUMIFS(G142:G1117,$C142:$C1117,$C142,$D142:$D1117,$D142)/2</f>
        <v>8649.6</v>
      </c>
      <c r="H141" s="31">
        <f>SUMIFS(H142:H1117,$C142:$C1117,$C142,$D142:$D1117,$D142)/2</f>
        <v>2109.6999999999998</v>
      </c>
      <c r="I141" s="31">
        <f>SUMIFS(I142:I1117,$C142:$C1117,$C142,$D142:$D1117,$D142)/2</f>
        <v>8649.6</v>
      </c>
      <c r="J141" s="31">
        <f>SUMIFS(J142:J1117,$C142:$C1117,$C142,$D142:$D1117,$D142)/2</f>
        <v>2109.6999999999998</v>
      </c>
    </row>
    <row r="142" spans="1:10" s="13" customFormat="1" ht="31.5" x14ac:dyDescent="0.25">
      <c r="A142" s="16">
        <v>2</v>
      </c>
      <c r="B142" s="32" t="s">
        <v>182</v>
      </c>
      <c r="C142" s="33" t="s">
        <v>95</v>
      </c>
      <c r="D142" s="33" t="s">
        <v>95</v>
      </c>
      <c r="E142" s="33" t="s">
        <v>24</v>
      </c>
      <c r="F142" s="33"/>
      <c r="G142" s="34">
        <f>SUMIFS(G143:G1114,$C143:$C1114,$C143,$D143:$D1114,$D143,$E143:$E1114,$E143)</f>
        <v>4895.9000000000005</v>
      </c>
      <c r="H142" s="34">
        <f>SUMIFS(H143:H1114,$C143:$C1114,$C143,$D143:$D1114,$D143,$E143:$E1114,$E143)</f>
        <v>498.7</v>
      </c>
      <c r="I142" s="34">
        <f>SUMIFS(I143:I1114,$C143:$C1114,$C143,$D143:$D1114,$D143,$E143:$E1114,$E143)</f>
        <v>4895.9000000000005</v>
      </c>
      <c r="J142" s="34">
        <f>SUMIFS(J143:J1114,$C143:$C1114,$C143,$D143:$D1114,$D143,$E143:$E1114,$E143)</f>
        <v>498.7</v>
      </c>
    </row>
    <row r="143" spans="1:10" s="13" customFormat="1" ht="31.5" x14ac:dyDescent="0.25">
      <c r="A143" s="17">
        <v>3</v>
      </c>
      <c r="B143" s="22" t="s">
        <v>25</v>
      </c>
      <c r="C143" s="23" t="s">
        <v>95</v>
      </c>
      <c r="D143" s="23" t="s">
        <v>95</v>
      </c>
      <c r="E143" s="23" t="s">
        <v>24</v>
      </c>
      <c r="F143" s="23" t="s">
        <v>96</v>
      </c>
      <c r="G143" s="24">
        <v>634</v>
      </c>
      <c r="H143" s="24">
        <v>116.3</v>
      </c>
      <c r="I143" s="24">
        <v>634</v>
      </c>
      <c r="J143" s="24">
        <v>116.3</v>
      </c>
    </row>
    <row r="144" spans="1:10" s="13" customFormat="1" ht="47.25" x14ac:dyDescent="0.25">
      <c r="A144" s="17">
        <v>3</v>
      </c>
      <c r="B144" s="22" t="s">
        <v>11</v>
      </c>
      <c r="C144" s="23" t="s">
        <v>95</v>
      </c>
      <c r="D144" s="23" t="s">
        <v>95</v>
      </c>
      <c r="E144" s="23" t="s">
        <v>24</v>
      </c>
      <c r="F144" s="23" t="s">
        <v>87</v>
      </c>
      <c r="G144" s="24">
        <v>229.6</v>
      </c>
      <c r="H144" s="24"/>
      <c r="I144" s="24">
        <v>229.6</v>
      </c>
      <c r="J144" s="24"/>
    </row>
    <row r="145" spans="1:10" s="13" customFormat="1" ht="15.75" x14ac:dyDescent="0.25">
      <c r="A145" s="17">
        <v>3</v>
      </c>
      <c r="B145" s="22" t="s">
        <v>50</v>
      </c>
      <c r="C145" s="23" t="s">
        <v>95</v>
      </c>
      <c r="D145" s="23" t="s">
        <v>95</v>
      </c>
      <c r="E145" s="23" t="s">
        <v>24</v>
      </c>
      <c r="F145" s="23" t="s">
        <v>105</v>
      </c>
      <c r="G145" s="24">
        <v>4032.3</v>
      </c>
      <c r="H145" s="24">
        <v>382.4</v>
      </c>
      <c r="I145" s="24">
        <v>4032.3</v>
      </c>
      <c r="J145" s="24">
        <v>382.4</v>
      </c>
    </row>
    <row r="146" spans="1:10" s="13" customFormat="1" ht="47.25" x14ac:dyDescent="0.25">
      <c r="A146" s="16">
        <v>2</v>
      </c>
      <c r="B146" s="35" t="s">
        <v>175</v>
      </c>
      <c r="C146" s="33" t="s">
        <v>95</v>
      </c>
      <c r="D146" s="33" t="s">
        <v>95</v>
      </c>
      <c r="E146" s="33" t="s">
        <v>76</v>
      </c>
      <c r="F146" s="33"/>
      <c r="G146" s="34">
        <f>SUMIFS(G147:G1118,$C147:$C1118,$C147,$D147:$D1118,$D147,$E147:$E1118,$E147)</f>
        <v>1648.1</v>
      </c>
      <c r="H146" s="34">
        <f>SUMIFS(H147:H1118,$C147:$C1118,$C147,$D147:$D1118,$D147,$E147:$E1118,$E147)</f>
        <v>0</v>
      </c>
      <c r="I146" s="34">
        <f>SUMIFS(I147:I1118,$C147:$C1118,$C147,$D147:$D1118,$D147,$E147:$E1118,$E147)</f>
        <v>1648.1</v>
      </c>
      <c r="J146" s="34">
        <f>SUMIFS(J147:J1118,$C147:$C1118,$C147,$D147:$D1118,$D147,$E147:$E1118,$E147)</f>
        <v>0</v>
      </c>
    </row>
    <row r="147" spans="1:10" s="13" customFormat="1" ht="15.75" x14ac:dyDescent="0.25">
      <c r="A147" s="17">
        <v>3</v>
      </c>
      <c r="B147" s="22" t="s">
        <v>50</v>
      </c>
      <c r="C147" s="23" t="s">
        <v>95</v>
      </c>
      <c r="D147" s="23" t="s">
        <v>95</v>
      </c>
      <c r="E147" s="23" t="s">
        <v>76</v>
      </c>
      <c r="F147" s="23" t="s">
        <v>105</v>
      </c>
      <c r="G147" s="24">
        <v>1648.1</v>
      </c>
      <c r="H147" s="24"/>
      <c r="I147" s="24">
        <v>1648.1</v>
      </c>
      <c r="J147" s="24"/>
    </row>
    <row r="148" spans="1:10" s="13" customFormat="1" ht="31.5" x14ac:dyDescent="0.25">
      <c r="A148" s="16">
        <v>2</v>
      </c>
      <c r="B148" s="32" t="s">
        <v>74</v>
      </c>
      <c r="C148" s="33" t="s">
        <v>95</v>
      </c>
      <c r="D148" s="33" t="s">
        <v>95</v>
      </c>
      <c r="E148" s="33" t="s">
        <v>144</v>
      </c>
      <c r="F148" s="33"/>
      <c r="G148" s="34">
        <f>SUMIFS(G149:G1120,$C149:$C1120,$C149,$D149:$D1120,$D149,$E149:$E1120,$E149)</f>
        <v>2105.6</v>
      </c>
      <c r="H148" s="34">
        <f>SUMIFS(H149:H1120,$C149:$C1120,$C149,$D149:$D1120,$D149,$E149:$E1120,$E149)</f>
        <v>1611</v>
      </c>
      <c r="I148" s="34">
        <f>SUMIFS(I149:I1120,$C149:$C1120,$C149,$D149:$D1120,$D149,$E149:$E1120,$E149)</f>
        <v>2105.6</v>
      </c>
      <c r="J148" s="34">
        <f>SUMIFS(J149:J1120,$C149:$C1120,$C149,$D149:$D1120,$D149,$E149:$E1120,$E149)</f>
        <v>1611</v>
      </c>
    </row>
    <row r="149" spans="1:10" s="13" customFormat="1" ht="47.25" x14ac:dyDescent="0.25">
      <c r="A149" s="17">
        <v>3</v>
      </c>
      <c r="B149" s="22" t="s">
        <v>11</v>
      </c>
      <c r="C149" s="23" t="s">
        <v>95</v>
      </c>
      <c r="D149" s="23" t="s">
        <v>95</v>
      </c>
      <c r="E149" s="23" t="s">
        <v>144</v>
      </c>
      <c r="F149" s="23" t="s">
        <v>87</v>
      </c>
      <c r="G149" s="24">
        <v>2105.6</v>
      </c>
      <c r="H149" s="24">
        <v>1611</v>
      </c>
      <c r="I149" s="24">
        <v>2105.6</v>
      </c>
      <c r="J149" s="24">
        <v>1611</v>
      </c>
    </row>
    <row r="150" spans="1:10" s="13" customFormat="1" ht="15.75" x14ac:dyDescent="0.25">
      <c r="A150" s="14">
        <v>0</v>
      </c>
      <c r="B150" s="26" t="s">
        <v>125</v>
      </c>
      <c r="C150" s="27" t="s">
        <v>97</v>
      </c>
      <c r="D150" s="27" t="s">
        <v>130</v>
      </c>
      <c r="E150" s="27"/>
      <c r="F150" s="27"/>
      <c r="G150" s="28">
        <f>SUMIFS(G151:G1137,$C151:$C1137,$C151)/3</f>
        <v>28269.5</v>
      </c>
      <c r="H150" s="28">
        <f>SUMIFS(H151:H1127,$C151:$C1127,$C151)/3</f>
        <v>5948.5</v>
      </c>
      <c r="I150" s="28">
        <f>SUMIFS(I151:I1137,$C151:$C1137,$C151)/3</f>
        <v>31886.800000000003</v>
      </c>
      <c r="J150" s="28">
        <f>SUMIFS(J151:J1127,$C151:$C1127,$C151)/3</f>
        <v>5948.5</v>
      </c>
    </row>
    <row r="151" spans="1:10" s="13" customFormat="1" ht="15.75" x14ac:dyDescent="0.25">
      <c r="A151" s="15">
        <v>1</v>
      </c>
      <c r="B151" s="29" t="s">
        <v>26</v>
      </c>
      <c r="C151" s="30" t="s">
        <v>97</v>
      </c>
      <c r="D151" s="30" t="s">
        <v>83</v>
      </c>
      <c r="E151" s="30" t="s">
        <v>6</v>
      </c>
      <c r="F151" s="30" t="s">
        <v>85</v>
      </c>
      <c r="G151" s="31">
        <f>SUMIFS(G152:G1127,$C152:$C1127,$C152,$D152:$D1127,$D152)/2</f>
        <v>28269.5</v>
      </c>
      <c r="H151" s="31">
        <f>SUMIFS(H152:H1127,$C152:$C1127,$C152,$D152:$D1127,$D152)/2</f>
        <v>5948.5</v>
      </c>
      <c r="I151" s="31">
        <f>SUMIFS(I152:I1127,$C152:$C1127,$C152,$D152:$D1127,$D152)/2</f>
        <v>31886.800000000003</v>
      </c>
      <c r="J151" s="31">
        <f>SUMIFS(J152:J1127,$C152:$C1127,$C152,$D152:$D1127,$D152)/2</f>
        <v>5948.5</v>
      </c>
    </row>
    <row r="152" spans="1:10" s="13" customFormat="1" ht="31.5" x14ac:dyDescent="0.25">
      <c r="A152" s="16">
        <v>2</v>
      </c>
      <c r="B152" s="32" t="s">
        <v>176</v>
      </c>
      <c r="C152" s="33" t="s">
        <v>97</v>
      </c>
      <c r="D152" s="33" t="s">
        <v>83</v>
      </c>
      <c r="E152" s="33" t="s">
        <v>27</v>
      </c>
      <c r="F152" s="33"/>
      <c r="G152" s="34">
        <f>SUMIFS(G153:G1124,$C153:$C1124,$C153,$D153:$D1124,$D153,$E153:$E1124,$E153)</f>
        <v>16311.5</v>
      </c>
      <c r="H152" s="34">
        <f>SUMIFS(H153:H1124,$C153:$C1124,$C153,$D153:$D1124,$D153,$E153:$E1124,$E153)</f>
        <v>5266.8</v>
      </c>
      <c r="I152" s="34">
        <f>SUMIFS(I153:I1124,$C153:$C1124,$C153,$D153:$D1124,$D153,$E153:$E1124,$E153)</f>
        <v>19928.8</v>
      </c>
      <c r="J152" s="34">
        <f>SUMIFS(J153:J1124,$C153:$C1124,$C153,$D153:$D1124,$D153,$E153:$E1124,$E153)</f>
        <v>5266.8</v>
      </c>
    </row>
    <row r="153" spans="1:10" s="13" customFormat="1" ht="31.5" x14ac:dyDescent="0.25">
      <c r="A153" s="17">
        <v>3</v>
      </c>
      <c r="B153" s="22" t="s">
        <v>25</v>
      </c>
      <c r="C153" s="23" t="s">
        <v>97</v>
      </c>
      <c r="D153" s="23" t="s">
        <v>83</v>
      </c>
      <c r="E153" s="23" t="s">
        <v>27</v>
      </c>
      <c r="F153" s="23" t="s">
        <v>96</v>
      </c>
      <c r="G153" s="24">
        <v>10153.9</v>
      </c>
      <c r="H153" s="24">
        <v>5266.8</v>
      </c>
      <c r="I153" s="24">
        <v>10153.9</v>
      </c>
      <c r="J153" s="24">
        <v>5266.8</v>
      </c>
    </row>
    <row r="154" spans="1:10" s="13" customFormat="1" ht="47.25" x14ac:dyDescent="0.25">
      <c r="A154" s="17">
        <v>3</v>
      </c>
      <c r="B154" s="22" t="s">
        <v>11</v>
      </c>
      <c r="C154" s="23" t="s">
        <v>97</v>
      </c>
      <c r="D154" s="23" t="s">
        <v>83</v>
      </c>
      <c r="E154" s="23" t="s">
        <v>27</v>
      </c>
      <c r="F154" s="23" t="s">
        <v>87</v>
      </c>
      <c r="G154" s="24">
        <v>4753.8</v>
      </c>
      <c r="H154" s="24"/>
      <c r="I154" s="24">
        <v>5253.8</v>
      </c>
      <c r="J154" s="24"/>
    </row>
    <row r="155" spans="1:10" s="13" customFormat="1" ht="15.75" x14ac:dyDescent="0.25">
      <c r="A155" s="17">
        <v>3</v>
      </c>
      <c r="B155" s="22" t="s">
        <v>50</v>
      </c>
      <c r="C155" s="23" t="s">
        <v>97</v>
      </c>
      <c r="D155" s="23" t="s">
        <v>83</v>
      </c>
      <c r="E155" s="23" t="s">
        <v>27</v>
      </c>
      <c r="F155" s="23" t="s">
        <v>105</v>
      </c>
      <c r="G155" s="24">
        <v>1379.5</v>
      </c>
      <c r="H155" s="24"/>
      <c r="I155" s="24">
        <v>4496.8</v>
      </c>
      <c r="J155" s="24"/>
    </row>
    <row r="156" spans="1:10" s="13" customFormat="1" ht="15.75" x14ac:dyDescent="0.25">
      <c r="A156" s="17">
        <v>3</v>
      </c>
      <c r="B156" s="22" t="s">
        <v>12</v>
      </c>
      <c r="C156" s="23" t="s">
        <v>97</v>
      </c>
      <c r="D156" s="23" t="s">
        <v>83</v>
      </c>
      <c r="E156" s="23" t="s">
        <v>27</v>
      </c>
      <c r="F156" s="23" t="s">
        <v>88</v>
      </c>
      <c r="G156" s="24">
        <v>24.3</v>
      </c>
      <c r="H156" s="24"/>
      <c r="I156" s="24">
        <v>24.3</v>
      </c>
      <c r="J156" s="24"/>
    </row>
    <row r="157" spans="1:10" s="13" customFormat="1" ht="47.25" x14ac:dyDescent="0.25">
      <c r="A157" s="16">
        <v>2</v>
      </c>
      <c r="B157" s="32" t="s">
        <v>177</v>
      </c>
      <c r="C157" s="33" t="s">
        <v>97</v>
      </c>
      <c r="D157" s="33" t="s">
        <v>83</v>
      </c>
      <c r="E157" s="33" t="s">
        <v>28</v>
      </c>
      <c r="F157" s="33"/>
      <c r="G157" s="34">
        <f>SUMIFS(G158:G1129,$C158:$C1129,$C158,$D158:$D1129,$D158,$E158:$E1129,$E158)</f>
        <v>2718</v>
      </c>
      <c r="H157" s="34">
        <f>SUMIFS(H158:H1129,$C158:$C1129,$C158,$D158:$D1129,$D158,$E158:$E1129,$E158)</f>
        <v>681.69999999999993</v>
      </c>
      <c r="I157" s="34">
        <f>SUMIFS(I158:I1129,$C158:$C1129,$C158,$D158:$D1129,$D158,$E158:$E1129,$E158)</f>
        <v>2718</v>
      </c>
      <c r="J157" s="34">
        <f>SUMIFS(J158:J1129,$C158:$C1129,$C158,$D158:$D1129,$D158,$E158:$E1129,$E158)</f>
        <v>681.69999999999993</v>
      </c>
    </row>
    <row r="158" spans="1:10" s="13" customFormat="1" ht="31.5" x14ac:dyDescent="0.25">
      <c r="A158" s="17">
        <v>3</v>
      </c>
      <c r="B158" s="22" t="s">
        <v>25</v>
      </c>
      <c r="C158" s="23" t="s">
        <v>97</v>
      </c>
      <c r="D158" s="23" t="s">
        <v>83</v>
      </c>
      <c r="E158" s="23" t="s">
        <v>28</v>
      </c>
      <c r="F158" s="23" t="s">
        <v>96</v>
      </c>
      <c r="G158" s="24">
        <v>2308.1</v>
      </c>
      <c r="H158" s="24">
        <v>633.9</v>
      </c>
      <c r="I158" s="24">
        <v>2308.1</v>
      </c>
      <c r="J158" s="24">
        <v>633.9</v>
      </c>
    </row>
    <row r="159" spans="1:10" s="13" customFormat="1" ht="47.25" x14ac:dyDescent="0.25">
      <c r="A159" s="17">
        <v>3</v>
      </c>
      <c r="B159" s="22" t="s">
        <v>11</v>
      </c>
      <c r="C159" s="23" t="s">
        <v>97</v>
      </c>
      <c r="D159" s="23" t="s">
        <v>83</v>
      </c>
      <c r="E159" s="23" t="s">
        <v>28</v>
      </c>
      <c r="F159" s="23" t="s">
        <v>87</v>
      </c>
      <c r="G159" s="24">
        <v>409.9</v>
      </c>
      <c r="H159" s="24">
        <v>47.8</v>
      </c>
      <c r="I159" s="24">
        <v>409.9</v>
      </c>
      <c r="J159" s="24">
        <v>47.8</v>
      </c>
    </row>
    <row r="160" spans="1:10" s="13" customFormat="1" ht="81.599999999999994" customHeight="1" x14ac:dyDescent="0.25">
      <c r="A160" s="16">
        <v>2</v>
      </c>
      <c r="B160" s="32" t="s">
        <v>162</v>
      </c>
      <c r="C160" s="33" t="s">
        <v>97</v>
      </c>
      <c r="D160" s="33" t="s">
        <v>83</v>
      </c>
      <c r="E160" s="33" t="s">
        <v>49</v>
      </c>
      <c r="F160" s="33"/>
      <c r="G160" s="34">
        <f>SUMIFS(G161:G1132,$C161:$C1132,$C161,$D161:$D1132,$D161,$E161:$E1132,$E161)</f>
        <v>9240</v>
      </c>
      <c r="H160" s="34">
        <f>SUMIFS(H161:H1132,$C161:$C1132,$C161,$D161:$D1132,$D161,$E161:$E1132,$E161)</f>
        <v>0</v>
      </c>
      <c r="I160" s="34">
        <f>SUMIFS(I161:I1132,$C161:$C1132,$C161,$D161:$D1132,$D161,$E161:$E1132,$E161)</f>
        <v>9240</v>
      </c>
      <c r="J160" s="34">
        <f>SUMIFS(J161:J1132,$C161:$C1132,$C161,$D161:$D1132,$D161,$E161:$E1132,$E161)</f>
        <v>0</v>
      </c>
    </row>
    <row r="161" spans="1:10" s="13" customFormat="1" ht="15.75" x14ac:dyDescent="0.25">
      <c r="A161" s="17">
        <v>3</v>
      </c>
      <c r="B161" s="22" t="s">
        <v>50</v>
      </c>
      <c r="C161" s="23" t="s">
        <v>97</v>
      </c>
      <c r="D161" s="23" t="s">
        <v>83</v>
      </c>
      <c r="E161" s="23" t="s">
        <v>49</v>
      </c>
      <c r="F161" s="23" t="s">
        <v>105</v>
      </c>
      <c r="G161" s="24">
        <v>9240</v>
      </c>
      <c r="H161" s="24"/>
      <c r="I161" s="24">
        <v>9240</v>
      </c>
      <c r="J161" s="24"/>
    </row>
    <row r="162" spans="1:10" s="13" customFormat="1" ht="15.75" x14ac:dyDescent="0.25">
      <c r="A162" s="14">
        <v>0</v>
      </c>
      <c r="B162" s="26" t="s">
        <v>188</v>
      </c>
      <c r="C162" s="27" t="s">
        <v>103</v>
      </c>
      <c r="D162" s="27" t="s">
        <v>130</v>
      </c>
      <c r="E162" s="27"/>
      <c r="F162" s="27"/>
      <c r="G162" s="28">
        <f>SUMIFS(G163:G1149,$C163:$C1149,$C163)/3</f>
        <v>100</v>
      </c>
      <c r="H162" s="28">
        <f>SUMIFS(H163:H1148,$C163:$C1148,$C163)/3</f>
        <v>0</v>
      </c>
      <c r="I162" s="28">
        <f>SUMIFS(I163:I1149,$C163:$C1149,$C163)/3</f>
        <v>100</v>
      </c>
      <c r="J162" s="28">
        <f>SUMIFS(J163:J1148,$C163:$C1148,$C163)/3</f>
        <v>0</v>
      </c>
    </row>
    <row r="163" spans="1:10" s="13" customFormat="1" ht="15.75" x14ac:dyDescent="0.25">
      <c r="A163" s="15">
        <v>1</v>
      </c>
      <c r="B163" s="42" t="s">
        <v>189</v>
      </c>
      <c r="C163" s="47" t="s">
        <v>103</v>
      </c>
      <c r="D163" s="47" t="s">
        <v>102</v>
      </c>
      <c r="E163" s="47"/>
      <c r="F163" s="47"/>
      <c r="G163" s="31">
        <f>SUMIFS(G164:G1139,$C164:$C1139,$C164,$D164:$D1139,$D164)/2</f>
        <v>100</v>
      </c>
      <c r="H163" s="31">
        <f>SUMIFS(H164:H1148,$C164:$C1148,$C164,$D164:$D1148,$D164)/2</f>
        <v>0</v>
      </c>
      <c r="I163" s="31">
        <f>SUMIFS(I164:I1139,$C164:$C1139,$C164,$D164:$D1139,$D164)/2</f>
        <v>100</v>
      </c>
      <c r="J163" s="31">
        <f>SUMIFS(J164:J1148,$C164:$C1148,$C164,$D164:$D1148,$D164)/2</f>
        <v>0</v>
      </c>
    </row>
    <row r="164" spans="1:10" s="13" customFormat="1" ht="63" x14ac:dyDescent="0.25">
      <c r="A164" s="16">
        <v>2</v>
      </c>
      <c r="B164" s="32" t="s">
        <v>68</v>
      </c>
      <c r="C164" s="44" t="s">
        <v>103</v>
      </c>
      <c r="D164" s="44" t="s">
        <v>102</v>
      </c>
      <c r="E164" s="44" t="s">
        <v>69</v>
      </c>
      <c r="F164" s="44"/>
      <c r="G164" s="34">
        <f>SUMIFS(G165:G1132,$C165:$C1132,$C165,$D165:$D1132,$D165,$E165:$E1132,$E165)</f>
        <v>100</v>
      </c>
      <c r="H164" s="34">
        <f>SUMIFS(H165:H1145,$C165:$C1145,#REF!,$D165:$D1145,#REF!,$E165:$E1145,#REF!)</f>
        <v>0</v>
      </c>
      <c r="I164" s="34">
        <f>SUMIFS(I165:I1132,$C165:$C1132,$C165,$D165:$D1132,$D165,$E165:$E1132,$E165)</f>
        <v>100</v>
      </c>
      <c r="J164" s="34">
        <f>SUMIFS(J165:J1145,$C165:$C1145,#REF!,$D165:$D1145,#REF!,$E165:$E1145,#REF!)</f>
        <v>0</v>
      </c>
    </row>
    <row r="165" spans="1:10" s="13" customFormat="1" ht="15.75" x14ac:dyDescent="0.25">
      <c r="A165" s="17">
        <v>3</v>
      </c>
      <c r="B165" s="22" t="s">
        <v>50</v>
      </c>
      <c r="C165" s="23" t="s">
        <v>103</v>
      </c>
      <c r="D165" s="23" t="s">
        <v>102</v>
      </c>
      <c r="E165" s="23" t="s">
        <v>69</v>
      </c>
      <c r="F165" s="23" t="s">
        <v>105</v>
      </c>
      <c r="G165" s="24">
        <v>100</v>
      </c>
      <c r="H165" s="25"/>
      <c r="I165" s="24">
        <v>100</v>
      </c>
      <c r="J165" s="25"/>
    </row>
    <row r="166" spans="1:10" s="13" customFormat="1" ht="15.75" x14ac:dyDescent="0.25">
      <c r="A166" s="14">
        <v>0</v>
      </c>
      <c r="B166" s="26" t="s">
        <v>126</v>
      </c>
      <c r="C166" s="27" t="s">
        <v>98</v>
      </c>
      <c r="D166" s="27" t="s">
        <v>130</v>
      </c>
      <c r="E166" s="27"/>
      <c r="F166" s="27"/>
      <c r="G166" s="28">
        <f>SUMIFS(G167:G1149,$C167:$C1149,$C167)/3</f>
        <v>50954.299999999996</v>
      </c>
      <c r="H166" s="28">
        <f>SUMIFS(H167:H1139,$C167:$C1139,$C167)/3</f>
        <v>44614.799999999996</v>
      </c>
      <c r="I166" s="28">
        <f>SUMIFS(I167:I1149,$C167:$C1149,$C167)/3</f>
        <v>41324.299999999996</v>
      </c>
      <c r="J166" s="28">
        <f>SUMIFS(J167:J1139,$C167:$C1139,$C167)/3</f>
        <v>34832.6</v>
      </c>
    </row>
    <row r="167" spans="1:10" s="13" customFormat="1" ht="15.75" x14ac:dyDescent="0.25">
      <c r="A167" s="15">
        <v>1</v>
      </c>
      <c r="B167" s="29" t="s">
        <v>77</v>
      </c>
      <c r="C167" s="30" t="s">
        <v>98</v>
      </c>
      <c r="D167" s="30" t="s">
        <v>83</v>
      </c>
      <c r="E167" s="30" t="s">
        <v>6</v>
      </c>
      <c r="F167" s="30" t="s">
        <v>85</v>
      </c>
      <c r="G167" s="31">
        <f>SUMIFS(G168:G1139,$C168:$C1139,$C168,$D168:$D1139,$D168)/2</f>
        <v>1290.4000000000001</v>
      </c>
      <c r="H167" s="31">
        <f>SUMIFS(H168:H1139,$C168:$C1139,$C168,$D168:$D1139,$D168)/2</f>
        <v>0</v>
      </c>
      <c r="I167" s="31">
        <f>SUMIFS(I168:I1139,$C168:$C1139,$C168,$D168:$D1139,$D168)/2</f>
        <v>1290.4000000000001</v>
      </c>
      <c r="J167" s="31">
        <f>SUMIFS(J168:J1139,$C168:$C1139,$C168,$D168:$D1139,$D168)/2</f>
        <v>0</v>
      </c>
    </row>
    <row r="168" spans="1:10" s="13" customFormat="1" ht="47.25" x14ac:dyDescent="0.25">
      <c r="A168" s="16">
        <v>2</v>
      </c>
      <c r="B168" s="32" t="s">
        <v>36</v>
      </c>
      <c r="C168" s="33" t="s">
        <v>98</v>
      </c>
      <c r="D168" s="33" t="s">
        <v>83</v>
      </c>
      <c r="E168" s="33" t="s">
        <v>145</v>
      </c>
      <c r="F168" s="33"/>
      <c r="G168" s="34">
        <f>SUMIFS(G169:G1136,$C169:$C1136,$C169,$D169:$D1136,$D169,$E169:$E1136,$E169)</f>
        <v>1290.4000000000001</v>
      </c>
      <c r="H168" s="34">
        <f>SUMIFS(H169:H1136,$C169:$C1136,$C169,$D169:$D1136,$D169,$E169:$E1136,$E169)</f>
        <v>0</v>
      </c>
      <c r="I168" s="34">
        <f>SUMIFS(I169:I1136,$C169:$C1136,$C169,$D169:$D1136,$D169,$E169:$E1136,$E169)</f>
        <v>1290.4000000000001</v>
      </c>
      <c r="J168" s="34">
        <f>SUMIFS(J169:J1136,$C169:$C1136,$C169,$D169:$D1136,$D169,$E169:$E1136,$E169)</f>
        <v>0</v>
      </c>
    </row>
    <row r="169" spans="1:10" s="13" customFormat="1" ht="31.5" x14ac:dyDescent="0.25">
      <c r="A169" s="17">
        <v>3</v>
      </c>
      <c r="B169" s="22" t="s">
        <v>22</v>
      </c>
      <c r="C169" s="23" t="s">
        <v>98</v>
      </c>
      <c r="D169" s="23" t="s">
        <v>83</v>
      </c>
      <c r="E169" s="23" t="s">
        <v>145</v>
      </c>
      <c r="F169" s="23" t="s">
        <v>94</v>
      </c>
      <c r="G169" s="24">
        <v>1290.4000000000001</v>
      </c>
      <c r="H169" s="25"/>
      <c r="I169" s="24">
        <v>1290.4000000000001</v>
      </c>
      <c r="J169" s="25"/>
    </row>
    <row r="170" spans="1:10" s="13" customFormat="1" ht="15.75" x14ac:dyDescent="0.25">
      <c r="A170" s="15">
        <v>1</v>
      </c>
      <c r="B170" s="29" t="s">
        <v>78</v>
      </c>
      <c r="C170" s="30" t="s">
        <v>98</v>
      </c>
      <c r="D170" s="30" t="s">
        <v>92</v>
      </c>
      <c r="E170" s="30" t="s">
        <v>6</v>
      </c>
      <c r="F170" s="30" t="s">
        <v>85</v>
      </c>
      <c r="G170" s="31">
        <f t="shared" ref="G170:H170" si="1">SUMIFS(G171:G1142,$C171:$C1142,$C171,$D171:$D1142,$D171)/2</f>
        <v>15350.499999999998</v>
      </c>
      <c r="H170" s="31">
        <f t="shared" si="1"/>
        <v>14912.499999999998</v>
      </c>
      <c r="I170" s="31">
        <f t="shared" ref="I170:J170" si="2">SUMIFS(I171:I1142,$C171:$C1142,$C171,$D171:$D1142,$D171)/2</f>
        <v>5568.3</v>
      </c>
      <c r="J170" s="31">
        <f t="shared" si="2"/>
        <v>5130.3</v>
      </c>
    </row>
    <row r="171" spans="1:10" s="13" customFormat="1" ht="63" x14ac:dyDescent="0.25">
      <c r="A171" s="16">
        <v>2</v>
      </c>
      <c r="B171" s="32" t="s">
        <v>68</v>
      </c>
      <c r="C171" s="33" t="s">
        <v>98</v>
      </c>
      <c r="D171" s="33" t="s">
        <v>92</v>
      </c>
      <c r="E171" s="33" t="s">
        <v>69</v>
      </c>
      <c r="F171" s="33"/>
      <c r="G171" s="34">
        <f>SUMIFS(G172:G1141,$C172:$C1141,$C172,$D172:$D1141,$D172,$E172:$E1141,$E172)</f>
        <v>12633.1</v>
      </c>
      <c r="H171" s="34">
        <f>SUMIFS(H172:H1141,$C172:$C1141,$C172,$D172:$D1141,$D172,$E172:$E1141,$E172)</f>
        <v>12282.9</v>
      </c>
      <c r="I171" s="34">
        <f>SUMIFS(I172:I1141,$C172:$C1141,$C172,$D172:$D1141,$D172,$E172:$E1141,$E172)</f>
        <v>2850.9</v>
      </c>
      <c r="J171" s="34">
        <f>SUMIFS(J172:J1141,$C172:$C1141,$C172,$D172:$D1141,$D172,$E172:$E1141,$E172)</f>
        <v>2500.6999999999998</v>
      </c>
    </row>
    <row r="172" spans="1:10" s="13" customFormat="1" ht="31.5" x14ac:dyDescent="0.25">
      <c r="A172" s="17">
        <v>3</v>
      </c>
      <c r="B172" s="22" t="s">
        <v>22</v>
      </c>
      <c r="C172" s="23" t="s">
        <v>98</v>
      </c>
      <c r="D172" s="23" t="s">
        <v>92</v>
      </c>
      <c r="E172" s="23" t="s">
        <v>69</v>
      </c>
      <c r="F172" s="23" t="s">
        <v>94</v>
      </c>
      <c r="G172" s="24">
        <v>12633.1</v>
      </c>
      <c r="H172" s="24">
        <v>12282.9</v>
      </c>
      <c r="I172" s="24">
        <v>2850.9</v>
      </c>
      <c r="J172" s="24">
        <v>2500.6999999999998</v>
      </c>
    </row>
    <row r="173" spans="1:10" s="13" customFormat="1" ht="56.25" customHeight="1" x14ac:dyDescent="0.25">
      <c r="A173" s="16">
        <v>2</v>
      </c>
      <c r="B173" s="43" t="s">
        <v>156</v>
      </c>
      <c r="C173" s="33" t="s">
        <v>98</v>
      </c>
      <c r="D173" s="33" t="s">
        <v>92</v>
      </c>
      <c r="E173" s="33" t="s">
        <v>155</v>
      </c>
      <c r="F173" s="33"/>
      <c r="G173" s="34">
        <f>SUMIFS(G174:G1143,$C174:$C1143,$C174,$D174:$D1143,$D174,$E174:$E1143,$E174)</f>
        <v>2717.3999999999996</v>
      </c>
      <c r="H173" s="34">
        <f>SUMIFS(H174:H1143,$C174:$C1143,$C174,$D174:$D1143,$D174,$E174:$E1143,$E174)</f>
        <v>2629.6</v>
      </c>
      <c r="I173" s="34">
        <f>SUMIFS(I174:I1143,$C174:$C1143,$C174,$D174:$D1143,$D174,$E174:$E1143,$E174)</f>
        <v>2717.3999999999996</v>
      </c>
      <c r="J173" s="34">
        <f>SUMIFS(J174:J1143,$C174:$C1143,$C174,$D174:$D1143,$D174,$E174:$E1143,$E174)</f>
        <v>2629.6</v>
      </c>
    </row>
    <row r="174" spans="1:10" s="13" customFormat="1" ht="31.5" x14ac:dyDescent="0.25">
      <c r="A174" s="17">
        <v>3</v>
      </c>
      <c r="B174" s="22" t="s">
        <v>22</v>
      </c>
      <c r="C174" s="23" t="s">
        <v>98</v>
      </c>
      <c r="D174" s="23" t="s">
        <v>92</v>
      </c>
      <c r="E174" s="23" t="s">
        <v>155</v>
      </c>
      <c r="F174" s="23" t="s">
        <v>94</v>
      </c>
      <c r="G174" s="24">
        <v>1825.6</v>
      </c>
      <c r="H174" s="24">
        <v>1825.6</v>
      </c>
      <c r="I174" s="24">
        <v>1825.6</v>
      </c>
      <c r="J174" s="24">
        <v>1825.6</v>
      </c>
    </row>
    <row r="175" spans="1:10" s="13" customFormat="1" ht="15.75" x14ac:dyDescent="0.25">
      <c r="A175" s="17">
        <v>3</v>
      </c>
      <c r="B175" s="22" t="s">
        <v>50</v>
      </c>
      <c r="C175" s="23" t="s">
        <v>98</v>
      </c>
      <c r="D175" s="23" t="s">
        <v>92</v>
      </c>
      <c r="E175" s="23" t="s">
        <v>155</v>
      </c>
      <c r="F175" s="23" t="s">
        <v>105</v>
      </c>
      <c r="G175" s="24">
        <v>891.8</v>
      </c>
      <c r="H175" s="24">
        <v>804</v>
      </c>
      <c r="I175" s="24">
        <v>891.8</v>
      </c>
      <c r="J175" s="24">
        <v>804</v>
      </c>
    </row>
    <row r="176" spans="1:10" s="13" customFormat="1" ht="15.75" x14ac:dyDescent="0.25">
      <c r="A176" s="15">
        <v>1</v>
      </c>
      <c r="B176" s="29" t="s">
        <v>35</v>
      </c>
      <c r="C176" s="30" t="s">
        <v>98</v>
      </c>
      <c r="D176" s="30" t="s">
        <v>100</v>
      </c>
      <c r="E176" s="30" t="s">
        <v>6</v>
      </c>
      <c r="F176" s="30" t="s">
        <v>85</v>
      </c>
      <c r="G176" s="31">
        <f t="shared" ref="G176:H176" si="3">SUMIFS(G177:G1148,$C177:$C1148,$C177,$D177:$D1148,$D177)/2</f>
        <v>28767</v>
      </c>
      <c r="H176" s="31">
        <f t="shared" si="3"/>
        <v>26801.3</v>
      </c>
      <c r="I176" s="31">
        <f t="shared" ref="I176:J176" si="4">SUMIFS(I177:I1148,$C177:$C1148,$C177,$D177:$D1148,$D177)/2</f>
        <v>28767</v>
      </c>
      <c r="J176" s="31">
        <f t="shared" si="4"/>
        <v>26801.3</v>
      </c>
    </row>
    <row r="177" spans="1:10" s="13" customFormat="1" ht="15.75" x14ac:dyDescent="0.25">
      <c r="A177" s="16">
        <v>2</v>
      </c>
      <c r="B177" s="32" t="s">
        <v>131</v>
      </c>
      <c r="C177" s="33" t="s">
        <v>98</v>
      </c>
      <c r="D177" s="33" t="s">
        <v>100</v>
      </c>
      <c r="E177" s="33" t="s">
        <v>79</v>
      </c>
      <c r="F177" s="33"/>
      <c r="G177" s="34">
        <f>SUMIFS(G178:G1148,$C178:$C1148,$C178,$D178:$D1148,$D178,$E178:$E1148,$E178)</f>
        <v>7099</v>
      </c>
      <c r="H177" s="34">
        <f>SUMIFS(H178:H1148,$C178:$C1148,$C178,$D178:$D1148,$D178,$E178:$E1148,$E178)</f>
        <v>5133.3</v>
      </c>
      <c r="I177" s="34">
        <f>SUMIFS(I178:I1148,$C178:$C1148,$C178,$D178:$D1148,$D178,$E178:$E1148,$E178)</f>
        <v>7099</v>
      </c>
      <c r="J177" s="34">
        <f>SUMIFS(J178:J1148,$C178:$C1148,$C178,$D178:$D1148,$D178,$E178:$E1148,$E178)</f>
        <v>5133.3</v>
      </c>
    </row>
    <row r="178" spans="1:10" s="13" customFormat="1" ht="31.5" x14ac:dyDescent="0.25">
      <c r="A178" s="17">
        <v>3</v>
      </c>
      <c r="B178" s="22" t="s">
        <v>22</v>
      </c>
      <c r="C178" s="23" t="s">
        <v>98</v>
      </c>
      <c r="D178" s="23" t="s">
        <v>100</v>
      </c>
      <c r="E178" s="23" t="s">
        <v>79</v>
      </c>
      <c r="F178" s="23" t="s">
        <v>94</v>
      </c>
      <c r="G178" s="24">
        <v>7099</v>
      </c>
      <c r="H178" s="24">
        <v>5133.3</v>
      </c>
      <c r="I178" s="24">
        <v>7099</v>
      </c>
      <c r="J178" s="24">
        <v>5133.3</v>
      </c>
    </row>
    <row r="179" spans="1:10" s="13" customFormat="1" ht="63" x14ac:dyDescent="0.25">
      <c r="A179" s="16">
        <v>2</v>
      </c>
      <c r="B179" s="43" t="s">
        <v>146</v>
      </c>
      <c r="C179" s="33" t="s">
        <v>98</v>
      </c>
      <c r="D179" s="33" t="s">
        <v>100</v>
      </c>
      <c r="E179" s="33" t="s">
        <v>9</v>
      </c>
      <c r="F179" s="33"/>
      <c r="G179" s="34">
        <f>SUMIFS(G180:G1147,$C180:$C1147,$C180,$D180:$D1147,$D180,$E180:$E1147,$E180)</f>
        <v>5351</v>
      </c>
      <c r="H179" s="34">
        <f>SUMIFS(H180:H1147,$C180:$C1147,$C180,$D180:$D1147,$D180,$E180:$E1147,$E180)</f>
        <v>5351</v>
      </c>
      <c r="I179" s="34">
        <f>SUMIFS(I180:I1147,$C180:$C1147,$C180,$D180:$D1147,$D180,$E180:$E1147,$E180)</f>
        <v>5351</v>
      </c>
      <c r="J179" s="34">
        <f>SUMIFS(J180:J1147,$C180:$C1147,$C180,$D180:$D1147,$D180,$E180:$E1147,$E180)</f>
        <v>5351</v>
      </c>
    </row>
    <row r="180" spans="1:10" s="13" customFormat="1" ht="31.5" x14ac:dyDescent="0.25">
      <c r="A180" s="17">
        <v>3</v>
      </c>
      <c r="B180" s="22" t="s">
        <v>22</v>
      </c>
      <c r="C180" s="23" t="s">
        <v>98</v>
      </c>
      <c r="D180" s="23" t="s">
        <v>100</v>
      </c>
      <c r="E180" s="23" t="s">
        <v>9</v>
      </c>
      <c r="F180" s="23" t="s">
        <v>94</v>
      </c>
      <c r="G180" s="24">
        <v>5351</v>
      </c>
      <c r="H180" s="24">
        <v>5351</v>
      </c>
      <c r="I180" s="24">
        <v>5351</v>
      </c>
      <c r="J180" s="24">
        <v>5351</v>
      </c>
    </row>
    <row r="181" spans="1:10" s="13" customFormat="1" ht="94.5" x14ac:dyDescent="0.25">
      <c r="A181" s="16">
        <v>2</v>
      </c>
      <c r="B181" s="43" t="s">
        <v>157</v>
      </c>
      <c r="C181" s="33" t="s">
        <v>98</v>
      </c>
      <c r="D181" s="33" t="s">
        <v>100</v>
      </c>
      <c r="E181" s="33" t="s">
        <v>154</v>
      </c>
      <c r="F181" s="33"/>
      <c r="G181" s="34">
        <f>SUMIFS(G182:G1149,$C182:$C1149,$C182,$D182:$D1149,$D182,$E182:$E1149,$E182)</f>
        <v>16317</v>
      </c>
      <c r="H181" s="34">
        <f>SUMIFS(H182:H1149,$C182:$C1149,$C182,$D182:$D1149,$D182,$E182:$E1149,$E182)</f>
        <v>16317</v>
      </c>
      <c r="I181" s="34">
        <f>SUMIFS(I182:I1149,$C182:$C1149,$C182,$D182:$D1149,$D182,$E182:$E1149,$E182)</f>
        <v>16317</v>
      </c>
      <c r="J181" s="34">
        <f>SUMIFS(J182:J1149,$C182:$C1149,$C182,$D182:$D1149,$D182,$E182:$E1149,$E182)</f>
        <v>16317</v>
      </c>
    </row>
    <row r="182" spans="1:10" s="13" customFormat="1" ht="15.75" x14ac:dyDescent="0.25">
      <c r="A182" s="17">
        <v>3</v>
      </c>
      <c r="B182" s="22" t="s">
        <v>153</v>
      </c>
      <c r="C182" s="23" t="s">
        <v>98</v>
      </c>
      <c r="D182" s="23" t="s">
        <v>100</v>
      </c>
      <c r="E182" s="23" t="s">
        <v>154</v>
      </c>
      <c r="F182" s="23" t="s">
        <v>152</v>
      </c>
      <c r="G182" s="24">
        <v>16317</v>
      </c>
      <c r="H182" s="24">
        <v>16317</v>
      </c>
      <c r="I182" s="24">
        <v>16317</v>
      </c>
      <c r="J182" s="24">
        <v>16317</v>
      </c>
    </row>
    <row r="183" spans="1:10" s="13" customFormat="1" ht="31.5" x14ac:dyDescent="0.25">
      <c r="A183" s="15">
        <v>1</v>
      </c>
      <c r="B183" s="29" t="s">
        <v>29</v>
      </c>
      <c r="C183" s="30" t="s">
        <v>98</v>
      </c>
      <c r="D183" s="30" t="s">
        <v>84</v>
      </c>
      <c r="E183" s="30" t="s">
        <v>6</v>
      </c>
      <c r="F183" s="30" t="s">
        <v>85</v>
      </c>
      <c r="G183" s="31">
        <f>SUMIFS(G184:G1155,$C184:$C1155,$C184,$D184:$D1155,$D184)/2</f>
        <v>5546.4000000000005</v>
      </c>
      <c r="H183" s="31">
        <f>SUMIFS(H184:H1155,$C184:$C1155,$C184,$D184:$D1155,$D184)/2</f>
        <v>2901.0000000000005</v>
      </c>
      <c r="I183" s="31">
        <f>SUMIFS(I184:I1155,$C184:$C1155,$C184,$D184:$D1155,$D184)/2</f>
        <v>5698.6000000000013</v>
      </c>
      <c r="J183" s="31">
        <f>SUMIFS(J184:J1155,$C184:$C1155,$C184,$D184:$D1155,$D184)/2</f>
        <v>2901.0000000000005</v>
      </c>
    </row>
    <row r="184" spans="1:10" s="13" customFormat="1" ht="63" x14ac:dyDescent="0.25">
      <c r="A184" s="16">
        <v>2</v>
      </c>
      <c r="B184" s="32" t="s">
        <v>178</v>
      </c>
      <c r="C184" s="33" t="s">
        <v>98</v>
      </c>
      <c r="D184" s="33" t="s">
        <v>84</v>
      </c>
      <c r="E184" s="33" t="s">
        <v>30</v>
      </c>
      <c r="F184" s="33"/>
      <c r="G184" s="34">
        <f>SUMIFS(G185:G1152,$C185:$C1152,$C185,$D185:$D1152,$D185,$E185:$E1152,$E185)</f>
        <v>990</v>
      </c>
      <c r="H184" s="34">
        <f>SUMIFS(H185:H1152,$C185:$C1152,$C185,$D185:$D1152,$D185,$E185:$E1152,$E185)</f>
        <v>0</v>
      </c>
      <c r="I184" s="34">
        <f>SUMIFS(I185:I1152,$C185:$C1152,$C185,$D185:$D1152,$D185,$E185:$E1152,$E185)</f>
        <v>1142.2</v>
      </c>
      <c r="J184" s="34">
        <f>SUMIFS(J185:J1152,$C185:$C1152,$C185,$D185:$D1152,$D185,$E185:$E1152,$E185)</f>
        <v>0</v>
      </c>
    </row>
    <row r="185" spans="1:10" s="13" customFormat="1" ht="47.25" x14ac:dyDescent="0.25">
      <c r="A185" s="17">
        <v>3</v>
      </c>
      <c r="B185" s="22" t="s">
        <v>11</v>
      </c>
      <c r="C185" s="23" t="s">
        <v>98</v>
      </c>
      <c r="D185" s="23" t="s">
        <v>84</v>
      </c>
      <c r="E185" s="23" t="s">
        <v>30</v>
      </c>
      <c r="F185" s="23" t="s">
        <v>87</v>
      </c>
      <c r="G185" s="24">
        <v>60</v>
      </c>
      <c r="H185" s="24"/>
      <c r="I185" s="24">
        <v>60</v>
      </c>
      <c r="J185" s="24"/>
    </row>
    <row r="186" spans="1:10" s="13" customFormat="1" ht="15.75" x14ac:dyDescent="0.25">
      <c r="A186" s="17">
        <v>3</v>
      </c>
      <c r="B186" s="22" t="s">
        <v>50</v>
      </c>
      <c r="C186" s="23" t="s">
        <v>98</v>
      </c>
      <c r="D186" s="23" t="s">
        <v>84</v>
      </c>
      <c r="E186" s="23" t="s">
        <v>30</v>
      </c>
      <c r="F186" s="23" t="s">
        <v>105</v>
      </c>
      <c r="G186" s="24">
        <v>930</v>
      </c>
      <c r="H186" s="24"/>
      <c r="I186" s="24">
        <v>1082.2</v>
      </c>
      <c r="J186" s="24"/>
    </row>
    <row r="187" spans="1:10" s="13" customFormat="1" ht="84.6" customHeight="1" x14ac:dyDescent="0.25">
      <c r="A187" s="16">
        <v>2</v>
      </c>
      <c r="B187" s="32" t="s">
        <v>31</v>
      </c>
      <c r="C187" s="33" t="s">
        <v>98</v>
      </c>
      <c r="D187" s="33" t="s">
        <v>84</v>
      </c>
      <c r="E187" s="33" t="s">
        <v>32</v>
      </c>
      <c r="F187" s="33"/>
      <c r="G187" s="34">
        <f>SUMIFS(G188:G1155,$C188:$C1155,$C188,$D188:$D1155,$D188,$E188:$E1155,$E188)</f>
        <v>1623.4</v>
      </c>
      <c r="H187" s="34">
        <f>SUMIFS(H188:H1155,$C188:$C1155,$C188,$D188:$D1155,$D188,$E188:$E1155,$E188)</f>
        <v>0</v>
      </c>
      <c r="I187" s="34">
        <f>SUMIFS(I188:I1155,$C188:$C1155,$C188,$D188:$D1155,$D188,$E188:$E1155,$E188)</f>
        <v>1623.4</v>
      </c>
      <c r="J187" s="34">
        <f>SUMIFS(J188:J1155,$C188:$C1155,$C188,$D188:$D1155,$D188,$E188:$E1155,$E188)</f>
        <v>0</v>
      </c>
    </row>
    <row r="188" spans="1:10" s="13" customFormat="1" ht="63" x14ac:dyDescent="0.25">
      <c r="A188" s="17">
        <v>3</v>
      </c>
      <c r="B188" s="22" t="s">
        <v>158</v>
      </c>
      <c r="C188" s="23" t="s">
        <v>98</v>
      </c>
      <c r="D188" s="23" t="s">
        <v>84</v>
      </c>
      <c r="E188" s="23" t="s">
        <v>32</v>
      </c>
      <c r="F188" s="23" t="s">
        <v>107</v>
      </c>
      <c r="G188" s="24">
        <v>1623.4</v>
      </c>
      <c r="H188" s="24"/>
      <c r="I188" s="24">
        <v>1623.4</v>
      </c>
      <c r="J188" s="24"/>
    </row>
    <row r="189" spans="1:10" s="13" customFormat="1" ht="63" x14ac:dyDescent="0.25">
      <c r="A189" s="16">
        <v>2</v>
      </c>
      <c r="B189" s="43" t="s">
        <v>146</v>
      </c>
      <c r="C189" s="33" t="s">
        <v>98</v>
      </c>
      <c r="D189" s="33" t="s">
        <v>84</v>
      </c>
      <c r="E189" s="33" t="s">
        <v>9</v>
      </c>
      <c r="F189" s="33"/>
      <c r="G189" s="34">
        <f>SUMIFS(G190:G1157,$C190:$C1157,$C190,$D190:$D1157,$D190,$E190:$E1157,$E190)</f>
        <v>2445.4</v>
      </c>
      <c r="H189" s="34">
        <f>SUMIFS(H190:H1157,$C190:$C1157,$C190,$D190:$D1157,$D190,$E190:$E1157,$E190)</f>
        <v>2413.4</v>
      </c>
      <c r="I189" s="34">
        <f>SUMIFS(I190:I1157,$C190:$C1157,$C190,$D190:$D1157,$D190,$E190:$E1157,$E190)</f>
        <v>2445.4</v>
      </c>
      <c r="J189" s="34">
        <f>SUMIFS(J190:J1157,$C190:$C1157,$C190,$D190:$D1157,$D190,$E190:$E1157,$E190)</f>
        <v>2413.4</v>
      </c>
    </row>
    <row r="190" spans="1:10" s="13" customFormat="1" ht="31.5" x14ac:dyDescent="0.25">
      <c r="A190" s="17">
        <v>3</v>
      </c>
      <c r="B190" s="22" t="s">
        <v>25</v>
      </c>
      <c r="C190" s="23" t="s">
        <v>98</v>
      </c>
      <c r="D190" s="23" t="s">
        <v>84</v>
      </c>
      <c r="E190" s="23" t="s">
        <v>9</v>
      </c>
      <c r="F190" s="23" t="s">
        <v>96</v>
      </c>
      <c r="G190" s="24">
        <v>2302.8000000000002</v>
      </c>
      <c r="H190" s="24">
        <v>2302.8000000000002</v>
      </c>
      <c r="I190" s="24">
        <v>2302.8000000000002</v>
      </c>
      <c r="J190" s="24">
        <v>2302.8000000000002</v>
      </c>
    </row>
    <row r="191" spans="1:10" s="13" customFormat="1" ht="47.25" x14ac:dyDescent="0.25">
      <c r="A191" s="17">
        <v>3</v>
      </c>
      <c r="B191" s="22" t="s">
        <v>11</v>
      </c>
      <c r="C191" s="23" t="s">
        <v>98</v>
      </c>
      <c r="D191" s="23" t="s">
        <v>84</v>
      </c>
      <c r="E191" s="23" t="s">
        <v>9</v>
      </c>
      <c r="F191" s="23" t="s">
        <v>87</v>
      </c>
      <c r="G191" s="24">
        <v>141.6</v>
      </c>
      <c r="H191" s="24">
        <v>109.6</v>
      </c>
      <c r="I191" s="24">
        <v>141.6</v>
      </c>
      <c r="J191" s="24">
        <v>109.6</v>
      </c>
    </row>
    <row r="192" spans="1:10" s="13" customFormat="1" ht="15.75" x14ac:dyDescent="0.25">
      <c r="A192" s="17">
        <v>3</v>
      </c>
      <c r="B192" s="22" t="s">
        <v>12</v>
      </c>
      <c r="C192" s="23" t="s">
        <v>98</v>
      </c>
      <c r="D192" s="23" t="s">
        <v>84</v>
      </c>
      <c r="E192" s="23" t="s">
        <v>9</v>
      </c>
      <c r="F192" s="23" t="s">
        <v>88</v>
      </c>
      <c r="G192" s="24">
        <v>1</v>
      </c>
      <c r="H192" s="24">
        <v>1</v>
      </c>
      <c r="I192" s="24">
        <v>1</v>
      </c>
      <c r="J192" s="24">
        <v>1</v>
      </c>
    </row>
    <row r="193" spans="1:10" s="13" customFormat="1" ht="63" x14ac:dyDescent="0.25">
      <c r="A193" s="16">
        <v>2</v>
      </c>
      <c r="B193" s="43" t="s">
        <v>147</v>
      </c>
      <c r="C193" s="33" t="s">
        <v>98</v>
      </c>
      <c r="D193" s="33" t="s">
        <v>84</v>
      </c>
      <c r="E193" s="33" t="s">
        <v>37</v>
      </c>
      <c r="F193" s="33"/>
      <c r="G193" s="34">
        <f>SUMIFS(G194:G1161,$C194:$C1161,$C194,$D194:$D1161,$D194,$E194:$E1161,$E194)</f>
        <v>487.59999999999997</v>
      </c>
      <c r="H193" s="34">
        <f>SUMIFS(H194:H1161,$C194:$C1161,$C194,$D194:$D1161,$D194,$E194:$E1161,$E194)</f>
        <v>487.59999999999997</v>
      </c>
      <c r="I193" s="34">
        <f>SUMIFS(I194:I1161,$C194:$C1161,$C194,$D194:$D1161,$D194,$E194:$E1161,$E194)</f>
        <v>487.59999999999997</v>
      </c>
      <c r="J193" s="34">
        <f>SUMIFS(J194:J1161,$C194:$C1161,$C194,$D194:$D1161,$D194,$E194:$E1161,$E194)</f>
        <v>487.59999999999997</v>
      </c>
    </row>
    <row r="194" spans="1:10" s="13" customFormat="1" ht="31.5" x14ac:dyDescent="0.25">
      <c r="A194" s="17">
        <v>3</v>
      </c>
      <c r="B194" s="22" t="s">
        <v>10</v>
      </c>
      <c r="C194" s="23" t="s">
        <v>98</v>
      </c>
      <c r="D194" s="23" t="s">
        <v>84</v>
      </c>
      <c r="E194" s="23" t="s">
        <v>37</v>
      </c>
      <c r="F194" s="23" t="s">
        <v>86</v>
      </c>
      <c r="G194" s="24">
        <v>395.9</v>
      </c>
      <c r="H194" s="24">
        <v>395.9</v>
      </c>
      <c r="I194" s="24">
        <v>395.9</v>
      </c>
      <c r="J194" s="24">
        <v>395.9</v>
      </c>
    </row>
    <row r="195" spans="1:10" s="13" customFormat="1" ht="47.25" x14ac:dyDescent="0.25">
      <c r="A195" s="17">
        <v>3</v>
      </c>
      <c r="B195" s="22" t="s">
        <v>11</v>
      </c>
      <c r="C195" s="23" t="s">
        <v>98</v>
      </c>
      <c r="D195" s="23" t="s">
        <v>84</v>
      </c>
      <c r="E195" s="23" t="s">
        <v>37</v>
      </c>
      <c r="F195" s="23" t="s">
        <v>87</v>
      </c>
      <c r="G195" s="24">
        <v>91.7</v>
      </c>
      <c r="H195" s="24">
        <v>91.7</v>
      </c>
      <c r="I195" s="24">
        <v>91.7</v>
      </c>
      <c r="J195" s="24">
        <v>91.7</v>
      </c>
    </row>
    <row r="196" spans="1:10" s="13" customFormat="1" ht="15.75" x14ac:dyDescent="0.25">
      <c r="A196" s="14">
        <v>0</v>
      </c>
      <c r="B196" s="26" t="s">
        <v>127</v>
      </c>
      <c r="C196" s="27" t="s">
        <v>99</v>
      </c>
      <c r="D196" s="27" t="s">
        <v>130</v>
      </c>
      <c r="E196" s="27"/>
      <c r="F196" s="27"/>
      <c r="G196" s="28">
        <f>SUMIFS(G197:G1179,$C197:$C1179,$C197)/3</f>
        <v>13119.199999999997</v>
      </c>
      <c r="H196" s="28">
        <f>SUMIFS(H197:H1169,$C197:$C1169,$C197)/3</f>
        <v>5180.5</v>
      </c>
      <c r="I196" s="28">
        <f>SUMIFS(I197:I1179,$C197:$C1179,$C197)/3</f>
        <v>13143.199999999997</v>
      </c>
      <c r="J196" s="28">
        <f>SUMIFS(J197:J1169,$C197:$C1169,$C197)/3</f>
        <v>5180.5</v>
      </c>
    </row>
    <row r="197" spans="1:10" s="13" customFormat="1" ht="15.75" x14ac:dyDescent="0.25">
      <c r="A197" s="15">
        <v>1</v>
      </c>
      <c r="B197" s="29" t="s">
        <v>33</v>
      </c>
      <c r="C197" s="30" t="s">
        <v>99</v>
      </c>
      <c r="D197" s="30" t="s">
        <v>83</v>
      </c>
      <c r="E197" s="30" t="s">
        <v>6</v>
      </c>
      <c r="F197" s="30" t="s">
        <v>85</v>
      </c>
      <c r="G197" s="31">
        <f>SUMIFS(G198:G1169,$C198:$C1169,$C198,$D198:$D1169,$D198)/2</f>
        <v>13119.2</v>
      </c>
      <c r="H197" s="31">
        <f>SUMIFS(H198:H1169,$C198:$C1169,$C198,$D198:$D1169,$D198)/2</f>
        <v>5180.5</v>
      </c>
      <c r="I197" s="31">
        <f>SUMIFS(I198:I1169,$C198:$C1169,$C198,$D198:$D1169,$D198)/2</f>
        <v>13143.2</v>
      </c>
      <c r="J197" s="31">
        <f>SUMIFS(J198:J1169,$C198:$C1169,$C198,$D198:$D1169,$D198)/2</f>
        <v>5180.5</v>
      </c>
    </row>
    <row r="198" spans="1:10" s="13" customFormat="1" ht="47.25" x14ac:dyDescent="0.25">
      <c r="A198" s="16">
        <v>2</v>
      </c>
      <c r="B198" s="32" t="s">
        <v>179</v>
      </c>
      <c r="C198" s="33" t="s">
        <v>99</v>
      </c>
      <c r="D198" s="33" t="s">
        <v>83</v>
      </c>
      <c r="E198" s="33" t="s">
        <v>34</v>
      </c>
      <c r="F198" s="33"/>
      <c r="G198" s="34">
        <f t="shared" ref="G198:H198" si="5">SUMIFS(G199:G1168,$C199:$C1168,$C199,$D199:$D1168,$D199,$E199:$E1168,$E199)</f>
        <v>4459.9000000000005</v>
      </c>
      <c r="H198" s="34">
        <f t="shared" si="5"/>
        <v>0</v>
      </c>
      <c r="I198" s="34">
        <f t="shared" ref="I198:J198" si="6">SUMIFS(I199:I1168,$C199:$C1168,$C199,$D199:$D1168,$D199,$E199:$E1168,$E199)</f>
        <v>4483.9000000000005</v>
      </c>
      <c r="J198" s="34">
        <f t="shared" si="6"/>
        <v>0</v>
      </c>
    </row>
    <row r="199" spans="1:10" s="13" customFormat="1" ht="31.5" x14ac:dyDescent="0.25">
      <c r="A199" s="17">
        <v>3</v>
      </c>
      <c r="B199" s="22" t="s">
        <v>25</v>
      </c>
      <c r="C199" s="23" t="s">
        <v>99</v>
      </c>
      <c r="D199" s="23" t="s">
        <v>83</v>
      </c>
      <c r="E199" s="23" t="s">
        <v>34</v>
      </c>
      <c r="F199" s="23" t="s">
        <v>96</v>
      </c>
      <c r="G199" s="24">
        <v>1.8</v>
      </c>
      <c r="H199" s="24"/>
      <c r="I199" s="24">
        <v>1.8</v>
      </c>
      <c r="J199" s="24"/>
    </row>
    <row r="200" spans="1:10" s="13" customFormat="1" ht="15.75" x14ac:dyDescent="0.25">
      <c r="A200" s="17">
        <v>3</v>
      </c>
      <c r="B200" s="46" t="s">
        <v>50</v>
      </c>
      <c r="C200" s="23" t="s">
        <v>99</v>
      </c>
      <c r="D200" s="23" t="s">
        <v>83</v>
      </c>
      <c r="E200" s="23" t="s">
        <v>34</v>
      </c>
      <c r="F200" s="23" t="s">
        <v>105</v>
      </c>
      <c r="G200" s="24">
        <v>4458.1000000000004</v>
      </c>
      <c r="H200" s="25"/>
      <c r="I200" s="24">
        <v>4482.1000000000004</v>
      </c>
      <c r="J200" s="25"/>
    </row>
    <row r="201" spans="1:10" s="13" customFormat="1" ht="63" x14ac:dyDescent="0.25">
      <c r="A201" s="16">
        <v>2</v>
      </c>
      <c r="B201" s="32" t="s">
        <v>68</v>
      </c>
      <c r="C201" s="33" t="s">
        <v>99</v>
      </c>
      <c r="D201" s="33" t="s">
        <v>83</v>
      </c>
      <c r="E201" s="33" t="s">
        <v>69</v>
      </c>
      <c r="F201" s="33"/>
      <c r="G201" s="34">
        <f t="shared" ref="G201:H201" si="7">SUMIFS(G202:G1171,$C202:$C1171,$C202,$D202:$D1171,$D202,$E202:$E1171,$E202)</f>
        <v>5453.1</v>
      </c>
      <c r="H201" s="34">
        <f t="shared" si="7"/>
        <v>5180.5</v>
      </c>
      <c r="I201" s="34">
        <f t="shared" ref="I201:J201" si="8">SUMIFS(I202:I1171,$C202:$C1171,$C202,$D202:$D1171,$D202,$E202:$E1171,$E202)</f>
        <v>5453.1</v>
      </c>
      <c r="J201" s="34">
        <f t="shared" si="8"/>
        <v>5180.5</v>
      </c>
    </row>
    <row r="202" spans="1:10" s="13" customFormat="1" ht="128.44999999999999" customHeight="1" x14ac:dyDescent="0.25">
      <c r="A202" s="17">
        <v>3</v>
      </c>
      <c r="B202" s="22" t="s">
        <v>140</v>
      </c>
      <c r="C202" s="23" t="s">
        <v>99</v>
      </c>
      <c r="D202" s="23" t="s">
        <v>83</v>
      </c>
      <c r="E202" s="23" t="s">
        <v>69</v>
      </c>
      <c r="F202" s="23" t="s">
        <v>141</v>
      </c>
      <c r="G202" s="24">
        <v>5453.1</v>
      </c>
      <c r="H202" s="24">
        <v>5180.5</v>
      </c>
      <c r="I202" s="24">
        <v>5453.1</v>
      </c>
      <c r="J202" s="24">
        <v>5180.5</v>
      </c>
    </row>
    <row r="203" spans="1:10" s="13" customFormat="1" ht="81.599999999999994" customHeight="1" x14ac:dyDescent="0.25">
      <c r="A203" s="16">
        <v>2</v>
      </c>
      <c r="B203" s="32" t="s">
        <v>162</v>
      </c>
      <c r="C203" s="33" t="s">
        <v>99</v>
      </c>
      <c r="D203" s="33" t="s">
        <v>83</v>
      </c>
      <c r="E203" s="33" t="s">
        <v>49</v>
      </c>
      <c r="F203" s="33"/>
      <c r="G203" s="34">
        <f>SUMIFS(G204:G1171,$C204:$C1171,$C204,$D204:$D1171,$D204,$E204:$E1171,$E204)</f>
        <v>3206.2</v>
      </c>
      <c r="H203" s="34">
        <f>SUMIFS(H204:H1171,$C204:$C1171,$C204,$D204:$D1171,$D204,$E204:$E1171,$E204)</f>
        <v>0</v>
      </c>
      <c r="I203" s="34">
        <f>SUMIFS(I204:I1171,$C204:$C1171,$C204,$D204:$D1171,$D204,$E204:$E1171,$E204)</f>
        <v>3206.2</v>
      </c>
      <c r="J203" s="34">
        <f>SUMIFS(J204:J1171,$C204:$C1171,$C204,$D204:$D1171,$D204,$E204:$E1171,$E204)</f>
        <v>0</v>
      </c>
    </row>
    <row r="204" spans="1:10" s="13" customFormat="1" ht="15.75" x14ac:dyDescent="0.25">
      <c r="A204" s="17">
        <v>3</v>
      </c>
      <c r="B204" s="22" t="s">
        <v>50</v>
      </c>
      <c r="C204" s="23" t="s">
        <v>99</v>
      </c>
      <c r="D204" s="23" t="s">
        <v>83</v>
      </c>
      <c r="E204" s="23" t="s">
        <v>49</v>
      </c>
      <c r="F204" s="23" t="s">
        <v>105</v>
      </c>
      <c r="G204" s="24">
        <v>3206.2</v>
      </c>
      <c r="H204" s="25"/>
      <c r="I204" s="24">
        <v>3206.2</v>
      </c>
      <c r="J204" s="25"/>
    </row>
    <row r="205" spans="1:10" s="13" customFormat="1" ht="15.75" x14ac:dyDescent="0.25">
      <c r="A205" s="14">
        <v>0</v>
      </c>
      <c r="B205" s="26" t="s">
        <v>128</v>
      </c>
      <c r="C205" s="27" t="s">
        <v>101</v>
      </c>
      <c r="D205" s="27" t="s">
        <v>130</v>
      </c>
      <c r="E205" s="27"/>
      <c r="F205" s="27"/>
      <c r="G205" s="28">
        <f>SUMIFS(G206:G1188,$C206:$C1188,$C206)/3</f>
        <v>4118</v>
      </c>
      <c r="H205" s="28">
        <f>SUMIFS(H206:H1178,$C206:$C1178,$C206)/3</f>
        <v>0</v>
      </c>
      <c r="I205" s="28">
        <f>SUMIFS(I206:I1188,$C206:$C1188,$C206)/3</f>
        <v>4163</v>
      </c>
      <c r="J205" s="28">
        <f>SUMIFS(J206:J1178,$C206:$C1178,$C206)/3</f>
        <v>0</v>
      </c>
    </row>
    <row r="206" spans="1:10" s="13" customFormat="1" ht="15.75" x14ac:dyDescent="0.25">
      <c r="A206" s="15">
        <v>1</v>
      </c>
      <c r="B206" s="29" t="s">
        <v>80</v>
      </c>
      <c r="C206" s="30" t="s">
        <v>101</v>
      </c>
      <c r="D206" s="30" t="s">
        <v>102</v>
      </c>
      <c r="E206" s="30" t="s">
        <v>6</v>
      </c>
      <c r="F206" s="30" t="s">
        <v>85</v>
      </c>
      <c r="G206" s="31">
        <f>SUMIFS(G207:G1178,$C207:$C1178,$C207,$D207:$D1178,$D207)/2</f>
        <v>4118</v>
      </c>
      <c r="H206" s="31">
        <f>SUMIFS(H207:H1178,$C207:$C1178,$C207,$D207:$D1178,$D207)/2</f>
        <v>0</v>
      </c>
      <c r="I206" s="31">
        <f>SUMIFS(I207:I1178,$C207:$C1178,$C207,$D207:$D1178,$D207)/2</f>
        <v>4163</v>
      </c>
      <c r="J206" s="31">
        <f>SUMIFS(J207:J1178,$C207:$C1178,$C207,$D207:$D1178,$D207)/2</f>
        <v>0</v>
      </c>
    </row>
    <row r="207" spans="1:10" s="13" customFormat="1" ht="47.25" x14ac:dyDescent="0.25">
      <c r="A207" s="16">
        <v>2</v>
      </c>
      <c r="B207" s="35" t="s">
        <v>180</v>
      </c>
      <c r="C207" s="33" t="s">
        <v>101</v>
      </c>
      <c r="D207" s="33" t="s">
        <v>102</v>
      </c>
      <c r="E207" s="33" t="s">
        <v>81</v>
      </c>
      <c r="F207" s="33"/>
      <c r="G207" s="34">
        <f>SUMIFS(G208:G1175,$C208:$C1175,$C208,$D208:$D1175,$D208,$E208:$E1175,$E208)</f>
        <v>2491.5</v>
      </c>
      <c r="H207" s="34">
        <f>SUMIFS(H208:H1175,$C208:$C1175,$C208,$D208:$D1175,$D208,$E208:$E1175,$E208)</f>
        <v>0</v>
      </c>
      <c r="I207" s="34">
        <f>SUMIFS(I208:I1175,$C208:$C1175,$C208,$D208:$D1175,$D208,$E208:$E1175,$E208)</f>
        <v>2536.5</v>
      </c>
      <c r="J207" s="34">
        <f>SUMIFS(J208:J1175,$C208:$C1175,$C208,$D208:$D1175,$D208,$E208:$E1175,$E208)</f>
        <v>0</v>
      </c>
    </row>
    <row r="208" spans="1:10" s="13" customFormat="1" ht="15.75" x14ac:dyDescent="0.25">
      <c r="A208" s="17">
        <v>3</v>
      </c>
      <c r="B208" s="22" t="s">
        <v>50</v>
      </c>
      <c r="C208" s="23" t="s">
        <v>101</v>
      </c>
      <c r="D208" s="23" t="s">
        <v>102</v>
      </c>
      <c r="E208" s="23" t="s">
        <v>81</v>
      </c>
      <c r="F208" s="23" t="s">
        <v>105</v>
      </c>
      <c r="G208" s="24">
        <v>2491.5</v>
      </c>
      <c r="H208" s="25"/>
      <c r="I208" s="24">
        <v>2536.5</v>
      </c>
      <c r="J208" s="25"/>
    </row>
    <row r="209" spans="1:10" s="13" customFormat="1" ht="110.25" x14ac:dyDescent="0.25">
      <c r="A209" s="16">
        <v>2</v>
      </c>
      <c r="B209" s="48" t="s">
        <v>184</v>
      </c>
      <c r="C209" s="33" t="s">
        <v>101</v>
      </c>
      <c r="D209" s="33" t="s">
        <v>102</v>
      </c>
      <c r="E209" s="33" t="s">
        <v>183</v>
      </c>
      <c r="F209" s="33"/>
      <c r="G209" s="34">
        <f>SUMIFS(G210:G1178,$C210:$C1178,$C210,$D210:$D1178,$D210,$E210:$E1178,$E210)</f>
        <v>1626.5</v>
      </c>
      <c r="H209" s="34">
        <f>SUMIFS(H210:H1178,$C210:$C1178,$C210,$D210:$D1178,$D210,$E210:$E1178,$E210)</f>
        <v>0</v>
      </c>
      <c r="I209" s="34">
        <f>SUMIFS(I210:I1178,$C210:$C1178,$C210,$D210:$D1178,$D210,$E210:$E1178,$E210)</f>
        <v>1626.5</v>
      </c>
      <c r="J209" s="34">
        <f>SUMIFS(J210:J1178,$C210:$C1178,$C210,$D210:$D1178,$D210,$E210:$E1178,$E210)</f>
        <v>0</v>
      </c>
    </row>
    <row r="210" spans="1:10" s="13" customFormat="1" ht="15.75" x14ac:dyDescent="0.25">
      <c r="A210" s="17">
        <v>3</v>
      </c>
      <c r="B210" s="22" t="s">
        <v>50</v>
      </c>
      <c r="C210" s="23" t="s">
        <v>101</v>
      </c>
      <c r="D210" s="23" t="s">
        <v>102</v>
      </c>
      <c r="E210" s="23" t="s">
        <v>183</v>
      </c>
      <c r="F210" s="23" t="s">
        <v>105</v>
      </c>
      <c r="G210" s="24">
        <v>1626.5</v>
      </c>
      <c r="H210" s="25"/>
      <c r="I210" s="24">
        <v>1626.5</v>
      </c>
      <c r="J210" s="25"/>
    </row>
    <row r="211" spans="1:10" s="13" customFormat="1" ht="47.25" x14ac:dyDescent="0.25">
      <c r="A211" s="14">
        <v>0</v>
      </c>
      <c r="B211" s="26" t="s">
        <v>129</v>
      </c>
      <c r="C211" s="27" t="s">
        <v>90</v>
      </c>
      <c r="D211" s="27" t="s">
        <v>130</v>
      </c>
      <c r="E211" s="27"/>
      <c r="F211" s="27"/>
      <c r="G211" s="28">
        <f>SUMIFS(G212:G1192,$C212:$C1192,$C212)/3</f>
        <v>47854.200000000004</v>
      </c>
      <c r="H211" s="28">
        <f>SUMIFS(H212:H1182,$C212:$C1182,$C212)/3</f>
        <v>801</v>
      </c>
      <c r="I211" s="28">
        <f>SUMIFS(I212:I1192,$C212:$C1192,$C212)/3</f>
        <v>48739.700000000004</v>
      </c>
      <c r="J211" s="28">
        <f>SUMIFS(J212:J1182,$C212:$C1182,$C212)/3</f>
        <v>801</v>
      </c>
    </row>
    <row r="212" spans="1:10" s="13" customFormat="1" ht="47.25" x14ac:dyDescent="0.25">
      <c r="A212" s="15">
        <v>1</v>
      </c>
      <c r="B212" s="29" t="s">
        <v>15</v>
      </c>
      <c r="C212" s="30" t="s">
        <v>90</v>
      </c>
      <c r="D212" s="30" t="s">
        <v>83</v>
      </c>
      <c r="E212" s="30" t="s">
        <v>6</v>
      </c>
      <c r="F212" s="30" t="s">
        <v>85</v>
      </c>
      <c r="G212" s="31">
        <f>SUMIFS(G213:G1182,$C213:$C1182,$C213,$D213:$D1182,$D213)/2</f>
        <v>27531</v>
      </c>
      <c r="H212" s="31">
        <f>SUMIFS(H213:H1182,$C213:$C1182,$C213,$D213:$D1182,$D213)/2</f>
        <v>801</v>
      </c>
      <c r="I212" s="31">
        <f>SUMIFS(I213:I1182,$C213:$C1182,$C213,$D213:$D1182,$D213)/2</f>
        <v>27531</v>
      </c>
      <c r="J212" s="31">
        <f>SUMIFS(J213:J1182,$C213:$C1182,$C213,$D213:$D1182,$D213)/2</f>
        <v>801</v>
      </c>
    </row>
    <row r="213" spans="1:10" s="13" customFormat="1" ht="31.5" x14ac:dyDescent="0.25">
      <c r="A213" s="16">
        <v>2</v>
      </c>
      <c r="B213" s="32" t="s">
        <v>16</v>
      </c>
      <c r="C213" s="33" t="s">
        <v>90</v>
      </c>
      <c r="D213" s="33" t="s">
        <v>83</v>
      </c>
      <c r="E213" s="33" t="s">
        <v>148</v>
      </c>
      <c r="F213" s="33" t="s">
        <v>85</v>
      </c>
      <c r="G213" s="34">
        <f>SUMIFS(G214:G1179,$C214:$C1179,$C214,$D214:$D1179,$D214,$E214:$E1179,$E214)</f>
        <v>27531</v>
      </c>
      <c r="H213" s="34">
        <f>SUMIFS(H214:H1179,$C214:$C1179,$C214,$D214:$D1179,$D214,$E214:$E1179,$E214)</f>
        <v>801</v>
      </c>
      <c r="I213" s="34">
        <f>SUMIFS(I214:I1179,$C214:$C1179,$C214,$D214:$D1179,$D214,$E214:$E1179,$E214)</f>
        <v>27531</v>
      </c>
      <c r="J213" s="34">
        <f>SUMIFS(J214:J1179,$C214:$C1179,$C214,$D214:$D1179,$D214,$E214:$E1179,$E214)</f>
        <v>801</v>
      </c>
    </row>
    <row r="214" spans="1:10" s="13" customFormat="1" ht="15.75" x14ac:dyDescent="0.25">
      <c r="A214" s="17">
        <v>3</v>
      </c>
      <c r="B214" s="22" t="s">
        <v>18</v>
      </c>
      <c r="C214" s="23" t="s">
        <v>90</v>
      </c>
      <c r="D214" s="23" t="s">
        <v>83</v>
      </c>
      <c r="E214" s="23" t="s">
        <v>148</v>
      </c>
      <c r="F214" s="23" t="s">
        <v>91</v>
      </c>
      <c r="G214" s="24">
        <v>27531</v>
      </c>
      <c r="H214" s="24">
        <v>801</v>
      </c>
      <c r="I214" s="24">
        <v>27531</v>
      </c>
      <c r="J214" s="24">
        <v>801</v>
      </c>
    </row>
    <row r="215" spans="1:10" s="13" customFormat="1" ht="47.25" x14ac:dyDescent="0.25">
      <c r="A215" s="15">
        <v>1</v>
      </c>
      <c r="B215" s="29" t="s">
        <v>19</v>
      </c>
      <c r="C215" s="30" t="s">
        <v>90</v>
      </c>
      <c r="D215" s="30" t="s">
        <v>92</v>
      </c>
      <c r="E215" s="30"/>
      <c r="F215" s="30"/>
      <c r="G215" s="31">
        <f>SUMIFS(G216:G1185,$C216:$C1185,$C216,$D216:$D1185,$D216)/2</f>
        <v>20323.2</v>
      </c>
      <c r="H215" s="31">
        <f>SUMIFS(H216:H1185,$C216:$C1185,$C216,$D216:$D1185,$D216)/2</f>
        <v>0</v>
      </c>
      <c r="I215" s="31">
        <f>SUMIFS(I216:I1185,$C216:$C1185,$C216,$D216:$D1185,$D216)/2</f>
        <v>21208.7</v>
      </c>
      <c r="J215" s="31">
        <f>SUMIFS(J216:J1185,$C216:$C1185,$C216,$D216:$D1185,$D216)/2</f>
        <v>0</v>
      </c>
    </row>
    <row r="216" spans="1:10" s="13" customFormat="1" ht="31.5" x14ac:dyDescent="0.25">
      <c r="A216" s="16">
        <v>2</v>
      </c>
      <c r="B216" s="32" t="s">
        <v>16</v>
      </c>
      <c r="C216" s="33" t="s">
        <v>90</v>
      </c>
      <c r="D216" s="33" t="s">
        <v>92</v>
      </c>
      <c r="E216" s="33" t="s">
        <v>148</v>
      </c>
      <c r="F216" s="33"/>
      <c r="G216" s="34">
        <f>SUMIFS(G217:G1182,$C217:$C1182,$C217,$D217:$D1182,$D217,$E217:$E1182,$E217)</f>
        <v>20323.2</v>
      </c>
      <c r="H216" s="34">
        <f>SUMIFS(H217:H1182,$C217:$C1182,$C217,$D217:$D1182,$D217,$E217:$E1182,$E217)</f>
        <v>0</v>
      </c>
      <c r="I216" s="34">
        <f>SUMIFS(I217:I1182,$C217:$C1182,$C217,$D217:$D1182,$D217,$E217:$E1182,$E217)</f>
        <v>21208.7</v>
      </c>
      <c r="J216" s="34">
        <f>SUMIFS(J217:J1182,$C217:$C1182,$C217,$D217:$D1182,$D217,$E217:$E1182,$E217)</f>
        <v>0</v>
      </c>
    </row>
    <row r="217" spans="1:10" s="13" customFormat="1" ht="15.75" x14ac:dyDescent="0.25">
      <c r="A217" s="17">
        <v>3</v>
      </c>
      <c r="B217" s="22" t="s">
        <v>20</v>
      </c>
      <c r="C217" s="23" t="s">
        <v>90</v>
      </c>
      <c r="D217" s="23" t="s">
        <v>92</v>
      </c>
      <c r="E217" s="23" t="s">
        <v>148</v>
      </c>
      <c r="F217" s="23" t="s">
        <v>93</v>
      </c>
      <c r="G217" s="24">
        <v>20323.2</v>
      </c>
      <c r="H217" s="24"/>
      <c r="I217" s="24">
        <v>21208.7</v>
      </c>
      <c r="J217" s="24"/>
    </row>
    <row r="218" spans="1:10" s="13" customFormat="1" ht="15.75" x14ac:dyDescent="0.25">
      <c r="A218" s="12"/>
      <c r="B218" s="37" t="s">
        <v>82</v>
      </c>
      <c r="C218" s="38"/>
      <c r="D218" s="38"/>
      <c r="E218" s="38" t="s">
        <v>6</v>
      </c>
      <c r="F218" s="38"/>
      <c r="G218" s="39">
        <f>SUMIF($A15:$A217,$A15,G15:G217)</f>
        <v>579445.49999999988</v>
      </c>
      <c r="H218" s="39">
        <f>SUMIF($A15:$A217,$A15,H15:H217)</f>
        <v>265204.09999999998</v>
      </c>
      <c r="I218" s="39">
        <f>SUMIF($A15:$A217,$A15,I15:I217)</f>
        <v>579992.89999999991</v>
      </c>
      <c r="J218" s="39">
        <f>SUMIF($A15:$A217,$A15,J15:J217)</f>
        <v>261000.10000000006</v>
      </c>
    </row>
  </sheetData>
  <autoFilter ref="A7:H218">
    <filterColumn colId="6" showButton="0"/>
  </autoFilter>
  <mergeCells count="17">
    <mergeCell ref="E7:E14"/>
    <mergeCell ref="F7:F14"/>
    <mergeCell ref="G11:G14"/>
    <mergeCell ref="G7:H10"/>
    <mergeCell ref="I1:J1"/>
    <mergeCell ref="I2:J2"/>
    <mergeCell ref="I7:J10"/>
    <mergeCell ref="I11:I14"/>
    <mergeCell ref="J11:J14"/>
    <mergeCell ref="G3:J3"/>
    <mergeCell ref="B5:J5"/>
    <mergeCell ref="G2:H2"/>
    <mergeCell ref="G1:H1"/>
    <mergeCell ref="H11:H14"/>
    <mergeCell ref="B7:B14"/>
    <mergeCell ref="C7:C14"/>
    <mergeCell ref="D7:D14"/>
  </mergeCells>
  <pageMargins left="0.31496062992125984" right="0.31496062992125984" top="0.31496062992125984" bottom="0.31496062992125984" header="0" footer="0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17"/>
  <sheetViews>
    <sheetView zoomScale="115" zoomScaleNormal="115" workbookViewId="0">
      <selection activeCell="F15" sqref="F15"/>
    </sheetView>
  </sheetViews>
  <sheetFormatPr defaultColWidth="9.140625" defaultRowHeight="15" x14ac:dyDescent="0.25"/>
  <cols>
    <col min="1" max="1" width="9.140625" style="6"/>
    <col min="2" max="2" width="24.85546875" style="6" customWidth="1"/>
    <col min="3" max="3" width="9.42578125" style="6" customWidth="1"/>
    <col min="4" max="4" width="19.5703125" style="6" customWidth="1"/>
    <col min="5" max="5" width="20" style="6" customWidth="1"/>
    <col min="6" max="6" width="17.28515625" style="6" customWidth="1"/>
    <col min="7" max="7" width="18.28515625" style="6" customWidth="1"/>
    <col min="8" max="16384" width="9.140625" style="6"/>
  </cols>
  <sheetData>
    <row r="3" spans="2:7" ht="15" customHeight="1" x14ac:dyDescent="0.25">
      <c r="B3" s="62" t="s">
        <v>117</v>
      </c>
      <c r="C3" s="62" t="s">
        <v>115</v>
      </c>
      <c r="D3" s="65" t="s">
        <v>110</v>
      </c>
      <c r="E3" s="66"/>
      <c r="F3" s="65" t="s">
        <v>111</v>
      </c>
      <c r="G3" s="66"/>
    </row>
    <row r="4" spans="2:7" x14ac:dyDescent="0.25">
      <c r="B4" s="63"/>
      <c r="C4" s="63"/>
      <c r="D4" s="67"/>
      <c r="E4" s="68"/>
      <c r="F4" s="67"/>
      <c r="G4" s="68"/>
    </row>
    <row r="5" spans="2:7" ht="0.75" customHeight="1" x14ac:dyDescent="0.25">
      <c r="B5" s="63"/>
      <c r="C5" s="63"/>
      <c r="D5" s="67"/>
      <c r="E5" s="68"/>
      <c r="F5" s="67"/>
      <c r="G5" s="68"/>
    </row>
    <row r="6" spans="2:7" ht="15" hidden="1" customHeight="1" x14ac:dyDescent="0.25">
      <c r="B6" s="63"/>
      <c r="C6" s="63"/>
      <c r="D6" s="69"/>
      <c r="E6" s="70"/>
      <c r="F6" s="69"/>
      <c r="G6" s="70"/>
    </row>
    <row r="7" spans="2:7" ht="15" customHeight="1" x14ac:dyDescent="0.25">
      <c r="B7" s="63"/>
      <c r="C7" s="63"/>
      <c r="D7" s="71" t="s">
        <v>5</v>
      </c>
      <c r="E7" s="71" t="s">
        <v>109</v>
      </c>
      <c r="F7" s="71" t="s">
        <v>5</v>
      </c>
      <c r="G7" s="71" t="s">
        <v>109</v>
      </c>
    </row>
    <row r="8" spans="2:7" x14ac:dyDescent="0.25">
      <c r="B8" s="63"/>
      <c r="C8" s="63"/>
      <c r="D8" s="72"/>
      <c r="E8" s="72"/>
      <c r="F8" s="72"/>
      <c r="G8" s="72"/>
    </row>
    <row r="9" spans="2:7" x14ac:dyDescent="0.25">
      <c r="B9" s="63"/>
      <c r="C9" s="63"/>
      <c r="D9" s="72"/>
      <c r="E9" s="72"/>
      <c r="F9" s="72"/>
      <c r="G9" s="72"/>
    </row>
    <row r="10" spans="2:7" ht="2.25" customHeight="1" x14ac:dyDescent="0.25">
      <c r="B10" s="64"/>
      <c r="C10" s="64"/>
      <c r="D10" s="73"/>
      <c r="E10" s="73"/>
      <c r="F10" s="73"/>
      <c r="G10" s="73"/>
    </row>
    <row r="11" spans="2:7" x14ac:dyDescent="0.25">
      <c r="B11" s="1">
        <v>0</v>
      </c>
      <c r="C11" s="1" t="s">
        <v>112</v>
      </c>
      <c r="D11" s="5">
        <f>SUMIF('Приложение №6'!$A$15:$A980,0,'Приложение №6'!$G$15:$G980)</f>
        <v>579445.49999999988</v>
      </c>
      <c r="E11" s="5">
        <f>SUMIF('Приложение №6'!$A$15:$A980,0,'Приложение №6'!$H$15:$H980)</f>
        <v>265204.09999999998</v>
      </c>
      <c r="F11" s="5" t="e">
        <f>SUMIF('Приложение №6'!$A$15:$A980,0,'Приложение №6'!#REF!)</f>
        <v>#REF!</v>
      </c>
      <c r="G11" s="5" t="e">
        <f>SUMIF('Приложение №6'!$A$15:$A980,0,'Приложение №6'!#REF!)</f>
        <v>#REF!</v>
      </c>
    </row>
    <row r="12" spans="2:7" x14ac:dyDescent="0.25">
      <c r="B12" s="2">
        <v>1</v>
      </c>
      <c r="C12" s="2" t="s">
        <v>113</v>
      </c>
      <c r="D12" s="7">
        <f>SUMIF('Приложение №6'!$A$15:$A981,1,'Приложение №6'!$G$15:$G981)</f>
        <v>579445.5</v>
      </c>
      <c r="E12" s="7">
        <f>SUMIF('Приложение №6'!$A$15:$A981,1,'Приложение №6'!$H$15:$H981)</f>
        <v>265204.09999999998</v>
      </c>
      <c r="F12" s="7" t="e">
        <f>SUMIF('Приложение №6'!$A$15:$A981,1,'Приложение №6'!#REF!)</f>
        <v>#REF!</v>
      </c>
      <c r="G12" s="7" t="e">
        <f>SUMIF('Приложение №6'!$A$15:$A981,1,'Приложение №6'!#REF!)</f>
        <v>#REF!</v>
      </c>
    </row>
    <row r="13" spans="2:7" x14ac:dyDescent="0.25">
      <c r="B13" s="3">
        <v>2</v>
      </c>
      <c r="C13" s="3" t="s">
        <v>116</v>
      </c>
      <c r="D13" s="8">
        <f>SUMIF('Приложение №6'!$A$15:$A982,2,'Приложение №6'!$G$15:$G982)</f>
        <v>579445.49999999988</v>
      </c>
      <c r="E13" s="8">
        <f>SUMIF('Приложение №6'!$A$15:$A982,2,'Приложение №6'!$H$15:$H982)</f>
        <v>265204.09999999998</v>
      </c>
      <c r="F13" s="8" t="e">
        <f>SUMIF('Приложение №6'!$A$15:$A982,2,'Приложение №6'!#REF!)</f>
        <v>#REF!</v>
      </c>
      <c r="G13" s="8" t="e">
        <f>SUMIF('Приложение №6'!$A$15:$A982,2,'Приложение №6'!#REF!)</f>
        <v>#REF!</v>
      </c>
    </row>
    <row r="14" spans="2:7" x14ac:dyDescent="0.25">
      <c r="B14" s="4" t="s">
        <v>132</v>
      </c>
      <c r="C14" s="4" t="s">
        <v>114</v>
      </c>
      <c r="D14" s="9">
        <f>SUMIF('Приложение №6'!$A$15:$A983,3,'Приложение №6'!$G$15:$G983)</f>
        <v>579445.49999999977</v>
      </c>
      <c r="E14" s="9">
        <f>SUMIF('Приложение №6'!$A$15:$A983,3,'Приложение №6'!$H$15:$H983)</f>
        <v>265204.09999999992</v>
      </c>
      <c r="F14" s="9" t="e">
        <f>SUMIF('Приложение №6'!$A$15:$A983,3,'Приложение №6'!#REF!)</f>
        <v>#REF!</v>
      </c>
      <c r="G14" s="9" t="e">
        <f>SUMIF('Приложение №6'!$A$15:$A983,3,'Приложение №6'!#REF!)</f>
        <v>#REF!</v>
      </c>
    </row>
    <row r="15" spans="2:7" x14ac:dyDescent="0.25">
      <c r="B15" s="10">
        <v>0</v>
      </c>
      <c r="C15" s="10" t="s">
        <v>112</v>
      </c>
      <c r="D15" s="11">
        <f>D14-D11</f>
        <v>0</v>
      </c>
      <c r="E15" s="11">
        <f t="shared" ref="E15" si="0">E14-E11</f>
        <v>0</v>
      </c>
      <c r="F15" s="11" t="e">
        <f>F14-F11</f>
        <v>#REF!</v>
      </c>
      <c r="G15" s="11" t="e">
        <f t="shared" ref="G15" si="1">G14-G11</f>
        <v>#REF!</v>
      </c>
    </row>
    <row r="16" spans="2:7" x14ac:dyDescent="0.25">
      <c r="B16" s="10">
        <v>1</v>
      </c>
      <c r="C16" s="10" t="s">
        <v>113</v>
      </c>
      <c r="D16" s="11">
        <f>D14-D12</f>
        <v>0</v>
      </c>
      <c r="E16" s="11">
        <f t="shared" ref="E16" si="2">E14-E12</f>
        <v>0</v>
      </c>
      <c r="F16" s="11" t="e">
        <f>F14-F12</f>
        <v>#REF!</v>
      </c>
      <c r="G16" s="11" t="e">
        <f t="shared" ref="G16" si="3">G14-G12</f>
        <v>#REF!</v>
      </c>
    </row>
    <row r="17" spans="2:7" x14ac:dyDescent="0.25">
      <c r="B17" s="10">
        <v>2</v>
      </c>
      <c r="C17" s="10" t="s">
        <v>116</v>
      </c>
      <c r="D17" s="11">
        <f>D14-D13</f>
        <v>0</v>
      </c>
      <c r="E17" s="11">
        <f t="shared" ref="E17" si="4">E14-E13</f>
        <v>0</v>
      </c>
      <c r="F17" s="11" t="e">
        <f>F14-F13</f>
        <v>#REF!</v>
      </c>
      <c r="G17" s="11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№6</vt:lpstr>
      <vt:lpstr>КС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Хафиятуллова Алсу Харисовна</cp:lastModifiedBy>
  <cp:lastPrinted>2019-08-21T11:03:22Z</cp:lastPrinted>
  <dcterms:created xsi:type="dcterms:W3CDTF">2017-09-27T09:31:38Z</dcterms:created>
  <dcterms:modified xsi:type="dcterms:W3CDTF">2019-08-21T11:05:18Z</dcterms:modified>
</cp:coreProperties>
</file>