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№4'!$A$6:$G$281</definedName>
  </definedNames>
  <calcPr calcId="125725"/>
</workbook>
</file>

<file path=xl/calcChain.xml><?xml version="1.0" encoding="utf-8"?>
<calcChain xmlns="http://schemas.openxmlformats.org/spreadsheetml/2006/main">
  <c r="H107" i="1"/>
  <c r="H12"/>
  <c r="I267"/>
  <c r="H267"/>
  <c r="I164" l="1"/>
  <c r="H164"/>
  <c r="I118" l="1"/>
  <c r="H118"/>
  <c r="I65" l="1"/>
  <c r="H65"/>
  <c r="I176" l="1"/>
  <c r="I175" s="1"/>
  <c r="H176"/>
  <c r="H175" s="1"/>
  <c r="I279" l="1"/>
  <c r="H279"/>
  <c r="I277"/>
  <c r="H277"/>
  <c r="I274"/>
  <c r="H274"/>
  <c r="I272"/>
  <c r="H272"/>
  <c r="I270"/>
  <c r="H270"/>
  <c r="I264"/>
  <c r="H264"/>
  <c r="I262"/>
  <c r="H262"/>
  <c r="I259"/>
  <c r="H259"/>
  <c r="I256"/>
  <c r="H256"/>
  <c r="I253"/>
  <c r="H253"/>
  <c r="I251"/>
  <c r="H251"/>
  <c r="I248"/>
  <c r="I247" s="1"/>
  <c r="H248"/>
  <c r="H247" s="1"/>
  <c r="I245"/>
  <c r="I244" s="1"/>
  <c r="H245"/>
  <c r="H244" s="1"/>
  <c r="I242"/>
  <c r="H242"/>
  <c r="I240"/>
  <c r="H240"/>
  <c r="I237"/>
  <c r="I236" s="1"/>
  <c r="H237"/>
  <c r="H236" s="1"/>
  <c r="I233"/>
  <c r="I232" s="1"/>
  <c r="H233"/>
  <c r="H232" s="1"/>
  <c r="I230"/>
  <c r="H230"/>
  <c r="I228"/>
  <c r="H228"/>
  <c r="I226"/>
  <c r="H226"/>
  <c r="I223"/>
  <c r="H223"/>
  <c r="I221"/>
  <c r="H221"/>
  <c r="I219"/>
  <c r="H219"/>
  <c r="I216"/>
  <c r="H216"/>
  <c r="I214"/>
  <c r="H214"/>
  <c r="I212"/>
  <c r="H212"/>
  <c r="I209"/>
  <c r="H209"/>
  <c r="I206"/>
  <c r="H206"/>
  <c r="I203"/>
  <c r="H203"/>
  <c r="I201"/>
  <c r="H201"/>
  <c r="I198"/>
  <c r="I197" s="1"/>
  <c r="H198"/>
  <c r="H197" s="1"/>
  <c r="I195"/>
  <c r="I194" s="1"/>
  <c r="H195"/>
  <c r="H194" s="1"/>
  <c r="I191"/>
  <c r="I190" s="1"/>
  <c r="H191"/>
  <c r="H190" s="1"/>
  <c r="I188"/>
  <c r="I187" s="1"/>
  <c r="H188"/>
  <c r="H187" s="1"/>
  <c r="I181"/>
  <c r="H181"/>
  <c r="I179"/>
  <c r="H179"/>
  <c r="I173"/>
  <c r="H173"/>
  <c r="I171"/>
  <c r="H171"/>
  <c r="I167"/>
  <c r="I166" s="1"/>
  <c r="H167"/>
  <c r="H166" s="1"/>
  <c r="I161"/>
  <c r="H161"/>
  <c r="I159"/>
  <c r="H159"/>
  <c r="I157"/>
  <c r="H157"/>
  <c r="I155"/>
  <c r="H155"/>
  <c r="I153"/>
  <c r="H153"/>
  <c r="I151"/>
  <c r="H151"/>
  <c r="I149"/>
  <c r="H149"/>
  <c r="I146"/>
  <c r="I145" s="1"/>
  <c r="H146"/>
  <c r="H145" s="1"/>
  <c r="I143"/>
  <c r="I142" s="1"/>
  <c r="H143"/>
  <c r="H142" s="1"/>
  <c r="I137"/>
  <c r="H137"/>
  <c r="I135"/>
  <c r="H135"/>
  <c r="I133"/>
  <c r="H133"/>
  <c r="I130"/>
  <c r="I129" s="1"/>
  <c r="H130"/>
  <c r="H129" s="1"/>
  <c r="I126"/>
  <c r="I125" s="1"/>
  <c r="H126"/>
  <c r="H125" s="1"/>
  <c r="I123"/>
  <c r="H123"/>
  <c r="I121"/>
  <c r="H121"/>
  <c r="I115"/>
  <c r="H115"/>
  <c r="I113"/>
  <c r="H113"/>
  <c r="I110"/>
  <c r="I109" s="1"/>
  <c r="H110"/>
  <c r="H109" s="1"/>
  <c r="I107"/>
  <c r="I106" s="1"/>
  <c r="H106"/>
  <c r="I104"/>
  <c r="I103" s="1"/>
  <c r="H104"/>
  <c r="H103" s="1"/>
  <c r="I97"/>
  <c r="H97"/>
  <c r="I95"/>
  <c r="H95"/>
  <c r="I93"/>
  <c r="H93"/>
  <c r="I87"/>
  <c r="I86" s="1"/>
  <c r="H87"/>
  <c r="H86" s="1"/>
  <c r="I84"/>
  <c r="I83" s="1"/>
  <c r="H84"/>
  <c r="H83" s="1"/>
  <c r="I80"/>
  <c r="H80"/>
  <c r="I77"/>
  <c r="H77"/>
  <c r="I74"/>
  <c r="H74"/>
  <c r="I71"/>
  <c r="H71"/>
  <c r="I67"/>
  <c r="H67"/>
  <c r="I60"/>
  <c r="H60"/>
  <c r="I57"/>
  <c r="H57"/>
  <c r="I53"/>
  <c r="H53"/>
  <c r="I50"/>
  <c r="I49" s="1"/>
  <c r="H50"/>
  <c r="H49" s="1"/>
  <c r="I45"/>
  <c r="H45"/>
  <c r="I43"/>
  <c r="H43"/>
  <c r="I41"/>
  <c r="H41"/>
  <c r="I36"/>
  <c r="H36"/>
  <c r="I34"/>
  <c r="H34"/>
  <c r="I30"/>
  <c r="H30"/>
  <c r="I28"/>
  <c r="H28"/>
  <c r="I25"/>
  <c r="I24" s="1"/>
  <c r="H25"/>
  <c r="H24" s="1"/>
  <c r="I22"/>
  <c r="I21" s="1"/>
  <c r="H22"/>
  <c r="H21" s="1"/>
  <c r="I19"/>
  <c r="I18" s="1"/>
  <c r="H19"/>
  <c r="H18" s="1"/>
  <c r="I14"/>
  <c r="H14"/>
  <c r="I12"/>
  <c r="H59" l="1"/>
  <c r="I258"/>
  <c r="H120"/>
  <c r="I276"/>
  <c r="I178"/>
  <c r="H239"/>
  <c r="H276"/>
  <c r="I120"/>
  <c r="I261"/>
  <c r="I170"/>
  <c r="I218"/>
  <c r="H11"/>
  <c r="H132"/>
  <c r="H211"/>
  <c r="H112"/>
  <c r="I27"/>
  <c r="I40"/>
  <c r="I52"/>
  <c r="I70"/>
  <c r="I112"/>
  <c r="I200"/>
  <c r="I225"/>
  <c r="I11"/>
  <c r="I205"/>
  <c r="I269"/>
  <c r="I211"/>
  <c r="I239"/>
  <c r="I132"/>
  <c r="I148"/>
  <c r="H218"/>
  <c r="H258"/>
  <c r="H200"/>
  <c r="H225"/>
  <c r="H70"/>
  <c r="H205"/>
  <c r="H92"/>
  <c r="H76"/>
  <c r="I33"/>
  <c r="H250"/>
  <c r="H82"/>
  <c r="H27"/>
  <c r="I92"/>
  <c r="I76"/>
  <c r="H33"/>
  <c r="H170"/>
  <c r="H40"/>
  <c r="H148"/>
  <c r="H52"/>
  <c r="I82"/>
  <c r="H178"/>
  <c r="H269"/>
  <c r="I59"/>
  <c r="H261"/>
  <c r="I250"/>
  <c r="I10" l="1"/>
  <c r="H91"/>
  <c r="I91"/>
  <c r="I32"/>
  <c r="H10"/>
  <c r="I48"/>
  <c r="I128"/>
  <c r="H128"/>
  <c r="H48"/>
  <c r="H32"/>
  <c r="I281" l="1"/>
  <c r="H28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<sst xmlns="http://schemas.openxmlformats.org/spreadsheetml/2006/main" count="1269" uniqueCount="211">
  <si>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</si>
  <si>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</si>
  <si>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</si>
  <si>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</si>
  <si>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</si>
  <si>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</si>
  <si>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</si>
  <si>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</si>
  <si>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</si>
  <si>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</si>
  <si>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</si>
  <si>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</si>
  <si>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</si>
  <si>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</si>
  <si>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</si>
  <si>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</si>
  <si>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</si>
  <si>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</si>
  <si>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</si>
  <si>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</si>
  <si>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</si>
  <si>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</si>
  <si>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</si>
  <si>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</si>
  <si>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</si>
  <si>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</si>
  <si>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</si>
  <si>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</si>
  <si>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</si>
  <si>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</si>
  <si>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</si>
  <si>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</si>
  <si>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</si>
  <si>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</si>
  <si>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</si>
  <si>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</si>
  <si>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</si>
  <si>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</si>
  <si>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</si>
  <si>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</si>
  <si>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</si>
  <si>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</si>
  <si>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</si>
  <si>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</si>
  <si>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</si>
  <si>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</si>
  <si>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</si>
  <si>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</si>
  <si>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</si>
  <si>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</si>
  <si>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</si>
  <si>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</si>
  <si>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</si>
  <si>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</si>
  <si>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</si>
  <si>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</si>
  <si>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</si>
  <si>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</si>
  <si>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</si>
  <si>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</si>
  <si>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</si>
  <si>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</si>
  <si>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</si>
  <si>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</si>
  <si>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</si>
  <si>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</si>
  <si>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</si>
  <si>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</si>
  <si>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</si>
  <si>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</si>
  <si>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</si>
  <si>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</si>
  <si>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</si>
  <si>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</si>
  <si>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</si>
  <si>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</si>
  <si>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</si>
  <si>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</si>
  <si>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</si>
  <si>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</si>
  <si>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</si>
  <si>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</si>
  <si>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</si>
  <si>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</si>
  <si>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</si>
  <si>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</si>
  <si>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</si>
  <si>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</si>
  <si>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</si>
  <si>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</si>
  <si>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</si>
  <si>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</si>
  <si>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</si>
  <si>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</si>
  <si>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</si>
  <si>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</si>
  <si>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</si>
  <si>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</si>
  <si>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</si>
  <si>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</si>
  <si>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</si>
  <si>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</si>
  <si>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</si>
  <si>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</si>
  <si>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</si>
  <si>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</si>
  <si>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</si>
  <si>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</si>
  <si>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</si>
  <si>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</si>
  <si>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</si>
  <si>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</si>
  <si>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</si>
  <si>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</si>
  <si>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</si>
  <si>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</si>
  <si>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</si>
  <si>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</si>
  <si>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</si>
  <si>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</si>
  <si>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</si>
  <si>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</si>
  <si>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</si>
  <si>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</si>
  <si>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</si>
  <si>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</si>
  <si>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</si>
  <si>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</si>
  <si>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</si>
  <si>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</si>
  <si>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</si>
  <si>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</si>
  <si>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</si>
  <si>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</si>
  <si>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</si>
  <si>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</si>
  <si>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</si>
  <si>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</si>
  <si>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</si>
  <si>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</si>
  <si>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</si>
  <si>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</si>
  <si>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</si>
  <si>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</si>
  <si>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</si>
  <si>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</si>
  <si>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</si>
  <si>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</si>
  <si>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</si>
  <si>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</si>
  <si>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</si>
  <si>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</si>
  <si>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</si>
  <si>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</si>
  <si>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</si>
  <si>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</si>
  <si>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</si>
  <si>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</si>
  <si>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</si>
  <si>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</si>
  <si>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</si>
  <si>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</si>
  <si>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</si>
  <si>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</si>
  <si>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</si>
  <si>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</si>
  <si>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</si>
  <si>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</si>
  <si>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</si>
  <si>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</si>
  <si>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</si>
  <si>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</si>
  <si>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</si>
  <si>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</si>
  <si>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</si>
  <si>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</si>
  <si>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</si>
  <si>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</si>
  <si>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</si>
  <si>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</si>
  <si>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</si>
  <si>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</si>
  <si>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</si>
  <si>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</si>
  <si>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</si>
  <si>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</si>
  <si>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</si>
  <si>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</si>
  <si>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</si>
  <si>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</si>
  <si>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</si>
  <si>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</si>
  <si>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</si>
  <si>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</si>
  <si>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</si>
  <si>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</si>
  <si>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</si>
  <si>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</si>
  <si>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</si>
  <si>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</si>
  <si>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</si>
  <si>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</si>
  <si>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</si>
  <si>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</si>
  <si>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</si>
  <si>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</si>
  <si>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</si>
  <si>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Приложение № 2</t>
  </si>
  <si>
    <t xml:space="preserve">2. Расходы бюджета
</t>
  </si>
  <si>
    <t>Утвержденные бюджетные назначения в рублях</t>
  </si>
  <si>
    <t>Исполнено в рублях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</si>
</sst>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vertical="center" wrapText="1"/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4" fontId="9" fillId="8" borderId="0" xfId="0" applyNumberFormat="1" applyFont="1" applyFill="1" applyAlignment="1" applyProtection="1">
      <alignment horizontal="center" vertical="center" wrapText="1"/>
      <protection hidden="1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3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 applyProtection="1">
      <alignment horizont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5"/>
  <sheetViews>
    <sheetView tabSelected="1" topLeftCell="B234" zoomScale="85" zoomScaleNormal="85" workbookViewId="0">
      <selection activeCell="I280" sqref="I280"/>
    </sheetView>
  </sheetViews>
  <sheetFormatPr defaultColWidth="9.109375" defaultRowHeight="13.8"/>
  <cols>
    <col min="1" max="1" width="5" style="15" hidden="1" customWidth="1"/>
    <col min="2" max="2" width="8.6640625" style="16" customWidth="1"/>
    <col min="3" max="3" width="50.44140625" style="16" customWidth="1"/>
    <col min="4" max="4" width="9.44140625" style="16" customWidth="1"/>
    <col min="5" max="5" width="7" style="16" customWidth="1"/>
    <col min="6" max="6" width="17.88671875" style="16" customWidth="1"/>
    <col min="7" max="7" width="8.5546875" style="16" customWidth="1"/>
    <col min="8" max="8" width="21.33203125" style="16" customWidth="1"/>
    <col min="9" max="9" width="22.6640625" style="16" customWidth="1"/>
    <col min="10" max="16384" width="9.109375" style="16"/>
  </cols>
  <sheetData>
    <row r="1" spans="1:9" s="14" customFormat="1" ht="34.5" customHeight="1">
      <c r="A1" s="13"/>
      <c r="G1" s="46" t="s">
        <v>207</v>
      </c>
      <c r="H1" s="46"/>
      <c r="I1" s="46"/>
    </row>
    <row r="2" spans="1:9" ht="29.4" customHeight="1">
      <c r="F2" s="18"/>
      <c r="G2" s="18"/>
      <c r="H2" s="38"/>
      <c r="I2" s="17"/>
    </row>
    <row r="3" spans="1:9" ht="18.600000000000001" customHeight="1">
      <c r="C3" s="47" t="s">
        <v>208</v>
      </c>
      <c r="D3" s="47"/>
      <c r="E3" s="47"/>
      <c r="F3" s="47"/>
      <c r="G3" s="47"/>
      <c r="H3" s="47"/>
      <c r="I3" s="47"/>
    </row>
    <row r="4" spans="1:9" s="15" customFormat="1" ht="34.5" customHeight="1">
      <c r="B4" s="16"/>
      <c r="C4" s="16"/>
      <c r="D4" s="16"/>
      <c r="E4" s="16"/>
      <c r="F4" s="16"/>
      <c r="G4" s="16"/>
      <c r="H4" s="16"/>
      <c r="I4" s="16"/>
    </row>
    <row r="6" spans="1:9" ht="43.5" customHeight="1">
      <c r="B6" s="48" t="s">
        <v>0</v>
      </c>
      <c r="C6" s="50" t="s">
        <v>1</v>
      </c>
      <c r="D6" s="50" t="s">
        <v>2</v>
      </c>
      <c r="E6" s="50" t="s">
        <v>3</v>
      </c>
      <c r="F6" s="50" t="s">
        <v>4</v>
      </c>
      <c r="G6" s="50" t="s">
        <v>5</v>
      </c>
      <c r="H6" s="43" t="s">
        <v>209</v>
      </c>
      <c r="I6" s="43" t="s">
        <v>210</v>
      </c>
    </row>
    <row r="7" spans="1:9" ht="26.25" customHeight="1">
      <c r="B7" s="49"/>
      <c r="C7" s="50"/>
      <c r="D7" s="50"/>
      <c r="E7" s="50"/>
      <c r="F7" s="50"/>
      <c r="G7" s="50"/>
      <c r="H7" s="44"/>
      <c r="I7" s="44"/>
    </row>
    <row r="8" spans="1:9" ht="34.5" customHeight="1">
      <c r="B8" s="49"/>
      <c r="C8" s="50"/>
      <c r="D8" s="50"/>
      <c r="E8" s="50"/>
      <c r="F8" s="50"/>
      <c r="G8" s="50"/>
      <c r="H8" s="44"/>
      <c r="I8" s="44"/>
    </row>
    <row r="9" spans="1:9" ht="25.5" customHeight="1">
      <c r="B9" s="49"/>
      <c r="C9" s="50"/>
      <c r="D9" s="50"/>
      <c r="E9" s="50"/>
      <c r="F9" s="50"/>
      <c r="G9" s="50"/>
      <c r="H9" s="45"/>
      <c r="I9" s="45"/>
    </row>
    <row r="10" spans="1:9" s="22" customFormat="1" ht="46.8">
      <c r="A10" s="19">
        <v>0</v>
      </c>
      <c r="B10" s="20">
        <v>920</v>
      </c>
      <c r="C10" s="21" t="s">
        <v>163</v>
      </c>
      <c r="D10" s="20"/>
      <c r="E10" s="20"/>
      <c r="F10" s="20" t="s">
        <v>7</v>
      </c>
      <c r="G10" s="20"/>
      <c r="H10" s="39">
        <f>SUMIFS(H11:H1035,$B11:$B1035,$B11)/3</f>
        <v>81812184.189999998</v>
      </c>
      <c r="I10" s="39">
        <f>SUMIFS(I11:I1035,$B11:$B1035,$B11)/3</f>
        <v>13375699.709999999</v>
      </c>
    </row>
    <row r="11" spans="1:9" s="22" customFormat="1" ht="46.8">
      <c r="A11" s="19">
        <v>1</v>
      </c>
      <c r="B11" s="23">
        <v>920</v>
      </c>
      <c r="C11" s="24" t="s">
        <v>8</v>
      </c>
      <c r="D11" s="25" t="s">
        <v>73</v>
      </c>
      <c r="E11" s="25" t="s">
        <v>74</v>
      </c>
      <c r="F11" s="25" t="s">
        <v>7</v>
      </c>
      <c r="G11" s="25" t="s">
        <v>102</v>
      </c>
      <c r="H11" s="40">
        <f>SUMIFS(H12:H1030,$B12:$B1030,$B12,$D12:$D1030,$D12,$E12:$E1030,$E12)/2</f>
        <v>12229798.5</v>
      </c>
      <c r="I11" s="40">
        <f>SUMIFS(I12:I1030,$B12:$B1030,$B12,$D12:$D1030,$D12,$E12:$E1030,$E12)/2</f>
        <v>3654937.23</v>
      </c>
    </row>
    <row r="12" spans="1:9" s="22" customFormat="1" ht="62.4">
      <c r="A12" s="19">
        <v>2</v>
      </c>
      <c r="B12" s="26">
        <v>920</v>
      </c>
      <c r="C12" s="27" t="s">
        <v>131</v>
      </c>
      <c r="D12" s="28" t="s">
        <v>73</v>
      </c>
      <c r="E12" s="25" t="s">
        <v>74</v>
      </c>
      <c r="F12" s="25" t="s">
        <v>15</v>
      </c>
      <c r="G12" s="25" t="s">
        <v>75</v>
      </c>
      <c r="H12" s="40">
        <f>SUMIFS(H13:H1030,$B13:$B1030,$B12,$D13:$D1030,$D13,$E13:$E1030,$E13,$F13:$F1030,$F13)</f>
        <v>34990</v>
      </c>
      <c r="I12" s="40">
        <f>SUMIFS(I13:I1030,$B13:$B1030,$B12,$D13:$D1030,$D13,$E13:$E1030,$E13,$F13:$F1030,$F13)</f>
        <v>0</v>
      </c>
    </row>
    <row r="13" spans="1:9" s="22" customFormat="1" ht="46.8">
      <c r="A13" s="19">
        <v>3</v>
      </c>
      <c r="B13" s="23">
        <v>920</v>
      </c>
      <c r="C13" s="29" t="s">
        <v>12</v>
      </c>
      <c r="D13" s="25" t="s">
        <v>73</v>
      </c>
      <c r="E13" s="25" t="s">
        <v>74</v>
      </c>
      <c r="F13" s="25" t="s">
        <v>15</v>
      </c>
      <c r="G13" s="25" t="s">
        <v>77</v>
      </c>
      <c r="H13" s="41">
        <v>34990</v>
      </c>
      <c r="I13" s="41">
        <v>0</v>
      </c>
    </row>
    <row r="14" spans="1:9" s="22" customFormat="1" ht="62.4">
      <c r="A14" s="19">
        <v>2</v>
      </c>
      <c r="B14" s="23">
        <v>920</v>
      </c>
      <c r="C14" s="30" t="s">
        <v>9</v>
      </c>
      <c r="D14" s="25" t="s">
        <v>73</v>
      </c>
      <c r="E14" s="25" t="s">
        <v>74</v>
      </c>
      <c r="F14" s="25" t="s">
        <v>112</v>
      </c>
      <c r="G14" s="25" t="s">
        <v>75</v>
      </c>
      <c r="H14" s="40">
        <f>SUMIFS(H15:H1032,$B15:$B1032,$B14,$D15:$D1032,$D15,$E15:$E1032,$E15,$F15:$F1032,$F15)</f>
        <v>12194808.5</v>
      </c>
      <c r="I14" s="40">
        <f>SUMIFS(I15:I1032,$B15:$B1032,$B14,$D15:$D1032,$D15,$E15:$E1032,$E15,$F15:$F1032,$F15)</f>
        <v>3654937.23</v>
      </c>
    </row>
    <row r="15" spans="1:9" s="22" customFormat="1" ht="38.4" customHeight="1">
      <c r="A15" s="19">
        <v>3</v>
      </c>
      <c r="B15" s="23">
        <v>920</v>
      </c>
      <c r="C15" s="30" t="s">
        <v>11</v>
      </c>
      <c r="D15" s="25" t="s">
        <v>73</v>
      </c>
      <c r="E15" s="25" t="s">
        <v>74</v>
      </c>
      <c r="F15" s="25" t="s">
        <v>112</v>
      </c>
      <c r="G15" s="25" t="s">
        <v>76</v>
      </c>
      <c r="H15" s="41">
        <v>11789308.5</v>
      </c>
      <c r="I15" s="41">
        <v>3597947.23</v>
      </c>
    </row>
    <row r="16" spans="1:9" s="22" customFormat="1" ht="46.8">
      <c r="A16" s="19">
        <v>3</v>
      </c>
      <c r="B16" s="23">
        <v>920</v>
      </c>
      <c r="C16" s="30" t="s">
        <v>12</v>
      </c>
      <c r="D16" s="25" t="s">
        <v>73</v>
      </c>
      <c r="E16" s="25" t="s">
        <v>74</v>
      </c>
      <c r="F16" s="25" t="s">
        <v>112</v>
      </c>
      <c r="G16" s="25" t="s">
        <v>77</v>
      </c>
      <c r="H16" s="41">
        <v>405500</v>
      </c>
      <c r="I16" s="41">
        <v>56990</v>
      </c>
    </row>
    <row r="17" spans="1:9" s="22" customFormat="1" ht="15.6">
      <c r="A17" s="19">
        <v>3</v>
      </c>
      <c r="B17" s="23">
        <v>920</v>
      </c>
      <c r="C17" s="30" t="s">
        <v>13</v>
      </c>
      <c r="D17" s="25" t="s">
        <v>73</v>
      </c>
      <c r="E17" s="25" t="s">
        <v>74</v>
      </c>
      <c r="F17" s="25" t="s">
        <v>112</v>
      </c>
      <c r="G17" s="25" t="s">
        <v>78</v>
      </c>
      <c r="H17" s="41">
        <v>0</v>
      </c>
      <c r="I17" s="41">
        <v>0</v>
      </c>
    </row>
    <row r="18" spans="1:9" s="22" customFormat="1" ht="15" customHeight="1">
      <c r="A18" s="19">
        <v>1</v>
      </c>
      <c r="B18" s="23">
        <v>920</v>
      </c>
      <c r="C18" s="30" t="s">
        <v>14</v>
      </c>
      <c r="D18" s="25" t="s">
        <v>73</v>
      </c>
      <c r="E18" s="25" t="s">
        <v>79</v>
      </c>
      <c r="F18" s="25"/>
      <c r="G18" s="25"/>
      <c r="H18" s="40">
        <f>SUMIFS(H19:H1032,$B19:$B1032,$B19,$D19:$D1032,$D19,$E19:$E1032,$E19)/2</f>
        <v>0</v>
      </c>
      <c r="I18" s="40">
        <f>SUMIFS(I19:I1032,$B19:$B1032,$B19,$D19:$D1032,$D19,$E19:$E1032,$E19)/2</f>
        <v>0</v>
      </c>
    </row>
    <row r="19" spans="1:9" s="22" customFormat="1" ht="46.8">
      <c r="A19" s="19">
        <v>2</v>
      </c>
      <c r="B19" s="23">
        <v>920</v>
      </c>
      <c r="C19" s="30" t="s">
        <v>35</v>
      </c>
      <c r="D19" s="25" t="s">
        <v>73</v>
      </c>
      <c r="E19" s="25" t="s">
        <v>79</v>
      </c>
      <c r="F19" s="25" t="s">
        <v>114</v>
      </c>
      <c r="G19" s="25" t="s">
        <v>75</v>
      </c>
      <c r="H19" s="40">
        <f>SUMIFS(H20:H1032,$B20:$B1032,$B19,$D20:$D1032,$D20,$E20:$E1032,$E20,$F20:$F1032,$F20)</f>
        <v>0</v>
      </c>
      <c r="I19" s="40">
        <f>SUMIFS(I20:I1032,$B20:$B1032,$B19,$D20:$D1032,$D20,$E20:$E1032,$E20,$F20:$F1032,$F20)</f>
        <v>0</v>
      </c>
    </row>
    <row r="20" spans="1:9" s="22" customFormat="1" ht="15.6">
      <c r="A20" s="19">
        <v>3</v>
      </c>
      <c r="B20" s="23">
        <v>920</v>
      </c>
      <c r="C20" s="30" t="s">
        <v>143</v>
      </c>
      <c r="D20" s="25" t="s">
        <v>73</v>
      </c>
      <c r="E20" s="25" t="s">
        <v>79</v>
      </c>
      <c r="F20" s="25" t="s">
        <v>114</v>
      </c>
      <c r="G20" s="25" t="s">
        <v>142</v>
      </c>
      <c r="H20" s="41">
        <v>0</v>
      </c>
      <c r="I20" s="41">
        <v>0</v>
      </c>
    </row>
    <row r="21" spans="1:9" s="22" customFormat="1" ht="30" customHeight="1">
      <c r="A21" s="19">
        <v>1</v>
      </c>
      <c r="B21" s="23">
        <v>920</v>
      </c>
      <c r="C21" s="30" t="s">
        <v>173</v>
      </c>
      <c r="D21" s="25" t="s">
        <v>79</v>
      </c>
      <c r="E21" s="25" t="s">
        <v>73</v>
      </c>
      <c r="F21" s="25"/>
      <c r="G21" s="25"/>
      <c r="H21" s="40">
        <f>SUMIFS(H22:H1035,$B22:$B1035,$B22,$D22:$D1035,$D22,$E22:$E1035,$E22)/2</f>
        <v>45000</v>
      </c>
      <c r="I21" s="40">
        <f>SUMIFS(I22:I1035,$B22:$B1035,$B22,$D22:$D1035,$D22,$E22:$E1035,$E22)/2</f>
        <v>0</v>
      </c>
    </row>
    <row r="22" spans="1:9" s="22" customFormat="1" ht="46.8">
      <c r="A22" s="19">
        <v>2</v>
      </c>
      <c r="B22" s="23">
        <v>920</v>
      </c>
      <c r="C22" s="30" t="s">
        <v>171</v>
      </c>
      <c r="D22" s="25" t="s">
        <v>79</v>
      </c>
      <c r="E22" s="25" t="s">
        <v>73</v>
      </c>
      <c r="F22" s="25" t="s">
        <v>170</v>
      </c>
      <c r="G22" s="25" t="s">
        <v>75</v>
      </c>
      <c r="H22" s="40">
        <f>SUMIFS(H23:H1035,$B23:$B1035,$B22,$D23:$D1035,$D23,$E23:$E1035,$E23,$F23:$F1035,$F23)</f>
        <v>45000</v>
      </c>
      <c r="I22" s="40">
        <f>SUMIFS(I23:I1035,$B23:$B1035,$B22,$D23:$D1035,$D23,$E23:$E1035,$E23,$F23:$F1035,$F23)</f>
        <v>0</v>
      </c>
    </row>
    <row r="23" spans="1:9" s="22" customFormat="1" ht="21.6" customHeight="1">
      <c r="A23" s="19">
        <v>3</v>
      </c>
      <c r="B23" s="23">
        <v>920</v>
      </c>
      <c r="C23" s="30" t="s">
        <v>174</v>
      </c>
      <c r="D23" s="25" t="s">
        <v>79</v>
      </c>
      <c r="E23" s="25" t="s">
        <v>73</v>
      </c>
      <c r="F23" s="25" t="s">
        <v>170</v>
      </c>
      <c r="G23" s="25" t="s">
        <v>172</v>
      </c>
      <c r="H23" s="41">
        <v>45000</v>
      </c>
      <c r="I23" s="41">
        <v>0</v>
      </c>
    </row>
    <row r="24" spans="1:9" s="22" customFormat="1" ht="52.95" customHeight="1">
      <c r="A24" s="19">
        <v>1</v>
      </c>
      <c r="B24" s="23">
        <v>920</v>
      </c>
      <c r="C24" s="30" t="s">
        <v>16</v>
      </c>
      <c r="D24" s="25" t="s">
        <v>80</v>
      </c>
      <c r="E24" s="25" t="s">
        <v>73</v>
      </c>
      <c r="F24" s="25" t="s">
        <v>7</v>
      </c>
      <c r="G24" s="25" t="s">
        <v>75</v>
      </c>
      <c r="H24" s="40">
        <f>SUMIFS(H25:H1037,$B25:$B1037,$B25,$D25:$D1037,$D25,$E25:$E1037,$E25)/2</f>
        <v>21900000</v>
      </c>
      <c r="I24" s="40">
        <f>SUMIFS(I25:I1037,$B25:$B1037,$B25,$D25:$D1037,$D25,$E25:$E1037,$E25)/2</f>
        <v>5257982</v>
      </c>
    </row>
    <row r="25" spans="1:9" s="22" customFormat="1" ht="31.2">
      <c r="A25" s="19">
        <v>2</v>
      </c>
      <c r="B25" s="23">
        <v>920</v>
      </c>
      <c r="C25" s="30" t="s">
        <v>17</v>
      </c>
      <c r="D25" s="25" t="s">
        <v>80</v>
      </c>
      <c r="E25" s="25" t="s">
        <v>73</v>
      </c>
      <c r="F25" s="25" t="s">
        <v>113</v>
      </c>
      <c r="G25" s="25" t="s">
        <v>75</v>
      </c>
      <c r="H25" s="40">
        <f>SUMIFS(H26:H1037,$B26:$B1037,$B25,$D26:$D1037,$D26,$E26:$E1037,$E26,$F26:$F1037,$F26)</f>
        <v>21900000</v>
      </c>
      <c r="I25" s="40">
        <f>SUMIFS(I26:I1037,$B26:$B1037,$B25,$D26:$D1037,$D26,$E26:$E1037,$E26,$F26:$F1037,$F26)</f>
        <v>5257982</v>
      </c>
    </row>
    <row r="26" spans="1:9" s="22" customFormat="1" ht="15.6">
      <c r="A26" s="19">
        <v>3</v>
      </c>
      <c r="B26" s="23">
        <v>920</v>
      </c>
      <c r="C26" s="30" t="s">
        <v>18</v>
      </c>
      <c r="D26" s="25" t="s">
        <v>80</v>
      </c>
      <c r="E26" s="25" t="s">
        <v>73</v>
      </c>
      <c r="F26" s="25" t="s">
        <v>113</v>
      </c>
      <c r="G26" s="25" t="s">
        <v>81</v>
      </c>
      <c r="H26" s="41">
        <v>21900000</v>
      </c>
      <c r="I26" s="41">
        <v>5257982</v>
      </c>
    </row>
    <row r="27" spans="1:9" s="22" customFormat="1" ht="31.2">
      <c r="A27" s="19">
        <v>1</v>
      </c>
      <c r="B27" s="23">
        <v>920</v>
      </c>
      <c r="C27" s="31" t="s">
        <v>150</v>
      </c>
      <c r="D27" s="25" t="s">
        <v>80</v>
      </c>
      <c r="E27" s="25" t="s">
        <v>82</v>
      </c>
      <c r="F27" s="25"/>
      <c r="G27" s="25"/>
      <c r="H27" s="40">
        <f>SUMIFS(H28:H1040,$B28:$B1040,$B28,$D28:$D1040,$D28,$E28:$E1040,$E28)/2</f>
        <v>47637385.689999998</v>
      </c>
      <c r="I27" s="40">
        <f>SUMIFS(I28:I1040,$B28:$B1040,$B28,$D28:$D1040,$D28,$E28:$E1040,$E28)/2</f>
        <v>4462780.4800000004</v>
      </c>
    </row>
    <row r="28" spans="1:9" s="22" customFormat="1" ht="46.8">
      <c r="A28" s="19">
        <v>2</v>
      </c>
      <c r="B28" s="23">
        <v>920</v>
      </c>
      <c r="C28" s="30" t="s">
        <v>199</v>
      </c>
      <c r="D28" s="25" t="s">
        <v>80</v>
      </c>
      <c r="E28" s="25" t="s">
        <v>82</v>
      </c>
      <c r="F28" s="25" t="s">
        <v>175</v>
      </c>
      <c r="G28" s="25" t="s">
        <v>75</v>
      </c>
      <c r="H28" s="40">
        <f>SUMIFS(H29:H1041,$B29:$B1041,$B28,$D29:$D1041,$D29,$E29:$E1041,$E29,$F29:$F1041,$F29)</f>
        <v>10882200</v>
      </c>
      <c r="I28" s="40">
        <f>SUMIFS(I29:I1041,$B29:$B1041,$B28,$D29:$D1041,$D29,$E29:$E1041,$E29,$F29:$F1041,$F29)</f>
        <v>0</v>
      </c>
    </row>
    <row r="29" spans="1:9" s="22" customFormat="1" ht="15.6">
      <c r="A29" s="19">
        <v>3</v>
      </c>
      <c r="B29" s="23">
        <v>920</v>
      </c>
      <c r="C29" s="30" t="s">
        <v>19</v>
      </c>
      <c r="D29" s="25" t="s">
        <v>80</v>
      </c>
      <c r="E29" s="25" t="s">
        <v>82</v>
      </c>
      <c r="F29" s="25" t="s">
        <v>175</v>
      </c>
      <c r="G29" s="25" t="s">
        <v>83</v>
      </c>
      <c r="H29" s="41">
        <v>10882200</v>
      </c>
      <c r="I29" s="41">
        <v>0</v>
      </c>
    </row>
    <row r="30" spans="1:9" s="22" customFormat="1" ht="31.2">
      <c r="A30" s="19">
        <v>2</v>
      </c>
      <c r="B30" s="23">
        <v>920</v>
      </c>
      <c r="C30" s="30" t="s">
        <v>17</v>
      </c>
      <c r="D30" s="25" t="s">
        <v>80</v>
      </c>
      <c r="E30" s="25" t="s">
        <v>82</v>
      </c>
      <c r="F30" s="25" t="s">
        <v>113</v>
      </c>
      <c r="G30" s="25"/>
      <c r="H30" s="40">
        <f>SUMIFS(H31:H1043,$B31:$B1043,$B30,$D31:$D1043,$D31,$E31:$E1043,$E31,$F31:$F1043,$F31)</f>
        <v>36755185.689999998</v>
      </c>
      <c r="I30" s="40">
        <f>SUMIFS(I31:I1043,$B31:$B1043,$B30,$D31:$D1043,$D31,$E31:$E1043,$E31,$F31:$F1043,$F31)</f>
        <v>4462780.4800000004</v>
      </c>
    </row>
    <row r="31" spans="1:9" s="22" customFormat="1" ht="15.6">
      <c r="A31" s="19">
        <v>3</v>
      </c>
      <c r="B31" s="23">
        <v>920</v>
      </c>
      <c r="C31" s="30" t="s">
        <v>19</v>
      </c>
      <c r="D31" s="25" t="s">
        <v>80</v>
      </c>
      <c r="E31" s="25" t="s">
        <v>82</v>
      </c>
      <c r="F31" s="25" t="s">
        <v>113</v>
      </c>
      <c r="G31" s="25" t="s">
        <v>83</v>
      </c>
      <c r="H31" s="41">
        <v>36755185.689999998</v>
      </c>
      <c r="I31" s="41">
        <v>4462780.4800000004</v>
      </c>
    </row>
    <row r="32" spans="1:9" s="22" customFormat="1" ht="31.2">
      <c r="A32" s="19">
        <v>0</v>
      </c>
      <c r="B32" s="20">
        <v>933</v>
      </c>
      <c r="C32" s="21" t="s">
        <v>162</v>
      </c>
      <c r="D32" s="32" t="s">
        <v>75</v>
      </c>
      <c r="E32" s="32" t="s">
        <v>75</v>
      </c>
      <c r="F32" s="32" t="s">
        <v>7</v>
      </c>
      <c r="G32" s="32" t="s">
        <v>75</v>
      </c>
      <c r="H32" s="39">
        <f>SUMIFS(H33:H1052,$B33:$B1052,$B33)/3</f>
        <v>1952144</v>
      </c>
      <c r="I32" s="39">
        <f>SUMIFS(I33:I1052,$B33:$B1052,$B33)/3</f>
        <v>463347.15999999992</v>
      </c>
    </row>
    <row r="33" spans="1:9" s="22" customFormat="1" ht="70.95" customHeight="1">
      <c r="A33" s="19">
        <v>1</v>
      </c>
      <c r="B33" s="23">
        <v>933</v>
      </c>
      <c r="C33" s="30" t="s">
        <v>20</v>
      </c>
      <c r="D33" s="25" t="s">
        <v>73</v>
      </c>
      <c r="E33" s="25" t="s">
        <v>82</v>
      </c>
      <c r="F33" s="25" t="s">
        <v>7</v>
      </c>
      <c r="G33" s="25" t="s">
        <v>75</v>
      </c>
      <c r="H33" s="40">
        <f>SUMIFS(H34:H1047,$B34:$B1047,$B34,$D34:$D1047,$D34,$E34:$E1047,$E34)/2</f>
        <v>692496.12000000011</v>
      </c>
      <c r="I33" s="40">
        <f>SUMIFS(I34:I1047,$B34:$B1047,$B34,$D34:$D1047,$D34,$E34:$E1047,$E34)/2</f>
        <v>148475</v>
      </c>
    </row>
    <row r="34" spans="1:9" s="22" customFormat="1" ht="62.4">
      <c r="A34" s="19">
        <v>2</v>
      </c>
      <c r="B34" s="23">
        <v>933</v>
      </c>
      <c r="C34" s="27" t="s">
        <v>131</v>
      </c>
      <c r="D34" s="25" t="s">
        <v>73</v>
      </c>
      <c r="E34" s="25" t="s">
        <v>82</v>
      </c>
      <c r="F34" s="25" t="s">
        <v>15</v>
      </c>
      <c r="G34" s="25" t="s">
        <v>75</v>
      </c>
      <c r="H34" s="40">
        <f>SUMIFS(H35:H1047,$B35:$B1047,$B34,$D35:$D1047,$D35,$E35:$E1047,$E35,$F35:$F1047,$F35)</f>
        <v>0</v>
      </c>
      <c r="I34" s="40">
        <f>SUMIFS(I35:I1047,$B35:$B1047,$B34,$D35:$D1047,$D35,$E35:$E1047,$E35,$F35:$F1047,$F35)</f>
        <v>0</v>
      </c>
    </row>
    <row r="35" spans="1:9" s="22" customFormat="1" ht="51.6" customHeight="1">
      <c r="A35" s="19">
        <v>3</v>
      </c>
      <c r="B35" s="23">
        <v>933</v>
      </c>
      <c r="C35" s="30" t="s">
        <v>12</v>
      </c>
      <c r="D35" s="25" t="s">
        <v>73</v>
      </c>
      <c r="E35" s="25" t="s">
        <v>82</v>
      </c>
      <c r="F35" s="25" t="s">
        <v>15</v>
      </c>
      <c r="G35" s="25" t="s">
        <v>77</v>
      </c>
      <c r="H35" s="41">
        <v>0</v>
      </c>
      <c r="I35" s="41">
        <v>0</v>
      </c>
    </row>
    <row r="36" spans="1:9" s="22" customFormat="1" ht="62.4">
      <c r="A36" s="19">
        <v>2</v>
      </c>
      <c r="B36" s="23">
        <v>933</v>
      </c>
      <c r="C36" s="30" t="s">
        <v>9</v>
      </c>
      <c r="D36" s="25" t="s">
        <v>73</v>
      </c>
      <c r="E36" s="25" t="s">
        <v>82</v>
      </c>
      <c r="F36" s="25" t="s">
        <v>112</v>
      </c>
      <c r="G36" s="25" t="s">
        <v>75</v>
      </c>
      <c r="H36" s="40">
        <f>SUMIFS(H37:H1049,$B37:$B1049,$B36,$D37:$D1049,$D37,$E37:$E1049,$E37,$F37:$F1049,$F37)</f>
        <v>692496.12</v>
      </c>
      <c r="I36" s="40">
        <f>SUMIFS(I37:I1049,$B37:$B1049,$B36,$D37:$D1049,$D37,$E37:$E1049,$E37,$F37:$F1049,$F37)</f>
        <v>148475</v>
      </c>
    </row>
    <row r="37" spans="1:9" s="22" customFormat="1" ht="35.4" customHeight="1">
      <c r="A37" s="19">
        <v>3</v>
      </c>
      <c r="B37" s="23">
        <v>933</v>
      </c>
      <c r="C37" s="30" t="s">
        <v>11</v>
      </c>
      <c r="D37" s="25" t="s">
        <v>73</v>
      </c>
      <c r="E37" s="25" t="s">
        <v>82</v>
      </c>
      <c r="F37" s="25" t="s">
        <v>112</v>
      </c>
      <c r="G37" s="25" t="s">
        <v>76</v>
      </c>
      <c r="H37" s="41">
        <v>546840</v>
      </c>
      <c r="I37" s="41">
        <v>136710</v>
      </c>
    </row>
    <row r="38" spans="1:9" s="22" customFormat="1" ht="46.8">
      <c r="A38" s="19">
        <v>3</v>
      </c>
      <c r="B38" s="23">
        <v>933</v>
      </c>
      <c r="C38" s="30" t="s">
        <v>12</v>
      </c>
      <c r="D38" s="25" t="s">
        <v>73</v>
      </c>
      <c r="E38" s="25" t="s">
        <v>82</v>
      </c>
      <c r="F38" s="25" t="s">
        <v>112</v>
      </c>
      <c r="G38" s="25" t="s">
        <v>77</v>
      </c>
      <c r="H38" s="41">
        <v>145656.12</v>
      </c>
      <c r="I38" s="41">
        <v>11765</v>
      </c>
    </row>
    <row r="39" spans="1:9" s="22" customFormat="1" ht="15.6">
      <c r="A39" s="19">
        <v>3</v>
      </c>
      <c r="B39" s="23">
        <v>933</v>
      </c>
      <c r="C39" s="30" t="s">
        <v>13</v>
      </c>
      <c r="D39" s="25" t="s">
        <v>73</v>
      </c>
      <c r="E39" s="25" t="s">
        <v>82</v>
      </c>
      <c r="F39" s="25" t="s">
        <v>112</v>
      </c>
      <c r="G39" s="25" t="s">
        <v>78</v>
      </c>
      <c r="H39" s="41"/>
      <c r="I39" s="41"/>
    </row>
    <row r="40" spans="1:9" s="22" customFormat="1" ht="46.8">
      <c r="A40" s="19">
        <v>1</v>
      </c>
      <c r="B40" s="23">
        <v>933</v>
      </c>
      <c r="C40" s="30" t="s">
        <v>8</v>
      </c>
      <c r="D40" s="25" t="s">
        <v>73</v>
      </c>
      <c r="E40" s="25" t="s">
        <v>74</v>
      </c>
      <c r="F40" s="25" t="s">
        <v>7</v>
      </c>
      <c r="G40" s="25" t="s">
        <v>75</v>
      </c>
      <c r="H40" s="40">
        <f>SUMIFS(H41:H1054,$B41:$B1054,$B41,$D41:$D1054,$D41,$E41:$E1054,$E41)/2</f>
        <v>1259647.8799999999</v>
      </c>
      <c r="I40" s="40">
        <f>SUMIFS(I41:I1054,$B41:$B1054,$B41,$D41:$D1054,$D41,$E41:$E1054,$E41)/2</f>
        <v>314872.15999999997</v>
      </c>
    </row>
    <row r="41" spans="1:9" s="22" customFormat="1" ht="62.4">
      <c r="A41" s="19">
        <v>2</v>
      </c>
      <c r="B41" s="23">
        <v>933</v>
      </c>
      <c r="C41" s="27" t="s">
        <v>131</v>
      </c>
      <c r="D41" s="25" t="s">
        <v>73</v>
      </c>
      <c r="E41" s="25" t="s">
        <v>74</v>
      </c>
      <c r="F41" s="25" t="s">
        <v>15</v>
      </c>
      <c r="G41" s="25" t="s">
        <v>75</v>
      </c>
      <c r="H41" s="40">
        <f>SUMIFS(H42:H1054,$B42:$B1054,$B41,$D42:$D1054,$D42,$E42:$E1054,$E42,$F42:$F1054,$F42)</f>
        <v>0</v>
      </c>
      <c r="I41" s="40">
        <f>SUMIFS(I42:I1054,$B42:$B1054,$B41,$D42:$D1054,$D42,$E42:$E1054,$E42,$F42:$F1054,$F42)</f>
        <v>0</v>
      </c>
    </row>
    <row r="42" spans="1:9" s="22" customFormat="1" ht="51.6" customHeight="1">
      <c r="A42" s="19">
        <v>3</v>
      </c>
      <c r="B42" s="23">
        <v>933</v>
      </c>
      <c r="C42" s="30" t="s">
        <v>12</v>
      </c>
      <c r="D42" s="25" t="s">
        <v>73</v>
      </c>
      <c r="E42" s="25" t="s">
        <v>74</v>
      </c>
      <c r="F42" s="25" t="s">
        <v>15</v>
      </c>
      <c r="G42" s="25" t="s">
        <v>77</v>
      </c>
      <c r="H42" s="41">
        <v>0</v>
      </c>
      <c r="I42" s="41">
        <v>0</v>
      </c>
    </row>
    <row r="43" spans="1:9" s="22" customFormat="1" ht="62.4">
      <c r="A43" s="19">
        <v>2</v>
      </c>
      <c r="B43" s="23">
        <v>933</v>
      </c>
      <c r="C43" s="27" t="s">
        <v>133</v>
      </c>
      <c r="D43" s="25" t="s">
        <v>73</v>
      </c>
      <c r="E43" s="25" t="s">
        <v>74</v>
      </c>
      <c r="F43" s="25" t="s">
        <v>42</v>
      </c>
      <c r="G43" s="25" t="s">
        <v>75</v>
      </c>
      <c r="H43" s="40">
        <f>SUMIFS(H44:H1056,$B44:$B1056,$B43,$D44:$D1056,$D44,$E44:$E1056,$E44,$F44:$F1056,$F44)</f>
        <v>0</v>
      </c>
      <c r="I43" s="40">
        <f>SUMIFS(I44:I1056,$B44:$B1056,$B43,$D44:$D1056,$D44,$E44:$E1056,$E44,$F44:$F1056,$F44)</f>
        <v>0</v>
      </c>
    </row>
    <row r="44" spans="1:9" s="22" customFormat="1" ht="51.6" customHeight="1">
      <c r="A44" s="19">
        <v>3</v>
      </c>
      <c r="B44" s="23">
        <v>933</v>
      </c>
      <c r="C44" s="30" t="s">
        <v>12</v>
      </c>
      <c r="D44" s="25" t="s">
        <v>73</v>
      </c>
      <c r="E44" s="25" t="s">
        <v>74</v>
      </c>
      <c r="F44" s="25" t="s">
        <v>42</v>
      </c>
      <c r="G44" s="25" t="s">
        <v>77</v>
      </c>
      <c r="H44" s="41">
        <v>0</v>
      </c>
      <c r="I44" s="41">
        <v>0</v>
      </c>
    </row>
    <row r="45" spans="1:9" s="22" customFormat="1" ht="62.4">
      <c r="A45" s="19">
        <v>2</v>
      </c>
      <c r="B45" s="23">
        <v>933</v>
      </c>
      <c r="C45" s="30" t="s">
        <v>9</v>
      </c>
      <c r="D45" s="25" t="s">
        <v>73</v>
      </c>
      <c r="E45" s="25" t="s">
        <v>74</v>
      </c>
      <c r="F45" s="25" t="s">
        <v>112</v>
      </c>
      <c r="G45" s="25" t="s">
        <v>75</v>
      </c>
      <c r="H45" s="40">
        <f>SUMIFS(H46:H1058,$B46:$B1058,$B45,$D46:$D1058,$D46,$E46:$E1058,$E46,$F46:$F1058,$F46)</f>
        <v>1259647.8799999999</v>
      </c>
      <c r="I45" s="40">
        <f>SUMIFS(I46:I1058,$B46:$B1058,$B45,$D46:$D1058,$D46,$E46:$E1058,$E46,$F46:$F1058,$F46)</f>
        <v>314872.15999999997</v>
      </c>
    </row>
    <row r="46" spans="1:9" s="22" customFormat="1" ht="31.2">
      <c r="A46" s="19">
        <v>3</v>
      </c>
      <c r="B46" s="23">
        <v>933</v>
      </c>
      <c r="C46" s="30" t="s">
        <v>11</v>
      </c>
      <c r="D46" s="25" t="s">
        <v>73</v>
      </c>
      <c r="E46" s="25" t="s">
        <v>74</v>
      </c>
      <c r="F46" s="25" t="s">
        <v>112</v>
      </c>
      <c r="G46" s="25" t="s">
        <v>76</v>
      </c>
      <c r="H46" s="41">
        <v>1220424</v>
      </c>
      <c r="I46" s="41">
        <v>300184.15999999997</v>
      </c>
    </row>
    <row r="47" spans="1:9" s="22" customFormat="1" ht="46.8">
      <c r="A47" s="19">
        <v>3</v>
      </c>
      <c r="B47" s="23">
        <v>933</v>
      </c>
      <c r="C47" s="30" t="s">
        <v>12</v>
      </c>
      <c r="D47" s="25" t="s">
        <v>73</v>
      </c>
      <c r="E47" s="25" t="s">
        <v>74</v>
      </c>
      <c r="F47" s="25" t="s">
        <v>112</v>
      </c>
      <c r="G47" s="25" t="s">
        <v>77</v>
      </c>
      <c r="H47" s="41">
        <v>39223.879999999997</v>
      </c>
      <c r="I47" s="41">
        <v>14688</v>
      </c>
    </row>
    <row r="48" spans="1:9" s="22" customFormat="1" ht="62.4">
      <c r="A48" s="19">
        <v>0</v>
      </c>
      <c r="B48" s="20">
        <v>935</v>
      </c>
      <c r="C48" s="21" t="s">
        <v>161</v>
      </c>
      <c r="D48" s="32" t="s">
        <v>75</v>
      </c>
      <c r="E48" s="32" t="s">
        <v>75</v>
      </c>
      <c r="F48" s="32" t="s">
        <v>7</v>
      </c>
      <c r="G48" s="32" t="s">
        <v>75</v>
      </c>
      <c r="H48" s="39">
        <f>SUMIFS(H49:H1068,$B49:$B1068,$B49)/3</f>
        <v>42249232.989999995</v>
      </c>
      <c r="I48" s="39">
        <f>SUMIFS(I49:I1068,$B49:$B1068,$B49)/3</f>
        <v>6976247.7800000012</v>
      </c>
    </row>
    <row r="49" spans="1:9" s="22" customFormat="1" ht="31.2">
      <c r="A49" s="19">
        <v>1</v>
      </c>
      <c r="B49" s="23">
        <v>935</v>
      </c>
      <c r="C49" s="30" t="s">
        <v>36</v>
      </c>
      <c r="D49" s="25" t="s">
        <v>82</v>
      </c>
      <c r="E49" s="25" t="s">
        <v>80</v>
      </c>
      <c r="F49" s="25"/>
      <c r="G49" s="25"/>
      <c r="H49" s="40">
        <f>SUMIFS(H50:H1063,$B50:$B1063,$B50,$D50:$D1063,$D50,$E50:$E1063,$E50)/2</f>
        <v>503466</v>
      </c>
      <c r="I49" s="40">
        <f>SUMIFS(I50:I1063,$B50:$B1063,$B50,$D50:$D1063,$D50,$E50:$E1063,$E50)/2</f>
        <v>88000</v>
      </c>
    </row>
    <row r="50" spans="1:9" s="22" customFormat="1" ht="93.6">
      <c r="A50" s="19">
        <v>2</v>
      </c>
      <c r="B50" s="23">
        <v>935</v>
      </c>
      <c r="C50" s="30" t="s">
        <v>176</v>
      </c>
      <c r="D50" s="25" t="s">
        <v>82</v>
      </c>
      <c r="E50" s="25" t="s">
        <v>80</v>
      </c>
      <c r="F50" s="25" t="s">
        <v>53</v>
      </c>
      <c r="G50" s="25"/>
      <c r="H50" s="40">
        <f>SUMIFS(H51:H1063,$B51:$B1063,$B50,$D51:$D1063,$D51,$E51:$E1063,$E51,$F51:$F1063,$F51)</f>
        <v>503466</v>
      </c>
      <c r="I50" s="40">
        <f>SUMIFS(I51:I1063,$B51:$B1063,$B50,$D51:$D1063,$D51,$E51:$E1063,$E51,$F51:$F1063,$F51)</f>
        <v>88000</v>
      </c>
    </row>
    <row r="51" spans="1:9" s="22" customFormat="1" ht="15.6">
      <c r="A51" s="19">
        <v>3</v>
      </c>
      <c r="B51" s="23">
        <v>935</v>
      </c>
      <c r="C51" s="30" t="s">
        <v>46</v>
      </c>
      <c r="D51" s="25" t="s">
        <v>82</v>
      </c>
      <c r="E51" s="25" t="s">
        <v>80</v>
      </c>
      <c r="F51" s="25" t="s">
        <v>53</v>
      </c>
      <c r="G51" s="25" t="s">
        <v>95</v>
      </c>
      <c r="H51" s="41">
        <v>503466</v>
      </c>
      <c r="I51" s="41">
        <v>88000</v>
      </c>
    </row>
    <row r="52" spans="1:9" s="22" customFormat="1" ht="15.6">
      <c r="A52" s="19">
        <v>1</v>
      </c>
      <c r="B52" s="23">
        <v>935</v>
      </c>
      <c r="C52" s="30" t="s">
        <v>148</v>
      </c>
      <c r="D52" s="25" t="s">
        <v>85</v>
      </c>
      <c r="E52" s="25" t="s">
        <v>85</v>
      </c>
      <c r="F52" s="25" t="s">
        <v>7</v>
      </c>
      <c r="G52" s="25" t="s">
        <v>75</v>
      </c>
      <c r="H52" s="40">
        <f>SUMIFS(H53:H1066,$B53:$B1066,$B53,$D53:$D1066,$D53,$E53:$E1066,$E53)/2</f>
        <v>6701395.3399999999</v>
      </c>
      <c r="I52" s="40">
        <f>SUMIFS(I53:I1066,$B53:$B1066,$B53,$D53:$D1066,$D53,$E53:$E1066,$E53)/2</f>
        <v>1186117.28</v>
      </c>
    </row>
    <row r="53" spans="1:9" s="22" customFormat="1" ht="31.2">
      <c r="A53" s="19">
        <v>2</v>
      </c>
      <c r="B53" s="23">
        <v>935</v>
      </c>
      <c r="C53" s="30" t="s">
        <v>177</v>
      </c>
      <c r="D53" s="25" t="s">
        <v>85</v>
      </c>
      <c r="E53" s="25" t="s">
        <v>85</v>
      </c>
      <c r="F53" s="25" t="s">
        <v>22</v>
      </c>
      <c r="G53" s="25"/>
      <c r="H53" s="40">
        <f>SUMIFS(H54:H1066,$B54:$B1066,$B53,$D54:$D1066,$D54,$E54:$E1066,$E54,$F54:$F1066,$F54)</f>
        <v>5241997.34</v>
      </c>
      <c r="I53" s="40">
        <f>SUMIFS(I54:I1066,$B54:$B1066,$B53,$D54:$D1066,$D54,$E54:$E1066,$E54,$F54:$F1066,$F54)</f>
        <v>876117.28</v>
      </c>
    </row>
    <row r="54" spans="1:9" s="22" customFormat="1" ht="31.2">
      <c r="A54" s="19">
        <v>3</v>
      </c>
      <c r="B54" s="23">
        <v>935</v>
      </c>
      <c r="C54" s="30" t="s">
        <v>23</v>
      </c>
      <c r="D54" s="25" t="s">
        <v>85</v>
      </c>
      <c r="E54" s="25" t="s">
        <v>85</v>
      </c>
      <c r="F54" s="25" t="s">
        <v>22</v>
      </c>
      <c r="G54" s="25" t="s">
        <v>86</v>
      </c>
      <c r="H54" s="41">
        <v>74900</v>
      </c>
      <c r="I54" s="41">
        <v>0</v>
      </c>
    </row>
    <row r="55" spans="1:9" s="22" customFormat="1" ht="46.8">
      <c r="A55" s="19">
        <v>3</v>
      </c>
      <c r="B55" s="23">
        <v>935</v>
      </c>
      <c r="C55" s="30" t="s">
        <v>12</v>
      </c>
      <c r="D55" s="25" t="s">
        <v>85</v>
      </c>
      <c r="E55" s="25" t="s">
        <v>85</v>
      </c>
      <c r="F55" s="25" t="s">
        <v>22</v>
      </c>
      <c r="G55" s="25" t="s">
        <v>77</v>
      </c>
      <c r="H55" s="41">
        <v>50100</v>
      </c>
      <c r="I55" s="41">
        <v>0</v>
      </c>
    </row>
    <row r="56" spans="1:9" s="22" customFormat="1" ht="15.6">
      <c r="A56" s="19">
        <v>3</v>
      </c>
      <c r="B56" s="23">
        <v>935</v>
      </c>
      <c r="C56" s="30" t="s">
        <v>46</v>
      </c>
      <c r="D56" s="25" t="s">
        <v>85</v>
      </c>
      <c r="E56" s="25" t="s">
        <v>85</v>
      </c>
      <c r="F56" s="25" t="s">
        <v>22</v>
      </c>
      <c r="G56" s="25" t="s">
        <v>95</v>
      </c>
      <c r="H56" s="41">
        <v>5116997.34</v>
      </c>
      <c r="I56" s="41">
        <v>876117.28</v>
      </c>
    </row>
    <row r="57" spans="1:9" s="22" customFormat="1" ht="46.8">
      <c r="A57" s="19">
        <v>2</v>
      </c>
      <c r="B57" s="23">
        <v>935</v>
      </c>
      <c r="C57" s="33" t="s">
        <v>179</v>
      </c>
      <c r="D57" s="25" t="s">
        <v>85</v>
      </c>
      <c r="E57" s="25" t="s">
        <v>85</v>
      </c>
      <c r="F57" s="25" t="s">
        <v>67</v>
      </c>
      <c r="G57" s="25"/>
      <c r="H57" s="40">
        <f>SUMIFS(H58:H1070,$B58:$B1070,$B57,$D58:$D1070,$D58,$E58:$E1070,$E58,$F58:$F1070,$F58)</f>
        <v>1459398</v>
      </c>
      <c r="I57" s="40">
        <f>SUMIFS(I58:I1070,$B58:$B1070,$B57,$D58:$D1070,$D58,$E58:$E1070,$E58,$F58:$F1070,$F58)</f>
        <v>310000</v>
      </c>
    </row>
    <row r="58" spans="1:9" s="22" customFormat="1" ht="15.6">
      <c r="A58" s="19">
        <v>3</v>
      </c>
      <c r="B58" s="23">
        <v>935</v>
      </c>
      <c r="C58" s="30" t="s">
        <v>46</v>
      </c>
      <c r="D58" s="25" t="s">
        <v>85</v>
      </c>
      <c r="E58" s="25" t="s">
        <v>85</v>
      </c>
      <c r="F58" s="25" t="s">
        <v>67</v>
      </c>
      <c r="G58" s="25" t="s">
        <v>95</v>
      </c>
      <c r="H58" s="41">
        <v>1459398</v>
      </c>
      <c r="I58" s="41">
        <v>310000</v>
      </c>
    </row>
    <row r="59" spans="1:9" s="22" customFormat="1" ht="15.6">
      <c r="A59" s="19">
        <v>1</v>
      </c>
      <c r="B59" s="23">
        <v>935</v>
      </c>
      <c r="C59" s="30" t="s">
        <v>24</v>
      </c>
      <c r="D59" s="25" t="s">
        <v>87</v>
      </c>
      <c r="E59" s="25" t="s">
        <v>73</v>
      </c>
      <c r="F59" s="25" t="s">
        <v>7</v>
      </c>
      <c r="G59" s="25" t="s">
        <v>75</v>
      </c>
      <c r="H59" s="40">
        <f>SUMIFS(H60:H1073,$B60:$B1073,$B60,$D60:$D1073,$D60,$E60:$E1073,$E60)/2</f>
        <v>31178302.129999999</v>
      </c>
      <c r="I59" s="40">
        <f>SUMIFS(I60:I1073,$B60:$B1073,$B60,$D60:$D1073,$D60,$E60:$E1073,$E60)/2</f>
        <v>4858744.2200000007</v>
      </c>
    </row>
    <row r="60" spans="1:9" s="22" customFormat="1" ht="39" customHeight="1">
      <c r="A60" s="19">
        <v>2</v>
      </c>
      <c r="B60" s="23">
        <v>935</v>
      </c>
      <c r="C60" s="30" t="s">
        <v>180</v>
      </c>
      <c r="D60" s="25" t="s">
        <v>87</v>
      </c>
      <c r="E60" s="25" t="s">
        <v>73</v>
      </c>
      <c r="F60" s="25" t="s">
        <v>25</v>
      </c>
      <c r="G60" s="25"/>
      <c r="H60" s="40">
        <f>SUMIFS(H61:H1073,$B61:$B1073,$B60,$D61:$D1073,$D61,$E61:$E1073,$E61,$F61:$F1073,$F61)</f>
        <v>25031339.129999999</v>
      </c>
      <c r="I60" s="40">
        <f>SUMIFS(I61:I1073,$B61:$B1073,$B60,$D61:$D1073,$D61,$E61:$E1073,$E61,$F61:$F1073,$F61)</f>
        <v>3738015.24</v>
      </c>
    </row>
    <row r="61" spans="1:9" s="22" customFormat="1" ht="31.2">
      <c r="A61" s="19">
        <v>3</v>
      </c>
      <c r="B61" s="23">
        <v>935</v>
      </c>
      <c r="C61" s="30" t="s">
        <v>23</v>
      </c>
      <c r="D61" s="25" t="s">
        <v>87</v>
      </c>
      <c r="E61" s="25" t="s">
        <v>73</v>
      </c>
      <c r="F61" s="25" t="s">
        <v>25</v>
      </c>
      <c r="G61" s="25" t="s">
        <v>86</v>
      </c>
      <c r="H61" s="41">
        <v>21791108.129999999</v>
      </c>
      <c r="I61" s="41">
        <v>3279509</v>
      </c>
    </row>
    <row r="62" spans="1:9" s="22" customFormat="1" ht="46.8">
      <c r="A62" s="19">
        <v>3</v>
      </c>
      <c r="B62" s="23">
        <v>935</v>
      </c>
      <c r="C62" s="30" t="s">
        <v>12</v>
      </c>
      <c r="D62" s="25" t="s">
        <v>87</v>
      </c>
      <c r="E62" s="25" t="s">
        <v>73</v>
      </c>
      <c r="F62" s="25" t="s">
        <v>25</v>
      </c>
      <c r="G62" s="25" t="s">
        <v>77</v>
      </c>
      <c r="H62" s="41">
        <v>3219958</v>
      </c>
      <c r="I62" s="41">
        <v>458506.23999999999</v>
      </c>
    </row>
    <row r="63" spans="1:9" s="22" customFormat="1" ht="15.6">
      <c r="A63" s="19">
        <v>3</v>
      </c>
      <c r="B63" s="23">
        <v>935</v>
      </c>
      <c r="C63" s="30" t="s">
        <v>46</v>
      </c>
      <c r="D63" s="25" t="s">
        <v>87</v>
      </c>
      <c r="E63" s="25" t="s">
        <v>73</v>
      </c>
      <c r="F63" s="25" t="s">
        <v>25</v>
      </c>
      <c r="G63" s="25" t="s">
        <v>95</v>
      </c>
      <c r="H63" s="41">
        <v>0</v>
      </c>
      <c r="I63" s="41">
        <v>0</v>
      </c>
    </row>
    <row r="64" spans="1:9" s="22" customFormat="1" ht="15.6">
      <c r="A64" s="19">
        <v>3</v>
      </c>
      <c r="B64" s="23">
        <v>935</v>
      </c>
      <c r="C64" s="30" t="s">
        <v>13</v>
      </c>
      <c r="D64" s="25" t="s">
        <v>87</v>
      </c>
      <c r="E64" s="25" t="s">
        <v>73</v>
      </c>
      <c r="F64" s="25" t="s">
        <v>25</v>
      </c>
      <c r="G64" s="25" t="s">
        <v>78</v>
      </c>
      <c r="H64" s="41">
        <v>20273</v>
      </c>
      <c r="I64" s="41">
        <v>0</v>
      </c>
    </row>
    <row r="65" spans="1:9" s="22" customFormat="1" ht="68.400000000000006" customHeight="1">
      <c r="A65" s="19">
        <v>2</v>
      </c>
      <c r="B65" s="23">
        <v>935</v>
      </c>
      <c r="C65" s="30" t="s">
        <v>206</v>
      </c>
      <c r="D65" s="25" t="s">
        <v>87</v>
      </c>
      <c r="E65" s="25" t="s">
        <v>73</v>
      </c>
      <c r="F65" s="25" t="s">
        <v>205</v>
      </c>
      <c r="G65" s="25"/>
      <c r="H65" s="40">
        <f>SUMIFS(H66:H1079,$B66:$B1079,$B65,$D66:$D1079,$D66,$E66:$E1079,$E66,$F66:$F1079,$F66)</f>
        <v>30000</v>
      </c>
      <c r="I65" s="40">
        <f>SUMIFS(I66:I1079,$B66:$B1079,$B65,$D66:$D1079,$D66,$E66:$E1079,$E66,$F66:$F1079,$F66)</f>
        <v>0</v>
      </c>
    </row>
    <row r="66" spans="1:9" s="22" customFormat="1" ht="46.8">
      <c r="A66" s="19">
        <v>3</v>
      </c>
      <c r="B66" s="23">
        <v>935</v>
      </c>
      <c r="C66" s="30" t="s">
        <v>12</v>
      </c>
      <c r="D66" s="25" t="s">
        <v>87</v>
      </c>
      <c r="E66" s="25" t="s">
        <v>73</v>
      </c>
      <c r="F66" s="25" t="s">
        <v>205</v>
      </c>
      <c r="G66" s="25" t="s">
        <v>77</v>
      </c>
      <c r="H66" s="41">
        <v>30000</v>
      </c>
      <c r="I66" s="41">
        <v>0</v>
      </c>
    </row>
    <row r="67" spans="1:9" s="22" customFormat="1" ht="46.8">
      <c r="A67" s="19">
        <v>2</v>
      </c>
      <c r="B67" s="23">
        <v>935</v>
      </c>
      <c r="C67" s="30" t="s">
        <v>178</v>
      </c>
      <c r="D67" s="25" t="s">
        <v>87</v>
      </c>
      <c r="E67" s="25" t="s">
        <v>73</v>
      </c>
      <c r="F67" s="25" t="s">
        <v>26</v>
      </c>
      <c r="G67" s="25"/>
      <c r="H67" s="40">
        <f>SUMIFS(H68:H1078,$B68:$B1078,$B67,$D68:$D1078,$D68,$E68:$E1078,$E68,$F68:$F1078,$F68)</f>
        <v>6116963</v>
      </c>
      <c r="I67" s="40">
        <f>SUMIFS(I68:I1078,$B68:$B1078,$B67,$D68:$D1078,$D68,$E68:$E1078,$E68,$F68:$F1078,$F68)</f>
        <v>1120728.98</v>
      </c>
    </row>
    <row r="68" spans="1:9" s="22" customFormat="1" ht="31.2">
      <c r="A68" s="19">
        <v>3</v>
      </c>
      <c r="B68" s="23">
        <v>935</v>
      </c>
      <c r="C68" s="30" t="s">
        <v>23</v>
      </c>
      <c r="D68" s="25" t="s">
        <v>87</v>
      </c>
      <c r="E68" s="25" t="s">
        <v>73</v>
      </c>
      <c r="F68" s="25" t="s">
        <v>26</v>
      </c>
      <c r="G68" s="25" t="s">
        <v>86</v>
      </c>
      <c r="H68" s="41">
        <v>5571563</v>
      </c>
      <c r="I68" s="41">
        <v>931240.6</v>
      </c>
    </row>
    <row r="69" spans="1:9" s="22" customFormat="1" ht="46.8">
      <c r="A69" s="19">
        <v>3</v>
      </c>
      <c r="B69" s="23">
        <v>935</v>
      </c>
      <c r="C69" s="30" t="s">
        <v>12</v>
      </c>
      <c r="D69" s="25" t="s">
        <v>87</v>
      </c>
      <c r="E69" s="25" t="s">
        <v>73</v>
      </c>
      <c r="F69" s="25" t="s">
        <v>26</v>
      </c>
      <c r="G69" s="25" t="s">
        <v>77</v>
      </c>
      <c r="H69" s="41">
        <v>545400</v>
      </c>
      <c r="I69" s="41">
        <v>189488.38</v>
      </c>
    </row>
    <row r="70" spans="1:9" s="22" customFormat="1" ht="15.6">
      <c r="A70" s="19">
        <v>1</v>
      </c>
      <c r="B70" s="23">
        <v>935</v>
      </c>
      <c r="C70" s="30" t="s">
        <v>27</v>
      </c>
      <c r="D70" s="25" t="s">
        <v>88</v>
      </c>
      <c r="E70" s="25" t="s">
        <v>74</v>
      </c>
      <c r="F70" s="25"/>
      <c r="G70" s="25"/>
      <c r="H70" s="40">
        <f>SUMIFS(H71:H1082,$B71:$B1082,$B71,$D71:$D1082,$D71,$E71:$E1082,$E71)/2</f>
        <v>444000</v>
      </c>
      <c r="I70" s="40">
        <f>SUMIFS(I71:I1082,$B71:$B1082,$B71,$D71:$D1082,$D71,$E71:$E1082,$E71)/2</f>
        <v>364000</v>
      </c>
    </row>
    <row r="71" spans="1:9" s="22" customFormat="1" ht="62.4">
      <c r="A71" s="19">
        <v>2</v>
      </c>
      <c r="B71" s="23">
        <v>935</v>
      </c>
      <c r="C71" s="30" t="s">
        <v>129</v>
      </c>
      <c r="D71" s="25" t="s">
        <v>88</v>
      </c>
      <c r="E71" s="25" t="s">
        <v>74</v>
      </c>
      <c r="F71" s="25" t="s">
        <v>28</v>
      </c>
      <c r="G71" s="25"/>
      <c r="H71" s="40">
        <f>SUMIFS(H72:H1082,$B72:$B1082,$B71,$D72:$D1082,$D72,$E72:$E1082,$E72,$F72:$F1082,$F72)</f>
        <v>60000</v>
      </c>
      <c r="I71" s="40">
        <f>SUMIFS(I72:I1082,$B72:$B1082,$B71,$D72:$D1082,$D72,$E72:$E1082,$E72,$F72:$F1082,$F72)</f>
        <v>0</v>
      </c>
    </row>
    <row r="72" spans="1:9" s="22" customFormat="1" ht="46.8">
      <c r="A72" s="19">
        <v>3</v>
      </c>
      <c r="B72" s="23">
        <v>935</v>
      </c>
      <c r="C72" s="30" t="s">
        <v>12</v>
      </c>
      <c r="D72" s="25" t="s">
        <v>88</v>
      </c>
      <c r="E72" s="25" t="s">
        <v>74</v>
      </c>
      <c r="F72" s="25" t="s">
        <v>28</v>
      </c>
      <c r="G72" s="25" t="s">
        <v>77</v>
      </c>
      <c r="H72" s="41">
        <v>60000</v>
      </c>
      <c r="I72" s="41">
        <v>0</v>
      </c>
    </row>
    <row r="73" spans="1:9" s="22" customFormat="1" ht="15.6">
      <c r="A73" s="19">
        <v>3</v>
      </c>
      <c r="B73" s="23">
        <v>935</v>
      </c>
      <c r="C73" s="30" t="s">
        <v>46</v>
      </c>
      <c r="D73" s="25" t="s">
        <v>88</v>
      </c>
      <c r="E73" s="25" t="s">
        <v>74</v>
      </c>
      <c r="F73" s="25" t="s">
        <v>28</v>
      </c>
      <c r="G73" s="25" t="s">
        <v>95</v>
      </c>
      <c r="H73" s="41">
        <v>0</v>
      </c>
      <c r="I73" s="41">
        <v>0</v>
      </c>
    </row>
    <row r="74" spans="1:9" s="22" customFormat="1" ht="78">
      <c r="A74" s="19">
        <v>2</v>
      </c>
      <c r="B74" s="23">
        <v>935</v>
      </c>
      <c r="C74" s="30" t="s">
        <v>145</v>
      </c>
      <c r="D74" s="25" t="s">
        <v>88</v>
      </c>
      <c r="E74" s="25" t="s">
        <v>74</v>
      </c>
      <c r="F74" s="25" t="s">
        <v>29</v>
      </c>
      <c r="G74" s="25"/>
      <c r="H74" s="40">
        <f>SUMIFS(H75:H1085,$B75:$B1085,$B74,$D75:$D1085,$D75,$E75:$E1085,$E75,$F75:$F1085,$F75)</f>
        <v>384000</v>
      </c>
      <c r="I74" s="40">
        <f>SUMIFS(I75:I1085,$B75:$B1085,$B74,$D75:$D1085,$D75,$E75:$E1085,$E75,$F75:$F1085,$F75)</f>
        <v>364000</v>
      </c>
    </row>
    <row r="75" spans="1:9" s="22" customFormat="1" ht="62.4">
      <c r="A75" s="19">
        <v>3</v>
      </c>
      <c r="B75" s="23">
        <v>935</v>
      </c>
      <c r="C75" s="30" t="s">
        <v>169</v>
      </c>
      <c r="D75" s="25" t="s">
        <v>88</v>
      </c>
      <c r="E75" s="25" t="s">
        <v>74</v>
      </c>
      <c r="F75" s="25" t="s">
        <v>29</v>
      </c>
      <c r="G75" s="25" t="s">
        <v>98</v>
      </c>
      <c r="H75" s="41">
        <v>384000</v>
      </c>
      <c r="I75" s="41">
        <v>364000</v>
      </c>
    </row>
    <row r="76" spans="1:9" s="22" customFormat="1" ht="15.6">
      <c r="A76" s="19">
        <v>1</v>
      </c>
      <c r="B76" s="23">
        <v>935</v>
      </c>
      <c r="C76" s="30" t="s">
        <v>30</v>
      </c>
      <c r="D76" s="25" t="s">
        <v>89</v>
      </c>
      <c r="E76" s="25" t="s">
        <v>73</v>
      </c>
      <c r="F76" s="25" t="s">
        <v>7</v>
      </c>
      <c r="G76" s="25" t="s">
        <v>75</v>
      </c>
      <c r="H76" s="40">
        <f>SUMIFS(H77:H1088,$B77:$B1088,$B77,$D77:$D1088,$D77,$E77:$E1088,$E77)/2</f>
        <v>3422069.52</v>
      </c>
      <c r="I76" s="40">
        <f>SUMIFS(I77:I1088,$B77:$B1088,$B77,$D77:$D1088,$D77,$E77:$E1088,$E77)/2</f>
        <v>479386.28</v>
      </c>
    </row>
    <row r="77" spans="1:9" s="22" customFormat="1" ht="46.8">
      <c r="A77" s="19">
        <v>2</v>
      </c>
      <c r="B77" s="23">
        <v>935</v>
      </c>
      <c r="C77" s="30" t="s">
        <v>181</v>
      </c>
      <c r="D77" s="25" t="s">
        <v>89</v>
      </c>
      <c r="E77" s="25" t="s">
        <v>73</v>
      </c>
      <c r="F77" s="25" t="s">
        <v>31</v>
      </c>
      <c r="G77" s="25"/>
      <c r="H77" s="40">
        <f>SUMIFS(H78:H1088,$B78:$B1088,$B77,$D78:$D1088,$D78,$E78:$E1088,$E78,$F78:$F1088,$F78)</f>
        <v>3412069.52</v>
      </c>
      <c r="I77" s="40">
        <f>SUMIFS(I78:I1088,$B78:$B1088,$B77,$D78:$D1088,$D78,$E78:$E1088,$E78,$F78:$F1088,$F78)</f>
        <v>479386.28</v>
      </c>
    </row>
    <row r="78" spans="1:9" s="22" customFormat="1" ht="31.2">
      <c r="A78" s="19">
        <v>3</v>
      </c>
      <c r="B78" s="23">
        <v>935</v>
      </c>
      <c r="C78" s="30" t="s">
        <v>23</v>
      </c>
      <c r="D78" s="25" t="s">
        <v>89</v>
      </c>
      <c r="E78" s="25" t="s">
        <v>73</v>
      </c>
      <c r="F78" s="25" t="s">
        <v>31</v>
      </c>
      <c r="G78" s="25" t="s">
        <v>86</v>
      </c>
      <c r="H78" s="41">
        <v>0</v>
      </c>
      <c r="I78" s="41">
        <v>0</v>
      </c>
    </row>
    <row r="79" spans="1:9" s="22" customFormat="1" ht="15.6">
      <c r="A79" s="19">
        <v>3</v>
      </c>
      <c r="B79" s="23">
        <v>935</v>
      </c>
      <c r="C79" s="30" t="s">
        <v>46</v>
      </c>
      <c r="D79" s="25" t="s">
        <v>89</v>
      </c>
      <c r="E79" s="25" t="s">
        <v>73</v>
      </c>
      <c r="F79" s="25" t="s">
        <v>31</v>
      </c>
      <c r="G79" s="25" t="s">
        <v>95</v>
      </c>
      <c r="H79" s="41">
        <v>3412069.52</v>
      </c>
      <c r="I79" s="41">
        <v>479386.28</v>
      </c>
    </row>
    <row r="80" spans="1:9" s="22" customFormat="1" ht="46.8">
      <c r="A80" s="19">
        <v>2</v>
      </c>
      <c r="B80" s="23">
        <v>935</v>
      </c>
      <c r="C80" s="30" t="s">
        <v>168</v>
      </c>
      <c r="D80" s="25" t="s">
        <v>89</v>
      </c>
      <c r="E80" s="25" t="s">
        <v>73</v>
      </c>
      <c r="F80" s="25" t="s">
        <v>167</v>
      </c>
      <c r="G80" s="25"/>
      <c r="H80" s="40">
        <f>SUMIFS(H81:H1092,$B81:$B1092,$B80,$D81:$D1092,$D81,$E81:$E1092,$E81,$F81:$F1092,$F81)</f>
        <v>10000</v>
      </c>
      <c r="I80" s="40">
        <f>SUMIFS(I81:I1092,$B81:$B1092,$B80,$D81:$D1092,$D81,$E81:$E1092,$E81,$F81:$F1092,$F81)</f>
        <v>0</v>
      </c>
    </row>
    <row r="81" spans="1:9" s="22" customFormat="1" ht="15.6">
      <c r="A81" s="19">
        <v>3</v>
      </c>
      <c r="B81" s="23">
        <v>935</v>
      </c>
      <c r="C81" s="30" t="s">
        <v>46</v>
      </c>
      <c r="D81" s="25" t="s">
        <v>89</v>
      </c>
      <c r="E81" s="25" t="s">
        <v>73</v>
      </c>
      <c r="F81" s="25" t="s">
        <v>167</v>
      </c>
      <c r="G81" s="25" t="s">
        <v>95</v>
      </c>
      <c r="H81" s="41">
        <v>10000</v>
      </c>
      <c r="I81" s="41">
        <v>0</v>
      </c>
    </row>
    <row r="82" spans="1:9" s="22" customFormat="1" ht="78" customHeight="1">
      <c r="A82" s="19">
        <v>0</v>
      </c>
      <c r="B82" s="20">
        <v>943</v>
      </c>
      <c r="C82" s="21" t="s">
        <v>160</v>
      </c>
      <c r="D82" s="32"/>
      <c r="E82" s="32"/>
      <c r="F82" s="32"/>
      <c r="G82" s="32"/>
      <c r="H82" s="39">
        <f>SUMIFS(H83:H1098,$B83:$B1098,$B83)/3</f>
        <v>8615498</v>
      </c>
      <c r="I82" s="39">
        <f>SUMIFS(I83:I1098,$B83:$B1098,$B83)/3</f>
        <v>1997743.9699999997</v>
      </c>
    </row>
    <row r="83" spans="1:9" s="22" customFormat="1" ht="15.6">
      <c r="A83" s="19">
        <v>1</v>
      </c>
      <c r="B83" s="23">
        <v>943</v>
      </c>
      <c r="C83" s="30" t="s">
        <v>149</v>
      </c>
      <c r="D83" s="25" t="s">
        <v>88</v>
      </c>
      <c r="E83" s="25" t="s">
        <v>90</v>
      </c>
      <c r="F83" s="25" t="s">
        <v>7</v>
      </c>
      <c r="G83" s="25" t="s">
        <v>75</v>
      </c>
      <c r="H83" s="40">
        <f>SUMIFS(H84:H1093,$B84:$B1093,$B84,$D84:$D1093,$D84,$E84:$E1093,$E84)/2</f>
        <v>6427000</v>
      </c>
      <c r="I83" s="40">
        <f>SUMIFS(I84:I1093,$B84:$B1093,$B84,$D84:$D1093,$D84,$E84:$E1093,$E84)/2</f>
        <v>1479634.96</v>
      </c>
    </row>
    <row r="84" spans="1:9" s="22" customFormat="1" ht="62.4">
      <c r="A84" s="19">
        <v>2</v>
      </c>
      <c r="B84" s="23">
        <v>943</v>
      </c>
      <c r="C84" s="30" t="s">
        <v>195</v>
      </c>
      <c r="D84" s="25" t="s">
        <v>88</v>
      </c>
      <c r="E84" s="25" t="s">
        <v>90</v>
      </c>
      <c r="F84" s="25" t="s">
        <v>10</v>
      </c>
      <c r="G84" s="25"/>
      <c r="H84" s="40">
        <f>SUMIFS(H85:H1093,$B85:$B1093,$B84,$D85:$D1093,$D85,$E85:$E1093,$E85,$F85:$F1093,$F85)</f>
        <v>6427000</v>
      </c>
      <c r="I84" s="40">
        <f>SUMIFS(I85:I1093,$B85:$B1093,$B84,$D85:$D1093,$D85,$E85:$E1093,$E85,$F85:$F1093,$F85)</f>
        <v>1479634.96</v>
      </c>
    </row>
    <row r="85" spans="1:9" s="22" customFormat="1" ht="33.6" customHeight="1">
      <c r="A85" s="19">
        <v>3</v>
      </c>
      <c r="B85" s="23">
        <v>943</v>
      </c>
      <c r="C85" s="30" t="s">
        <v>21</v>
      </c>
      <c r="D85" s="25" t="s">
        <v>88</v>
      </c>
      <c r="E85" s="25" t="s">
        <v>90</v>
      </c>
      <c r="F85" s="25" t="s">
        <v>10</v>
      </c>
      <c r="G85" s="25" t="s">
        <v>84</v>
      </c>
      <c r="H85" s="41">
        <v>6427000</v>
      </c>
      <c r="I85" s="41">
        <v>1479634.96</v>
      </c>
    </row>
    <row r="86" spans="1:9" s="22" customFormat="1" ht="15.6">
      <c r="A86" s="19">
        <v>1</v>
      </c>
      <c r="B86" s="23">
        <v>943</v>
      </c>
      <c r="C86" s="30" t="s">
        <v>27</v>
      </c>
      <c r="D86" s="25" t="s">
        <v>88</v>
      </c>
      <c r="E86" s="25" t="s">
        <v>74</v>
      </c>
      <c r="F86" s="25"/>
      <c r="G86" s="25"/>
      <c r="H86" s="40">
        <f>SUMIFS(H87:H1096,$B87:$B1096,$B87,$D87:$D1096,$D87,$E87:$E1096,$E87)/2</f>
        <v>2188498</v>
      </c>
      <c r="I86" s="40">
        <f>SUMIFS(I87:I1096,$B87:$B1096,$B87,$D87:$D1096,$D87,$E87:$E1096,$E87)/2</f>
        <v>518109.01</v>
      </c>
    </row>
    <row r="87" spans="1:9" s="22" customFormat="1" ht="62.4">
      <c r="A87" s="19">
        <v>2</v>
      </c>
      <c r="B87" s="23">
        <v>943</v>
      </c>
      <c r="C87" s="30" t="s">
        <v>195</v>
      </c>
      <c r="D87" s="25" t="s">
        <v>88</v>
      </c>
      <c r="E87" s="25" t="s">
        <v>74</v>
      </c>
      <c r="F87" s="25" t="s">
        <v>10</v>
      </c>
      <c r="G87" s="25"/>
      <c r="H87" s="40">
        <f>SUMIFS(H88:H1096,$B88:$B1096,$B87,$D88:$D1096,$D88,$E88:$E1096,$E88,$F88:$F1096,$F88)</f>
        <v>2188498</v>
      </c>
      <c r="I87" s="40">
        <f>SUMIFS(I88:I1096,$B88:$B1096,$B87,$D88:$D1096,$D88,$E88:$E1096,$E88,$F88:$F1096,$F88)</f>
        <v>518109.01</v>
      </c>
    </row>
    <row r="88" spans="1:9" s="22" customFormat="1" ht="31.2">
      <c r="A88" s="19">
        <v>3</v>
      </c>
      <c r="B88" s="23">
        <v>943</v>
      </c>
      <c r="C88" s="30" t="s">
        <v>23</v>
      </c>
      <c r="D88" s="25" t="s">
        <v>88</v>
      </c>
      <c r="E88" s="25" t="s">
        <v>74</v>
      </c>
      <c r="F88" s="25" t="s">
        <v>10</v>
      </c>
      <c r="G88" s="25" t="s">
        <v>86</v>
      </c>
      <c r="H88" s="41">
        <v>1917929</v>
      </c>
      <c r="I88" s="41">
        <v>473770.71</v>
      </c>
    </row>
    <row r="89" spans="1:9" s="22" customFormat="1" ht="46.8">
      <c r="A89" s="19">
        <v>3</v>
      </c>
      <c r="B89" s="23">
        <v>943</v>
      </c>
      <c r="C89" s="30" t="s">
        <v>12</v>
      </c>
      <c r="D89" s="25" t="s">
        <v>88</v>
      </c>
      <c r="E89" s="25" t="s">
        <v>74</v>
      </c>
      <c r="F89" s="25" t="s">
        <v>10</v>
      </c>
      <c r="G89" s="25" t="s">
        <v>77</v>
      </c>
      <c r="H89" s="41">
        <v>270569</v>
      </c>
      <c r="I89" s="41">
        <v>44338.3</v>
      </c>
    </row>
    <row r="90" spans="1:9" s="22" customFormat="1" ht="15.6">
      <c r="A90" s="19">
        <v>3</v>
      </c>
      <c r="B90" s="23">
        <v>943</v>
      </c>
      <c r="C90" s="30" t="s">
        <v>13</v>
      </c>
      <c r="D90" s="25" t="s">
        <v>88</v>
      </c>
      <c r="E90" s="25" t="s">
        <v>74</v>
      </c>
      <c r="F90" s="25" t="s">
        <v>10</v>
      </c>
      <c r="G90" s="25" t="s">
        <v>78</v>
      </c>
      <c r="H90" s="41"/>
      <c r="I90" s="41"/>
    </row>
    <row r="91" spans="1:9" s="22" customFormat="1" ht="46.8">
      <c r="A91" s="19">
        <v>0</v>
      </c>
      <c r="B91" s="20">
        <v>950</v>
      </c>
      <c r="C91" s="21" t="s">
        <v>159</v>
      </c>
      <c r="D91" s="32"/>
      <c r="E91" s="32"/>
      <c r="F91" s="32"/>
      <c r="G91" s="32"/>
      <c r="H91" s="39">
        <f>SUMIFS(H92:H1107,$B92:$B1107,$B92)/3</f>
        <v>57959829.189999998</v>
      </c>
      <c r="I91" s="39">
        <f>SUMIFS(I92:I1107,$B92:$B1107,$B92)/3</f>
        <v>6753161.879999999</v>
      </c>
    </row>
    <row r="92" spans="1:9" s="22" customFormat="1" ht="62.4">
      <c r="A92" s="19">
        <v>1</v>
      </c>
      <c r="B92" s="23">
        <v>950</v>
      </c>
      <c r="C92" s="30" t="s">
        <v>34</v>
      </c>
      <c r="D92" s="25" t="s">
        <v>73</v>
      </c>
      <c r="E92" s="25" t="s">
        <v>90</v>
      </c>
      <c r="F92" s="25" t="s">
        <v>7</v>
      </c>
      <c r="G92" s="25" t="s">
        <v>75</v>
      </c>
      <c r="H92" s="40">
        <f>SUMIFS(H93:H1102,$B93:$B1102,$B93,$D93:$D1102,$D93,$E93:$E1102,$E93)/2</f>
        <v>5419779.9100000001</v>
      </c>
      <c r="I92" s="40">
        <f>SUMIFS(I93:I1102,$B93:$B1102,$B93,$D93:$D1102,$D93,$E93:$E1102,$E93)/2</f>
        <v>1318342.32</v>
      </c>
    </row>
    <row r="93" spans="1:9" s="22" customFormat="1" ht="62.4">
      <c r="A93" s="19">
        <v>2</v>
      </c>
      <c r="B93" s="23">
        <v>950</v>
      </c>
      <c r="C93" s="27" t="s">
        <v>131</v>
      </c>
      <c r="D93" s="25" t="s">
        <v>73</v>
      </c>
      <c r="E93" s="25" t="s">
        <v>90</v>
      </c>
      <c r="F93" s="25" t="s">
        <v>15</v>
      </c>
      <c r="G93" s="25" t="s">
        <v>75</v>
      </c>
      <c r="H93" s="40">
        <f>SUMIFS(H94:H1102,$B94:$B1102,$B93,$D94:$D1102,$D94,$E94:$E1102,$E94,$F94:$F1102,$F94)</f>
        <v>100000</v>
      </c>
      <c r="I93" s="40">
        <f>SUMIFS(I94:I1102,$B94:$B1102,$B93,$D94:$D1102,$D94,$E94:$E1102,$E94,$F94:$F1102,$F94)</f>
        <v>0</v>
      </c>
    </row>
    <row r="94" spans="1:9" s="22" customFormat="1" ht="46.8">
      <c r="A94" s="19">
        <v>3</v>
      </c>
      <c r="B94" s="23">
        <v>950</v>
      </c>
      <c r="C94" s="30" t="s">
        <v>12</v>
      </c>
      <c r="D94" s="25" t="s">
        <v>73</v>
      </c>
      <c r="E94" s="25" t="s">
        <v>90</v>
      </c>
      <c r="F94" s="25" t="s">
        <v>15</v>
      </c>
      <c r="G94" s="25" t="s">
        <v>77</v>
      </c>
      <c r="H94" s="41">
        <v>100000</v>
      </c>
      <c r="I94" s="41">
        <v>0</v>
      </c>
    </row>
    <row r="95" spans="1:9" s="22" customFormat="1" ht="62.4">
      <c r="A95" s="19">
        <v>2</v>
      </c>
      <c r="B95" s="23">
        <v>950</v>
      </c>
      <c r="C95" s="27" t="s">
        <v>133</v>
      </c>
      <c r="D95" s="25" t="s">
        <v>73</v>
      </c>
      <c r="E95" s="25" t="s">
        <v>90</v>
      </c>
      <c r="F95" s="25" t="s">
        <v>42</v>
      </c>
      <c r="G95" s="25" t="s">
        <v>75</v>
      </c>
      <c r="H95" s="40">
        <f>SUMIFS(H96:H1104,$B96:$B1104,$B95,$D96:$D1104,$D96,$E96:$E1104,$E96,$F96:$F1104,$F96)</f>
        <v>0</v>
      </c>
      <c r="I95" s="40">
        <f>SUMIFS(I96:I1104,$B96:$B1104,$B95,$D96:$D1104,$D96,$E96:$E1104,$E96,$F96:$F1104,$F96)</f>
        <v>0</v>
      </c>
    </row>
    <row r="96" spans="1:9" s="22" customFormat="1" ht="46.8">
      <c r="A96" s="19">
        <v>3</v>
      </c>
      <c r="B96" s="23">
        <v>950</v>
      </c>
      <c r="C96" s="30" t="s">
        <v>12</v>
      </c>
      <c r="D96" s="25" t="s">
        <v>73</v>
      </c>
      <c r="E96" s="25" t="s">
        <v>90</v>
      </c>
      <c r="F96" s="25" t="s">
        <v>42</v>
      </c>
      <c r="G96" s="25" t="s">
        <v>77</v>
      </c>
      <c r="H96" s="41">
        <v>0</v>
      </c>
      <c r="I96" s="41">
        <v>0</v>
      </c>
    </row>
    <row r="97" spans="1:9" s="22" customFormat="1" ht="62.4">
      <c r="A97" s="19">
        <v>2</v>
      </c>
      <c r="B97" s="23">
        <v>950</v>
      </c>
      <c r="C97" s="30" t="s">
        <v>9</v>
      </c>
      <c r="D97" s="25" t="s">
        <v>73</v>
      </c>
      <c r="E97" s="25" t="s">
        <v>90</v>
      </c>
      <c r="F97" s="25" t="s">
        <v>112</v>
      </c>
      <c r="G97" s="25" t="s">
        <v>75</v>
      </c>
      <c r="H97" s="40">
        <f>SUMIFS(H98:H1106,$B98:$B1106,$B97,$D98:$D1106,$D98,$E98:$E1106,$E98,$F98:$F1106,$F98)</f>
        <v>5319779.91</v>
      </c>
      <c r="I97" s="40">
        <f>SUMIFS(I98:I1106,$B98:$B1106,$B97,$D98:$D1106,$D98,$E98:$E1106,$E98,$F98:$F1106,$F98)</f>
        <v>1318342.32</v>
      </c>
    </row>
    <row r="98" spans="1:9" s="22" customFormat="1" ht="31.2">
      <c r="A98" s="19">
        <v>3</v>
      </c>
      <c r="B98" s="23">
        <v>950</v>
      </c>
      <c r="C98" s="30" t="s">
        <v>11</v>
      </c>
      <c r="D98" s="25" t="s">
        <v>73</v>
      </c>
      <c r="E98" s="25" t="s">
        <v>90</v>
      </c>
      <c r="F98" s="25" t="s">
        <v>112</v>
      </c>
      <c r="G98" s="25" t="s">
        <v>76</v>
      </c>
      <c r="H98" s="41">
        <v>4965799.91</v>
      </c>
      <c r="I98" s="41">
        <v>1181192.28</v>
      </c>
    </row>
    <row r="99" spans="1:9" s="22" customFormat="1" ht="46.8">
      <c r="A99" s="19">
        <v>3</v>
      </c>
      <c r="B99" s="23">
        <v>950</v>
      </c>
      <c r="C99" s="30" t="s">
        <v>12</v>
      </c>
      <c r="D99" s="25" t="s">
        <v>73</v>
      </c>
      <c r="E99" s="25" t="s">
        <v>90</v>
      </c>
      <c r="F99" s="25" t="s">
        <v>112</v>
      </c>
      <c r="G99" s="25" t="s">
        <v>77</v>
      </c>
      <c r="H99" s="41">
        <v>352480</v>
      </c>
      <c r="I99" s="41">
        <v>137150.04</v>
      </c>
    </row>
    <row r="100" spans="1:9" s="22" customFormat="1" ht="39" customHeight="1">
      <c r="A100" s="19">
        <v>3</v>
      </c>
      <c r="B100" s="23">
        <v>950</v>
      </c>
      <c r="C100" s="30" t="s">
        <v>21</v>
      </c>
      <c r="D100" s="25" t="s">
        <v>73</v>
      </c>
      <c r="E100" s="25" t="s">
        <v>90</v>
      </c>
      <c r="F100" s="25" t="s">
        <v>112</v>
      </c>
      <c r="G100" s="25" t="s">
        <v>84</v>
      </c>
      <c r="H100" s="41">
        <v>0</v>
      </c>
      <c r="I100" s="41">
        <v>0</v>
      </c>
    </row>
    <row r="101" spans="1:9" s="22" customFormat="1" ht="15.6">
      <c r="A101" s="19">
        <v>3</v>
      </c>
      <c r="B101" s="23">
        <v>950</v>
      </c>
      <c r="C101" s="30" t="s">
        <v>143</v>
      </c>
      <c r="D101" s="25" t="s">
        <v>73</v>
      </c>
      <c r="E101" s="25" t="s">
        <v>90</v>
      </c>
      <c r="F101" s="25" t="s">
        <v>112</v>
      </c>
      <c r="G101" s="25" t="s">
        <v>142</v>
      </c>
      <c r="H101" s="41">
        <v>0</v>
      </c>
      <c r="I101" s="41">
        <v>0</v>
      </c>
    </row>
    <row r="102" spans="1:9" s="22" customFormat="1" ht="21" customHeight="1">
      <c r="A102" s="19">
        <v>3</v>
      </c>
      <c r="B102" s="23">
        <v>950</v>
      </c>
      <c r="C102" s="30" t="s">
        <v>13</v>
      </c>
      <c r="D102" s="25" t="s">
        <v>73</v>
      </c>
      <c r="E102" s="25" t="s">
        <v>90</v>
      </c>
      <c r="F102" s="25" t="s">
        <v>112</v>
      </c>
      <c r="G102" s="25" t="s">
        <v>78</v>
      </c>
      <c r="H102" s="41">
        <v>1500</v>
      </c>
      <c r="I102" s="41">
        <v>0</v>
      </c>
    </row>
    <row r="103" spans="1:9" s="22" customFormat="1" ht="15" customHeight="1">
      <c r="A103" s="19">
        <v>1</v>
      </c>
      <c r="B103" s="23">
        <v>950</v>
      </c>
      <c r="C103" s="30" t="s">
        <v>14</v>
      </c>
      <c r="D103" s="25" t="s">
        <v>73</v>
      </c>
      <c r="E103" s="25" t="s">
        <v>79</v>
      </c>
      <c r="F103" s="25"/>
      <c r="G103" s="25"/>
      <c r="H103" s="40">
        <f>SUMIFS(H104:H1113,$B104:$B1113,$B104,$D104:$D1113,$D104,$E104:$E1113,$E104)/2</f>
        <v>660000</v>
      </c>
      <c r="I103" s="40">
        <f>SUMIFS(I104:I1113,$B104:$B1113,$B104,$D104:$D1113,$D104,$E104:$E1113,$E104)/2</f>
        <v>0</v>
      </c>
    </row>
    <row r="104" spans="1:9" s="22" customFormat="1" ht="62.4">
      <c r="A104" s="19">
        <v>2</v>
      </c>
      <c r="B104" s="23">
        <v>950</v>
      </c>
      <c r="C104" s="30" t="s">
        <v>182</v>
      </c>
      <c r="D104" s="25" t="s">
        <v>73</v>
      </c>
      <c r="E104" s="25" t="s">
        <v>79</v>
      </c>
      <c r="F104" s="25" t="s">
        <v>50</v>
      </c>
      <c r="G104" s="25" t="s">
        <v>75</v>
      </c>
      <c r="H104" s="40">
        <f>SUMIFS(H105:H1113,$B105:$B1113,$B104,$D105:$D1113,$D105,$E105:$E1113,$E105,$F105:$F1113,$F105)</f>
        <v>660000</v>
      </c>
      <c r="I104" s="40">
        <f>SUMIFS(I105:I1113,$B105:$B1113,$B104,$D105:$D1113,$D105,$E105:$E1113,$E105,$F105:$F1113,$F105)</f>
        <v>0</v>
      </c>
    </row>
    <row r="105" spans="1:9" s="22" customFormat="1" ht="46.8">
      <c r="A105" s="19">
        <v>3</v>
      </c>
      <c r="B105" s="23">
        <v>950</v>
      </c>
      <c r="C105" s="30" t="s">
        <v>12</v>
      </c>
      <c r="D105" s="25" t="s">
        <v>73</v>
      </c>
      <c r="E105" s="25" t="s">
        <v>79</v>
      </c>
      <c r="F105" s="25" t="s">
        <v>50</v>
      </c>
      <c r="G105" s="25" t="s">
        <v>77</v>
      </c>
      <c r="H105" s="41">
        <v>660000</v>
      </c>
      <c r="I105" s="41">
        <v>0</v>
      </c>
    </row>
    <row r="106" spans="1:9" s="22" customFormat="1" ht="31.2">
      <c r="A106" s="19">
        <v>1</v>
      </c>
      <c r="B106" s="23">
        <v>950</v>
      </c>
      <c r="C106" s="30" t="s">
        <v>36</v>
      </c>
      <c r="D106" s="25" t="s">
        <v>82</v>
      </c>
      <c r="E106" s="25" t="s">
        <v>80</v>
      </c>
      <c r="F106" s="25"/>
      <c r="G106" s="25"/>
      <c r="H106" s="40">
        <f>SUMIFS(H107:H1116,$B107:$B1116,$B107,$D107:$D1116,$D107,$E107:$E1116,$E107)/2</f>
        <v>280000</v>
      </c>
      <c r="I106" s="40">
        <f>SUMIFS(I107:I1116,$B107:$B1116,$B107,$D107:$D1116,$D107,$E107:$E1116,$E107)/2</f>
        <v>0</v>
      </c>
    </row>
    <row r="107" spans="1:9" s="22" customFormat="1" ht="62.4">
      <c r="A107" s="19">
        <v>2</v>
      </c>
      <c r="B107" s="23">
        <v>950</v>
      </c>
      <c r="C107" s="30" t="s">
        <v>183</v>
      </c>
      <c r="D107" s="25" t="s">
        <v>82</v>
      </c>
      <c r="E107" s="25" t="s">
        <v>80</v>
      </c>
      <c r="F107" s="25" t="s">
        <v>139</v>
      </c>
      <c r="G107" s="25"/>
      <c r="H107" s="40">
        <f>SUMIFS(H108:H1116,$B108:$B1116,$B107,$D108:$D1116,$D108,$E108:$E1116,$E108,$F108:$F1116,$F108)</f>
        <v>280000</v>
      </c>
      <c r="I107" s="40">
        <f>SUMIFS(I108:I1116,$B108:$B1116,$B107,$D108:$D1116,$D108,$E108:$E1116,$E108,$F108:$F1116,$F108)</f>
        <v>0</v>
      </c>
    </row>
    <row r="108" spans="1:9" s="22" customFormat="1" ht="46.8">
      <c r="A108" s="19">
        <v>3</v>
      </c>
      <c r="B108" s="23">
        <v>950</v>
      </c>
      <c r="C108" s="30" t="s">
        <v>12</v>
      </c>
      <c r="D108" s="25" t="s">
        <v>82</v>
      </c>
      <c r="E108" s="25" t="s">
        <v>80</v>
      </c>
      <c r="F108" s="25" t="s">
        <v>139</v>
      </c>
      <c r="G108" s="25" t="s">
        <v>77</v>
      </c>
      <c r="H108" s="41">
        <v>280000</v>
      </c>
      <c r="I108" s="41">
        <v>0</v>
      </c>
    </row>
    <row r="109" spans="1:9" s="22" customFormat="1" ht="31.2">
      <c r="A109" s="19">
        <v>1</v>
      </c>
      <c r="B109" s="23">
        <v>950</v>
      </c>
      <c r="C109" s="30" t="s">
        <v>37</v>
      </c>
      <c r="D109" s="25" t="s">
        <v>90</v>
      </c>
      <c r="E109" s="25" t="s">
        <v>91</v>
      </c>
      <c r="F109" s="25"/>
      <c r="G109" s="25"/>
      <c r="H109" s="40">
        <f>SUMIFS(H110:H1119,$B110:$B1119,$B110,$D110:$D1119,$D110,$E110:$E1119,$E110)/2</f>
        <v>0</v>
      </c>
      <c r="I109" s="40">
        <f>SUMIFS(I110:I1119,$B110:$B1119,$B110,$D110:$D1119,$D110,$E110:$E1119,$E110)/2</f>
        <v>0</v>
      </c>
    </row>
    <row r="110" spans="1:9" s="22" customFormat="1" ht="62.4">
      <c r="A110" s="19">
        <v>2</v>
      </c>
      <c r="B110" s="23">
        <v>950</v>
      </c>
      <c r="C110" s="30" t="s">
        <v>182</v>
      </c>
      <c r="D110" s="25" t="s">
        <v>90</v>
      </c>
      <c r="E110" s="25" t="s">
        <v>91</v>
      </c>
      <c r="F110" s="25" t="s">
        <v>50</v>
      </c>
      <c r="G110" s="25"/>
      <c r="H110" s="40">
        <f>SUMIFS(H111:H1119,$B111:$B1119,$B110,$D111:$D1119,$D111,$E111:$E1119,$E111,$F111:$F1119,$F111)</f>
        <v>0</v>
      </c>
      <c r="I110" s="40">
        <f>SUMIFS(I111:I1119,$B111:$B1119,$B110,$D111:$D1119,$D111,$E111:$E1119,$E111,$F111:$F1119,$F111)</f>
        <v>0</v>
      </c>
    </row>
    <row r="111" spans="1:9" s="22" customFormat="1" ht="46.8">
      <c r="A111" s="19">
        <v>3</v>
      </c>
      <c r="B111" s="23">
        <v>950</v>
      </c>
      <c r="C111" s="30" t="s">
        <v>12</v>
      </c>
      <c r="D111" s="25" t="s">
        <v>90</v>
      </c>
      <c r="E111" s="25" t="s">
        <v>91</v>
      </c>
      <c r="F111" s="25" t="s">
        <v>50</v>
      </c>
      <c r="G111" s="25" t="s">
        <v>77</v>
      </c>
      <c r="H111" s="41">
        <v>0</v>
      </c>
      <c r="I111" s="41">
        <v>0</v>
      </c>
    </row>
    <row r="112" spans="1:9" s="22" customFormat="1" ht="15.6">
      <c r="A112" s="19">
        <v>1</v>
      </c>
      <c r="B112" s="23">
        <v>950</v>
      </c>
      <c r="C112" s="30" t="s">
        <v>59</v>
      </c>
      <c r="D112" s="25" t="s">
        <v>96</v>
      </c>
      <c r="E112" s="25" t="s">
        <v>73</v>
      </c>
      <c r="F112" s="25"/>
      <c r="G112" s="25"/>
      <c r="H112" s="40">
        <f>SUMIFS(H113:H1116,$B113:$B1116,$B113,$D113:$D1116,$D113,$E113:$E1116,$E113)/2</f>
        <v>18466286.280000001</v>
      </c>
      <c r="I112" s="40">
        <f>SUMIFS(I113:I1116,$B113:$B1116,$B113,$D113:$D1116,$D113,$E113:$E1116,$E113)/2</f>
        <v>0</v>
      </c>
    </row>
    <row r="113" spans="1:9" s="22" customFormat="1" ht="62.4">
      <c r="A113" s="19">
        <v>2</v>
      </c>
      <c r="B113" s="23">
        <v>950</v>
      </c>
      <c r="C113" s="30" t="s">
        <v>182</v>
      </c>
      <c r="D113" s="25" t="s">
        <v>96</v>
      </c>
      <c r="E113" s="25" t="s">
        <v>73</v>
      </c>
      <c r="F113" s="25" t="s">
        <v>50</v>
      </c>
      <c r="G113" s="25"/>
      <c r="H113" s="40">
        <f>SUMIFS(H114:H1123,$B114:$B1123,$B113,$D114:$D1123,$D114,$E114:$E1123,$E114,$F114:$F1123,$F114)</f>
        <v>530000</v>
      </c>
      <c r="I113" s="40">
        <f>SUMIFS(I114:I1123,$B114:$B1123,$B113,$D114:$D1123,$D114,$E114:$E1123,$E114,$F114:$F1123,$F114)</f>
        <v>0</v>
      </c>
    </row>
    <row r="114" spans="1:9" s="22" customFormat="1" ht="46.8">
      <c r="A114" s="19">
        <v>3</v>
      </c>
      <c r="B114" s="23">
        <v>950</v>
      </c>
      <c r="C114" s="30" t="s">
        <v>12</v>
      </c>
      <c r="D114" s="25" t="s">
        <v>96</v>
      </c>
      <c r="E114" s="25" t="s">
        <v>73</v>
      </c>
      <c r="F114" s="25" t="s">
        <v>50</v>
      </c>
      <c r="G114" s="25" t="s">
        <v>77</v>
      </c>
      <c r="H114" s="41">
        <v>530000</v>
      </c>
      <c r="I114" s="41">
        <v>0</v>
      </c>
    </row>
    <row r="115" spans="1:9" s="22" customFormat="1" ht="66" customHeight="1">
      <c r="A115" s="19">
        <v>2</v>
      </c>
      <c r="B115" s="23">
        <v>950</v>
      </c>
      <c r="C115" s="33" t="s">
        <v>138</v>
      </c>
      <c r="D115" s="25" t="s">
        <v>96</v>
      </c>
      <c r="E115" s="25" t="s">
        <v>73</v>
      </c>
      <c r="F115" s="25" t="s">
        <v>137</v>
      </c>
      <c r="G115" s="25" t="s">
        <v>75</v>
      </c>
      <c r="H115" s="40">
        <f>SUMIFS(H116:H1113,$B116:$B1113,$B115,$D116:$D1113,$D116,$E116:$E1113,$E116,$F116:$F1113,$F116)</f>
        <v>17906286.280000001</v>
      </c>
      <c r="I115" s="40">
        <f>SUMIFS(I116:I1113,$B116:$B1113,$B115,$D116:$D1113,$D116,$E116:$E1113,$E116,$F116:$F1113,$F116)</f>
        <v>0</v>
      </c>
    </row>
    <row r="116" spans="1:9" s="22" customFormat="1" ht="15.6">
      <c r="A116" s="19">
        <v>3</v>
      </c>
      <c r="B116" s="23">
        <v>950</v>
      </c>
      <c r="C116" s="30" t="s">
        <v>141</v>
      </c>
      <c r="D116" s="25" t="s">
        <v>96</v>
      </c>
      <c r="E116" s="25" t="s">
        <v>73</v>
      </c>
      <c r="F116" s="25" t="s">
        <v>137</v>
      </c>
      <c r="G116" s="25" t="s">
        <v>140</v>
      </c>
      <c r="H116" s="41">
        <v>0</v>
      </c>
      <c r="I116" s="41">
        <v>0</v>
      </c>
    </row>
    <row r="117" spans="1:9" s="22" customFormat="1" ht="24" customHeight="1">
      <c r="A117" s="19">
        <v>3</v>
      </c>
      <c r="B117" s="23">
        <v>950</v>
      </c>
      <c r="C117" s="30" t="s">
        <v>123</v>
      </c>
      <c r="D117" s="25" t="s">
        <v>96</v>
      </c>
      <c r="E117" s="25" t="s">
        <v>73</v>
      </c>
      <c r="F117" s="25" t="s">
        <v>137</v>
      </c>
      <c r="G117" s="25" t="s">
        <v>124</v>
      </c>
      <c r="H117" s="41">
        <v>17906286.280000001</v>
      </c>
      <c r="I117" s="41">
        <v>0</v>
      </c>
    </row>
    <row r="118" spans="1:9" s="22" customFormat="1" ht="62.4">
      <c r="A118" s="19">
        <v>2</v>
      </c>
      <c r="B118" s="23">
        <v>950</v>
      </c>
      <c r="C118" s="30" t="s">
        <v>206</v>
      </c>
      <c r="D118" s="25" t="s">
        <v>96</v>
      </c>
      <c r="E118" s="25" t="s">
        <v>73</v>
      </c>
      <c r="F118" s="25" t="s">
        <v>205</v>
      </c>
      <c r="G118" s="25"/>
      <c r="H118" s="40">
        <f>SUMIFS(H119:H1129,$B119:$B1129,$B118,$D119:$D1129,$D119,$E119:$E1129,$E119,$F119:$F1129,$F119)</f>
        <v>30000</v>
      </c>
      <c r="I118" s="40">
        <f>SUMIFS(I119:I1129,$B119:$B1129,$B118,$D119:$D1129,$D119,$E119:$E1129,$E119,$F119:$F1129,$F119)</f>
        <v>0</v>
      </c>
    </row>
    <row r="119" spans="1:9" s="22" customFormat="1" ht="46.8">
      <c r="A119" s="19">
        <v>3</v>
      </c>
      <c r="B119" s="23">
        <v>950</v>
      </c>
      <c r="C119" s="30" t="s">
        <v>12</v>
      </c>
      <c r="D119" s="25" t="s">
        <v>96</v>
      </c>
      <c r="E119" s="25" t="s">
        <v>73</v>
      </c>
      <c r="F119" s="25" t="s">
        <v>205</v>
      </c>
      <c r="G119" s="25" t="s">
        <v>77</v>
      </c>
      <c r="H119" s="41">
        <v>30000</v>
      </c>
      <c r="I119" s="41">
        <v>0</v>
      </c>
    </row>
    <row r="120" spans="1:9" s="22" customFormat="1" ht="15.6">
      <c r="A120" s="19">
        <v>1</v>
      </c>
      <c r="B120" s="23">
        <v>950</v>
      </c>
      <c r="C120" s="30" t="s">
        <v>38</v>
      </c>
      <c r="D120" s="25" t="s">
        <v>85</v>
      </c>
      <c r="E120" s="25" t="s">
        <v>92</v>
      </c>
      <c r="F120" s="25"/>
      <c r="G120" s="25"/>
      <c r="H120" s="40">
        <f>SUMIFS(H121:H1122,$B121:$B1122,$B121,$D121:$D1122,$D121,$E121:$E1122,$E121)/2</f>
        <v>23573795</v>
      </c>
      <c r="I120" s="40">
        <f>SUMIFS(I121:I1122,$B121:$B1122,$B121,$D121:$D1122,$D121,$E121:$E1122,$E121)/2</f>
        <v>5434819.5599999996</v>
      </c>
    </row>
    <row r="121" spans="1:9" s="22" customFormat="1" ht="62.4">
      <c r="A121" s="19">
        <v>2</v>
      </c>
      <c r="B121" s="23">
        <v>950</v>
      </c>
      <c r="C121" s="34" t="s">
        <v>158</v>
      </c>
      <c r="D121" s="25" t="s">
        <v>85</v>
      </c>
      <c r="E121" s="25" t="s">
        <v>92</v>
      </c>
      <c r="F121" s="25" t="s">
        <v>39</v>
      </c>
      <c r="G121" s="25"/>
      <c r="H121" s="40">
        <f>SUMIFS(H122:H1122,$B122:$B1122,$B121,$D122:$D1122,$D122,$E122:$E1122,$E122,$F122:$F1122,$F122)</f>
        <v>1610000</v>
      </c>
      <c r="I121" s="40">
        <f>SUMIFS(I122:I1122,$B122:$B1122,$B121,$D122:$D1122,$D122,$E122:$E1122,$E122,$F122:$F1122,$F122)</f>
        <v>8000</v>
      </c>
    </row>
    <row r="122" spans="1:9" s="22" customFormat="1" ht="46.8">
      <c r="A122" s="19">
        <v>3</v>
      </c>
      <c r="B122" s="23">
        <v>950</v>
      </c>
      <c r="C122" s="30" t="s">
        <v>12</v>
      </c>
      <c r="D122" s="25" t="s">
        <v>85</v>
      </c>
      <c r="E122" s="25" t="s">
        <v>92</v>
      </c>
      <c r="F122" s="25" t="s">
        <v>39</v>
      </c>
      <c r="G122" s="25" t="s">
        <v>77</v>
      </c>
      <c r="H122" s="41">
        <v>1610000</v>
      </c>
      <c r="I122" s="41">
        <v>8000</v>
      </c>
    </row>
    <row r="123" spans="1:9" s="22" customFormat="1" ht="62.4">
      <c r="A123" s="19">
        <v>2</v>
      </c>
      <c r="B123" s="23">
        <v>950</v>
      </c>
      <c r="C123" s="30" t="s">
        <v>182</v>
      </c>
      <c r="D123" s="25" t="s">
        <v>85</v>
      </c>
      <c r="E123" s="25" t="s">
        <v>92</v>
      </c>
      <c r="F123" s="25" t="s">
        <v>50</v>
      </c>
      <c r="G123" s="25"/>
      <c r="H123" s="40">
        <f>SUMIFS(H124:H1124,$B124:$B1124,$B123,$D124:$D1124,$D124,$E124:$E1124,$E124,$F124:$F1124,$F124)</f>
        <v>21963795</v>
      </c>
      <c r="I123" s="40">
        <f>SUMIFS(I124:I1124,$B124:$B1124,$B123,$D124:$D1124,$D124,$E124:$E1124,$E124,$F124:$F1124,$F124)</f>
        <v>5426819.5599999996</v>
      </c>
    </row>
    <row r="124" spans="1:9" s="22" customFormat="1" ht="46.8">
      <c r="A124" s="19">
        <v>3</v>
      </c>
      <c r="B124" s="23">
        <v>950</v>
      </c>
      <c r="C124" s="30" t="s">
        <v>12</v>
      </c>
      <c r="D124" s="25" t="s">
        <v>85</v>
      </c>
      <c r="E124" s="25" t="s">
        <v>92</v>
      </c>
      <c r="F124" s="25" t="s">
        <v>50</v>
      </c>
      <c r="G124" s="25" t="s">
        <v>77</v>
      </c>
      <c r="H124" s="41">
        <v>21963795</v>
      </c>
      <c r="I124" s="41">
        <v>5426819.5599999996</v>
      </c>
    </row>
    <row r="125" spans="1:9" s="22" customFormat="1" ht="15.6">
      <c r="A125" s="19">
        <v>1</v>
      </c>
      <c r="B125" s="23">
        <v>950</v>
      </c>
      <c r="C125" s="30" t="s">
        <v>149</v>
      </c>
      <c r="D125" s="25" t="s">
        <v>88</v>
      </c>
      <c r="E125" s="25" t="s">
        <v>90</v>
      </c>
      <c r="F125" s="25"/>
      <c r="G125" s="25"/>
      <c r="H125" s="40">
        <f>SUMIFS(H126:H1127,$B126:$B1127,$B126,$D126:$D1127,$D126,$E126:$E1127,$E126)/2</f>
        <v>9559968</v>
      </c>
      <c r="I125" s="40">
        <f>SUMIFS(I126:I1127,$B126:$B1127,$B126,$D126:$D1127,$D126,$E126:$E1127,$E126)/2</f>
        <v>0</v>
      </c>
    </row>
    <row r="126" spans="1:9" s="22" customFormat="1" ht="104.25" customHeight="1">
      <c r="A126" s="19">
        <v>2</v>
      </c>
      <c r="B126" s="23">
        <v>950</v>
      </c>
      <c r="C126" s="30" t="s">
        <v>128</v>
      </c>
      <c r="D126" s="25" t="s">
        <v>88</v>
      </c>
      <c r="E126" s="25" t="s">
        <v>90</v>
      </c>
      <c r="F126" s="25" t="s">
        <v>125</v>
      </c>
      <c r="G126" s="25"/>
      <c r="H126" s="40">
        <f>SUMIFS(H127:H1120,$B127:$B1120,$B126,$D127:$D1120,$D127,$E127:$E1120,$E127,$F127:$F1120,$F127)</f>
        <v>9559968</v>
      </c>
      <c r="I126" s="40">
        <f>SUMIFS(I127:I1120,$B127:$B1120,$B126,$D127:$D1120,$D127,$E127:$E1120,$E127,$F127:$F1120,$F127)</f>
        <v>0</v>
      </c>
    </row>
    <row r="127" spans="1:9" s="22" customFormat="1" ht="15.6">
      <c r="A127" s="19">
        <v>3</v>
      </c>
      <c r="B127" s="23">
        <v>950</v>
      </c>
      <c r="C127" s="30" t="s">
        <v>123</v>
      </c>
      <c r="D127" s="25" t="s">
        <v>88</v>
      </c>
      <c r="E127" s="25" t="s">
        <v>90</v>
      </c>
      <c r="F127" s="25" t="s">
        <v>125</v>
      </c>
      <c r="G127" s="25" t="s">
        <v>124</v>
      </c>
      <c r="H127" s="41">
        <v>9559968</v>
      </c>
      <c r="I127" s="41">
        <v>0</v>
      </c>
    </row>
    <row r="128" spans="1:9" s="22" customFormat="1" ht="31.2">
      <c r="A128" s="19">
        <v>0</v>
      </c>
      <c r="B128" s="20">
        <v>955</v>
      </c>
      <c r="C128" s="21" t="s">
        <v>40</v>
      </c>
      <c r="D128" s="32" t="s">
        <v>75</v>
      </c>
      <c r="E128" s="32" t="s">
        <v>75</v>
      </c>
      <c r="F128" s="32" t="s">
        <v>7</v>
      </c>
      <c r="G128" s="32" t="s">
        <v>75</v>
      </c>
      <c r="H128" s="39">
        <f>SUMIFS(H129:H1133,$B129:$B1133,$B129)/3</f>
        <v>355825086.04999995</v>
      </c>
      <c r="I128" s="39">
        <f>SUMIFS(I129:I1133,$B129:$B1133,$B129)/3</f>
        <v>53805364.440000027</v>
      </c>
    </row>
    <row r="129" spans="1:9" s="22" customFormat="1" ht="46.8">
      <c r="A129" s="19">
        <v>1</v>
      </c>
      <c r="B129" s="23">
        <v>955</v>
      </c>
      <c r="C129" s="30" t="s">
        <v>41</v>
      </c>
      <c r="D129" s="25" t="s">
        <v>73</v>
      </c>
      <c r="E129" s="25" t="s">
        <v>92</v>
      </c>
      <c r="F129" s="25" t="s">
        <v>7</v>
      </c>
      <c r="G129" s="25" t="s">
        <v>75</v>
      </c>
      <c r="H129" s="40">
        <f>SUMIFS(H130:H1128,$B130:$B1128,$B130,$D130:$D1128,$D130,$E130:$E1128,$E130)/2</f>
        <v>2480858.88</v>
      </c>
      <c r="I129" s="40">
        <f>SUMIFS(I130:I1128,$B130:$B1128,$B130,$D130:$D1128,$D130,$E130:$E1128,$E130)/2</f>
        <v>335393.36</v>
      </c>
    </row>
    <row r="130" spans="1:9" s="22" customFormat="1" ht="62.4">
      <c r="A130" s="19">
        <v>2</v>
      </c>
      <c r="B130" s="23">
        <v>955</v>
      </c>
      <c r="C130" s="30" t="s">
        <v>9</v>
      </c>
      <c r="D130" s="25" t="s">
        <v>73</v>
      </c>
      <c r="E130" s="25" t="s">
        <v>92</v>
      </c>
      <c r="F130" s="25" t="s">
        <v>112</v>
      </c>
      <c r="G130" s="25" t="s">
        <v>75</v>
      </c>
      <c r="H130" s="40">
        <f>SUMIFS(H131:H1128,$B131:$B1128,$B130,$D131:$D1128,$D131,$E131:$E1128,$E131,$F131:$F1128,$F131)</f>
        <v>2480858.88</v>
      </c>
      <c r="I130" s="40">
        <f>SUMIFS(I131:I1128,$B131:$B1128,$B130,$D131:$D1128,$D131,$E131:$E1128,$E131,$F131:$F1128,$F131)</f>
        <v>335393.36</v>
      </c>
    </row>
    <row r="131" spans="1:9" s="22" customFormat="1" ht="31.2">
      <c r="A131" s="19">
        <v>3</v>
      </c>
      <c r="B131" s="23">
        <v>955</v>
      </c>
      <c r="C131" s="30" t="s">
        <v>11</v>
      </c>
      <c r="D131" s="25" t="s">
        <v>73</v>
      </c>
      <c r="E131" s="25" t="s">
        <v>92</v>
      </c>
      <c r="F131" s="25" t="s">
        <v>112</v>
      </c>
      <c r="G131" s="25" t="s">
        <v>76</v>
      </c>
      <c r="H131" s="41">
        <v>2480858.88</v>
      </c>
      <c r="I131" s="41">
        <v>335393.36</v>
      </c>
    </row>
    <row r="132" spans="1:9" s="22" customFormat="1" ht="62.4">
      <c r="A132" s="19">
        <v>1</v>
      </c>
      <c r="B132" s="23">
        <v>955</v>
      </c>
      <c r="C132" s="30" t="s">
        <v>34</v>
      </c>
      <c r="D132" s="25" t="s">
        <v>73</v>
      </c>
      <c r="E132" s="25" t="s">
        <v>90</v>
      </c>
      <c r="F132" s="25" t="s">
        <v>7</v>
      </c>
      <c r="G132" s="25" t="s">
        <v>75</v>
      </c>
      <c r="H132" s="40">
        <f>SUMIFS(H133:H1131,$B133:$B1131,$B133,$D133:$D1131,$D133,$E133:$E1131,$E133)/2</f>
        <v>23398653.550000001</v>
      </c>
      <c r="I132" s="40">
        <f>SUMIFS(I133:I1131,$B133:$B1131,$B133,$D133:$D1131,$D133,$E133:$E1131,$E133)/2</f>
        <v>3582000.25</v>
      </c>
    </row>
    <row r="133" spans="1:9" s="22" customFormat="1" ht="62.4">
      <c r="A133" s="19">
        <v>2</v>
      </c>
      <c r="B133" s="23">
        <v>955</v>
      </c>
      <c r="C133" s="27" t="s">
        <v>131</v>
      </c>
      <c r="D133" s="25" t="s">
        <v>73</v>
      </c>
      <c r="E133" s="25" t="s">
        <v>90</v>
      </c>
      <c r="F133" s="25" t="s">
        <v>15</v>
      </c>
      <c r="G133" s="25" t="s">
        <v>75</v>
      </c>
      <c r="H133" s="40">
        <f>SUMIFS(H134:H1131,$B134:$B1131,$B133,$D134:$D1131,$D134,$E134:$E1131,$E134,$F134:$F1131,$F134)</f>
        <v>344280</v>
      </c>
      <c r="I133" s="40">
        <f>SUMIFS(I134:I1131,$B134:$B1131,$B133,$D134:$D1131,$D134,$E134:$E1131,$E134,$F134:$F1131,$F134)</f>
        <v>194070</v>
      </c>
    </row>
    <row r="134" spans="1:9" s="22" customFormat="1" ht="46.8">
      <c r="A134" s="19">
        <v>3</v>
      </c>
      <c r="B134" s="23">
        <v>955</v>
      </c>
      <c r="C134" s="24" t="s">
        <v>12</v>
      </c>
      <c r="D134" s="25" t="s">
        <v>73</v>
      </c>
      <c r="E134" s="25" t="s">
        <v>90</v>
      </c>
      <c r="F134" s="25" t="s">
        <v>15</v>
      </c>
      <c r="G134" s="25" t="s">
        <v>77</v>
      </c>
      <c r="H134" s="41">
        <v>344280</v>
      </c>
      <c r="I134" s="41">
        <v>194070</v>
      </c>
    </row>
    <row r="135" spans="1:9" s="22" customFormat="1" ht="62.4">
      <c r="A135" s="19">
        <v>2</v>
      </c>
      <c r="B135" s="26">
        <v>955</v>
      </c>
      <c r="C135" s="27" t="s">
        <v>133</v>
      </c>
      <c r="D135" s="28" t="s">
        <v>73</v>
      </c>
      <c r="E135" s="25" t="s">
        <v>90</v>
      </c>
      <c r="F135" s="25" t="s">
        <v>42</v>
      </c>
      <c r="G135" s="25" t="s">
        <v>75</v>
      </c>
      <c r="H135" s="40">
        <f>SUMIFS(H136:H1133,$B136:$B1133,$B135,$D136:$D1133,$D136,$E136:$E1133,$E136,$F136:$F1133,$F136)</f>
        <v>119000</v>
      </c>
      <c r="I135" s="40">
        <f>SUMIFS(I136:I1133,$B136:$B1133,$B135,$D136:$D1133,$D136,$E136:$E1133,$E136,$F136:$F1133,$F136)</f>
        <v>0</v>
      </c>
    </row>
    <row r="136" spans="1:9" s="22" customFormat="1" ht="46.8">
      <c r="A136" s="19">
        <v>3</v>
      </c>
      <c r="B136" s="23">
        <v>955</v>
      </c>
      <c r="C136" s="29" t="s">
        <v>12</v>
      </c>
      <c r="D136" s="25" t="s">
        <v>73</v>
      </c>
      <c r="E136" s="25" t="s">
        <v>90</v>
      </c>
      <c r="F136" s="25" t="s">
        <v>42</v>
      </c>
      <c r="G136" s="25" t="s">
        <v>77</v>
      </c>
      <c r="H136" s="41">
        <v>119000</v>
      </c>
      <c r="I136" s="41">
        <v>0</v>
      </c>
    </row>
    <row r="137" spans="1:9" s="22" customFormat="1" ht="62.4">
      <c r="A137" s="19">
        <v>2</v>
      </c>
      <c r="B137" s="23">
        <v>955</v>
      </c>
      <c r="C137" s="30" t="s">
        <v>9</v>
      </c>
      <c r="D137" s="25" t="s">
        <v>73</v>
      </c>
      <c r="E137" s="25" t="s">
        <v>90</v>
      </c>
      <c r="F137" s="25" t="s">
        <v>112</v>
      </c>
      <c r="G137" s="25" t="s">
        <v>75</v>
      </c>
      <c r="H137" s="40">
        <f>SUMIFS(H138:H1135,$B138:$B1135,$B137,$D138:$D1135,$D138,$E138:$E1135,$E138,$F138:$F1135,$F138)</f>
        <v>22935373.550000001</v>
      </c>
      <c r="I137" s="40">
        <f>SUMIFS(I138:I1135,$B138:$B1135,$B137,$D138:$D1135,$D138,$E138:$E1135,$E138,$F138:$F1135,$F138)</f>
        <v>3387930.25</v>
      </c>
    </row>
    <row r="138" spans="1:9" s="22" customFormat="1" ht="31.2">
      <c r="A138" s="19">
        <v>3</v>
      </c>
      <c r="B138" s="23">
        <v>955</v>
      </c>
      <c r="C138" s="30" t="s">
        <v>11</v>
      </c>
      <c r="D138" s="25" t="s">
        <v>73</v>
      </c>
      <c r="E138" s="25" t="s">
        <v>90</v>
      </c>
      <c r="F138" s="25" t="s">
        <v>112</v>
      </c>
      <c r="G138" s="25" t="s">
        <v>76</v>
      </c>
      <c r="H138" s="41">
        <v>20961677.550000001</v>
      </c>
      <c r="I138" s="41">
        <v>3101644.1</v>
      </c>
    </row>
    <row r="139" spans="1:9" s="22" customFormat="1" ht="46.8">
      <c r="A139" s="19">
        <v>3</v>
      </c>
      <c r="B139" s="23">
        <v>955</v>
      </c>
      <c r="C139" s="30" t="s">
        <v>12</v>
      </c>
      <c r="D139" s="25" t="s">
        <v>73</v>
      </c>
      <c r="E139" s="25" t="s">
        <v>90</v>
      </c>
      <c r="F139" s="25" t="s">
        <v>112</v>
      </c>
      <c r="G139" s="25" t="s">
        <v>77</v>
      </c>
      <c r="H139" s="41">
        <v>1913696</v>
      </c>
      <c r="I139" s="41">
        <v>286286.15000000002</v>
      </c>
    </row>
    <row r="140" spans="1:9" s="22" customFormat="1" ht="15.6">
      <c r="A140" s="19">
        <v>3</v>
      </c>
      <c r="B140" s="23">
        <v>955</v>
      </c>
      <c r="C140" s="30" t="s">
        <v>143</v>
      </c>
      <c r="D140" s="25" t="s">
        <v>73</v>
      </c>
      <c r="E140" s="25" t="s">
        <v>90</v>
      </c>
      <c r="F140" s="25" t="s">
        <v>112</v>
      </c>
      <c r="G140" s="25" t="s">
        <v>142</v>
      </c>
      <c r="H140" s="41">
        <v>0</v>
      </c>
      <c r="I140" s="41">
        <v>0</v>
      </c>
    </row>
    <row r="141" spans="1:9" s="22" customFormat="1" ht="15.6">
      <c r="A141" s="19">
        <v>3</v>
      </c>
      <c r="B141" s="23">
        <v>955</v>
      </c>
      <c r="C141" s="30" t="s">
        <v>13</v>
      </c>
      <c r="D141" s="25" t="s">
        <v>73</v>
      </c>
      <c r="E141" s="25" t="s">
        <v>90</v>
      </c>
      <c r="F141" s="25" t="s">
        <v>112</v>
      </c>
      <c r="G141" s="25" t="s">
        <v>78</v>
      </c>
      <c r="H141" s="41">
        <v>60000</v>
      </c>
      <c r="I141" s="41">
        <v>0</v>
      </c>
    </row>
    <row r="142" spans="1:9" s="22" customFormat="1" ht="15.6">
      <c r="A142" s="19">
        <v>1</v>
      </c>
      <c r="B142" s="23">
        <v>955</v>
      </c>
      <c r="C142" s="30" t="s">
        <v>153</v>
      </c>
      <c r="D142" s="25" t="s">
        <v>73</v>
      </c>
      <c r="E142" s="25" t="s">
        <v>96</v>
      </c>
      <c r="F142" s="25" t="s">
        <v>7</v>
      </c>
      <c r="G142" s="25" t="s">
        <v>75</v>
      </c>
      <c r="H142" s="40">
        <f>SUMIFS(H143:H1141,$B143:$B1141,$B143,$D143:$D1141,$D143,$E143:$E1141,$E143)/2</f>
        <v>12000</v>
      </c>
      <c r="I142" s="40">
        <f>SUMIFS(I143:I1141,$B143:$B1141,$B143,$D143:$D1141,$D143,$E143:$E1141,$E143)/2</f>
        <v>0</v>
      </c>
    </row>
    <row r="143" spans="1:9" s="22" customFormat="1" ht="31.2">
      <c r="A143" s="19">
        <v>2</v>
      </c>
      <c r="B143" s="23">
        <v>955</v>
      </c>
      <c r="C143" s="27" t="s">
        <v>154</v>
      </c>
      <c r="D143" s="25" t="s">
        <v>73</v>
      </c>
      <c r="E143" s="25" t="s">
        <v>96</v>
      </c>
      <c r="F143" s="25" t="s">
        <v>155</v>
      </c>
      <c r="G143" s="25" t="s">
        <v>75</v>
      </c>
      <c r="H143" s="40">
        <f>SUMIFS(H144:H1141,$B144:$B1141,$B143,$D144:$D1141,$D144,$E144:$E1141,$E144,$F144:$F1141,$F144)</f>
        <v>12000</v>
      </c>
      <c r="I143" s="40">
        <f>SUMIFS(I144:I1141,$B144:$B1141,$B143,$D144:$D1141,$D144,$E144:$E1141,$E144,$F144:$F1141,$F144)</f>
        <v>0</v>
      </c>
    </row>
    <row r="144" spans="1:9" s="22" customFormat="1" ht="46.8">
      <c r="A144" s="19">
        <v>3</v>
      </c>
      <c r="B144" s="23">
        <v>955</v>
      </c>
      <c r="C144" s="24" t="s">
        <v>12</v>
      </c>
      <c r="D144" s="25" t="s">
        <v>73</v>
      </c>
      <c r="E144" s="25" t="s">
        <v>96</v>
      </c>
      <c r="F144" s="25" t="s">
        <v>155</v>
      </c>
      <c r="G144" s="25" t="s">
        <v>77</v>
      </c>
      <c r="H144" s="41">
        <v>12000</v>
      </c>
      <c r="I144" s="41">
        <v>0</v>
      </c>
    </row>
    <row r="145" spans="1:9" s="22" customFormat="1" ht="15.6">
      <c r="A145" s="19">
        <v>1</v>
      </c>
      <c r="B145" s="23">
        <v>955</v>
      </c>
      <c r="C145" s="30" t="s">
        <v>43</v>
      </c>
      <c r="D145" s="25" t="s">
        <v>73</v>
      </c>
      <c r="E145" s="25" t="s">
        <v>89</v>
      </c>
      <c r="F145" s="25" t="s">
        <v>7</v>
      </c>
      <c r="G145" s="25" t="s">
        <v>75</v>
      </c>
      <c r="H145" s="40">
        <f>SUMIFS(H146:H1144,$B146:$B1144,$B146,$D146:$D1144,$D146,$E146:$E1144,$E146)/2</f>
        <v>2000000</v>
      </c>
      <c r="I145" s="40">
        <f>SUMIFS(I146:I1144,$B146:$B1144,$B146,$D146:$D1144,$D146,$E146:$E1144,$E146)/2</f>
        <v>0</v>
      </c>
    </row>
    <row r="146" spans="1:9" s="22" customFormat="1" ht="46.8">
      <c r="A146" s="19">
        <v>2</v>
      </c>
      <c r="B146" s="23">
        <v>955</v>
      </c>
      <c r="C146" s="30" t="s">
        <v>35</v>
      </c>
      <c r="D146" s="25" t="s">
        <v>73</v>
      </c>
      <c r="E146" s="25" t="s">
        <v>89</v>
      </c>
      <c r="F146" s="25" t="s">
        <v>114</v>
      </c>
      <c r="G146" s="25" t="s">
        <v>75</v>
      </c>
      <c r="H146" s="40">
        <f>SUMIFS(H147:H1144,$B147:$B1144,$B146,$D147:$D1144,$D147,$E147:$E1144,$E147,$F147:$F1144,$F147)</f>
        <v>2000000</v>
      </c>
      <c r="I146" s="40">
        <f>SUMIFS(I147:I1144,$B147:$B1144,$B146,$D147:$D1144,$D147,$E147:$E1144,$E147,$F147:$F1144,$F147)</f>
        <v>0</v>
      </c>
    </row>
    <row r="147" spans="1:9" s="22" customFormat="1" ht="15.6">
      <c r="A147" s="19">
        <v>3</v>
      </c>
      <c r="B147" s="23">
        <v>955</v>
      </c>
      <c r="C147" s="30" t="s">
        <v>44</v>
      </c>
      <c r="D147" s="25" t="s">
        <v>73</v>
      </c>
      <c r="E147" s="25" t="s">
        <v>89</v>
      </c>
      <c r="F147" s="25" t="s">
        <v>114</v>
      </c>
      <c r="G147" s="25" t="s">
        <v>94</v>
      </c>
      <c r="H147" s="41">
        <v>2000000</v>
      </c>
      <c r="I147" s="41">
        <v>0</v>
      </c>
    </row>
    <row r="148" spans="1:9" s="22" customFormat="1" ht="15.6">
      <c r="A148" s="19">
        <v>1</v>
      </c>
      <c r="B148" s="23">
        <v>955</v>
      </c>
      <c r="C148" s="30" t="s">
        <v>14</v>
      </c>
      <c r="D148" s="25" t="s">
        <v>73</v>
      </c>
      <c r="E148" s="25" t="s">
        <v>79</v>
      </c>
      <c r="F148" s="25"/>
      <c r="G148" s="25"/>
      <c r="H148" s="40">
        <f>SUMIFS(H149:H1147,$B149:$B1147,$B149,$D149:$D1147,$D149,$E149:$E1147,$E149)/2</f>
        <v>54680105.809999995</v>
      </c>
      <c r="I148" s="40">
        <f>SUMIFS(I149:I1147,$B149:$B1147,$B149,$D149:$D1147,$D149,$E149:$E1147,$E149)/2</f>
        <v>13084248.450000003</v>
      </c>
    </row>
    <row r="149" spans="1:9" s="22" customFormat="1" ht="93.6">
      <c r="A149" s="19">
        <v>2</v>
      </c>
      <c r="B149" s="23">
        <v>955</v>
      </c>
      <c r="C149" s="30" t="s">
        <v>184</v>
      </c>
      <c r="D149" s="25" t="s">
        <v>73</v>
      </c>
      <c r="E149" s="25" t="s">
        <v>79</v>
      </c>
      <c r="F149" s="25" t="s">
        <v>45</v>
      </c>
      <c r="G149" s="25"/>
      <c r="H149" s="40">
        <f>SUMIFS(H150:H1147,$B150:$B1147,$B149,$D150:$D1147,$D150,$E150:$E1147,$E150,$F150:$F1147,$F150)</f>
        <v>26855314.550000001</v>
      </c>
      <c r="I149" s="40">
        <f>SUMIFS(I150:I1147,$B150:$B1147,$B149,$D150:$D1147,$D150,$E150:$E1147,$E150,$F150:$F1147,$F150)</f>
        <v>8242875</v>
      </c>
    </row>
    <row r="150" spans="1:9" s="22" customFormat="1" ht="15.6">
      <c r="A150" s="19">
        <v>3</v>
      </c>
      <c r="B150" s="23">
        <v>955</v>
      </c>
      <c r="C150" s="30" t="s">
        <v>46</v>
      </c>
      <c r="D150" s="25" t="s">
        <v>73</v>
      </c>
      <c r="E150" s="25" t="s">
        <v>79</v>
      </c>
      <c r="F150" s="25" t="s">
        <v>45</v>
      </c>
      <c r="G150" s="25" t="s">
        <v>95</v>
      </c>
      <c r="H150" s="41">
        <v>26855314.550000001</v>
      </c>
      <c r="I150" s="41">
        <v>8242875</v>
      </c>
    </row>
    <row r="151" spans="1:9" s="22" customFormat="1" ht="62.4">
      <c r="A151" s="19">
        <v>2</v>
      </c>
      <c r="B151" s="23">
        <v>955</v>
      </c>
      <c r="C151" s="33" t="s">
        <v>200</v>
      </c>
      <c r="D151" s="25" t="s">
        <v>73</v>
      </c>
      <c r="E151" s="25" t="s">
        <v>79</v>
      </c>
      <c r="F151" s="25" t="s">
        <v>47</v>
      </c>
      <c r="G151" s="25"/>
      <c r="H151" s="40">
        <f>SUMIFS(H152:H1149,$B152:$B1149,$B151,$D152:$D1149,$D152,$E152:$E1149,$E152,$F152:$F1149,$F152)</f>
        <v>7120659.2999999998</v>
      </c>
      <c r="I151" s="40">
        <f>SUMIFS(I152:I1149,$B152:$B1149,$B151,$D152:$D1149,$D152,$E152:$E1149,$E152,$F152:$F1149,$F152)</f>
        <v>1802819.62</v>
      </c>
    </row>
    <row r="152" spans="1:9" s="22" customFormat="1" ht="15.6">
      <c r="A152" s="19">
        <v>3</v>
      </c>
      <c r="B152" s="23">
        <v>955</v>
      </c>
      <c r="C152" s="30" t="s">
        <v>46</v>
      </c>
      <c r="D152" s="25" t="s">
        <v>73</v>
      </c>
      <c r="E152" s="25" t="s">
        <v>79</v>
      </c>
      <c r="F152" s="25" t="s">
        <v>47</v>
      </c>
      <c r="G152" s="25" t="s">
        <v>95</v>
      </c>
      <c r="H152" s="41">
        <v>7120659.2999999998</v>
      </c>
      <c r="I152" s="41">
        <v>1802819.62</v>
      </c>
    </row>
    <row r="153" spans="1:9" s="22" customFormat="1" ht="78">
      <c r="A153" s="19">
        <v>2</v>
      </c>
      <c r="B153" s="23">
        <v>955</v>
      </c>
      <c r="C153" s="30" t="s">
        <v>185</v>
      </c>
      <c r="D153" s="25" t="s">
        <v>73</v>
      </c>
      <c r="E153" s="25" t="s">
        <v>79</v>
      </c>
      <c r="F153" s="25" t="s">
        <v>48</v>
      </c>
      <c r="G153" s="25"/>
      <c r="H153" s="40">
        <f>SUMIFS(H154:H1151,$B154:$B1151,$B153,$D154:$D1151,$D154,$E154:$E1151,$E154,$F154:$F1151,$F154)</f>
        <v>2620987.0499999998</v>
      </c>
      <c r="I153" s="40">
        <f>SUMIFS(I154:I1151,$B154:$B1151,$B153,$D154:$D1151,$D154,$E154:$E1151,$E154,$F154:$F1151,$F154)</f>
        <v>655246.76</v>
      </c>
    </row>
    <row r="154" spans="1:9" s="22" customFormat="1" ht="15.6">
      <c r="A154" s="19">
        <v>3</v>
      </c>
      <c r="B154" s="23">
        <v>955</v>
      </c>
      <c r="C154" s="30" t="s">
        <v>46</v>
      </c>
      <c r="D154" s="25" t="s">
        <v>73</v>
      </c>
      <c r="E154" s="25" t="s">
        <v>79</v>
      </c>
      <c r="F154" s="25" t="s">
        <v>48</v>
      </c>
      <c r="G154" s="25" t="s">
        <v>95</v>
      </c>
      <c r="H154" s="41">
        <v>2620987.0499999998</v>
      </c>
      <c r="I154" s="41">
        <v>655246.76</v>
      </c>
    </row>
    <row r="155" spans="1:9" s="22" customFormat="1" ht="79.95" customHeight="1">
      <c r="A155" s="19">
        <v>2</v>
      </c>
      <c r="B155" s="23">
        <v>955</v>
      </c>
      <c r="C155" s="33" t="s">
        <v>186</v>
      </c>
      <c r="D155" s="25" t="s">
        <v>73</v>
      </c>
      <c r="E155" s="25" t="s">
        <v>79</v>
      </c>
      <c r="F155" s="25" t="s">
        <v>49</v>
      </c>
      <c r="G155" s="25" t="s">
        <v>75</v>
      </c>
      <c r="H155" s="40">
        <f>SUMIFS(H156:H1153,$B156:$B1153,$B155,$D156:$D1153,$D156,$E156:$E1153,$E156,$F156:$F1153,$F156)</f>
        <v>10079847.689999999</v>
      </c>
      <c r="I155" s="40">
        <f>SUMIFS(I156:I1153,$B156:$B1153,$B155,$D156:$D1153,$D156,$E156:$E1153,$E156,$F156:$F1153,$F156)</f>
        <v>1150000</v>
      </c>
    </row>
    <row r="156" spans="1:9" s="22" customFormat="1" ht="15.6">
      <c r="A156" s="19">
        <v>3</v>
      </c>
      <c r="B156" s="23">
        <v>955</v>
      </c>
      <c r="C156" s="30" t="s">
        <v>46</v>
      </c>
      <c r="D156" s="25" t="s">
        <v>73</v>
      </c>
      <c r="E156" s="25" t="s">
        <v>79</v>
      </c>
      <c r="F156" s="25" t="s">
        <v>49</v>
      </c>
      <c r="G156" s="25" t="s">
        <v>95</v>
      </c>
      <c r="H156" s="41">
        <v>10079847.689999999</v>
      </c>
      <c r="I156" s="41">
        <v>1150000</v>
      </c>
    </row>
    <row r="157" spans="1:9" s="22" customFormat="1" ht="62.4">
      <c r="A157" s="19">
        <v>2</v>
      </c>
      <c r="B157" s="23">
        <v>955</v>
      </c>
      <c r="C157" s="30" t="s">
        <v>182</v>
      </c>
      <c r="D157" s="25" t="s">
        <v>73</v>
      </c>
      <c r="E157" s="25" t="s">
        <v>79</v>
      </c>
      <c r="F157" s="25" t="s">
        <v>50</v>
      </c>
      <c r="G157" s="25" t="s">
        <v>75</v>
      </c>
      <c r="H157" s="40">
        <f>SUMIFS(H158:H1155,$B158:$B1155,$B157,$D158:$D1155,$D158,$E158:$E1155,$E158,$F158:$F1155,$F158)</f>
        <v>0</v>
      </c>
      <c r="I157" s="40">
        <f>SUMIFS(I158:I1155,$B158:$B1155,$B157,$D158:$D1155,$D158,$E158:$E1155,$E158,$F158:$F1155,$F158)</f>
        <v>0</v>
      </c>
    </row>
    <row r="158" spans="1:9" s="22" customFormat="1" ht="15.6">
      <c r="A158" s="19">
        <v>3</v>
      </c>
      <c r="B158" s="23">
        <v>955</v>
      </c>
      <c r="C158" s="30" t="s">
        <v>46</v>
      </c>
      <c r="D158" s="25" t="s">
        <v>73</v>
      </c>
      <c r="E158" s="25" t="s">
        <v>79</v>
      </c>
      <c r="F158" s="25" t="s">
        <v>50</v>
      </c>
      <c r="G158" s="25" t="s">
        <v>95</v>
      </c>
      <c r="H158" s="41">
        <v>0</v>
      </c>
      <c r="I158" s="41">
        <v>0</v>
      </c>
    </row>
    <row r="159" spans="1:9" s="22" customFormat="1" ht="46.8">
      <c r="A159" s="19">
        <v>2</v>
      </c>
      <c r="B159" s="23">
        <v>955</v>
      </c>
      <c r="C159" s="30" t="s">
        <v>164</v>
      </c>
      <c r="D159" s="25" t="s">
        <v>73</v>
      </c>
      <c r="E159" s="25" t="s">
        <v>79</v>
      </c>
      <c r="F159" s="25" t="s">
        <v>144</v>
      </c>
      <c r="G159" s="25"/>
      <c r="H159" s="40">
        <f>SUMIFS(H160:H1158,$B160:$B1158,$B159,$D160:$D1158,$D160,$E160:$E1158,$E160,$F160:$F1158,$F160)</f>
        <v>0</v>
      </c>
      <c r="I159" s="40">
        <f>SUMIFS(I160:I1158,$B160:$B1158,$B159,$D160:$D1158,$D160,$E160:$E1158,$E160,$F160:$F1158,$F160)</f>
        <v>0</v>
      </c>
    </row>
    <row r="160" spans="1:9" s="22" customFormat="1" ht="15.6">
      <c r="A160" s="19">
        <v>3</v>
      </c>
      <c r="B160" s="23">
        <v>955</v>
      </c>
      <c r="C160" s="30" t="s">
        <v>46</v>
      </c>
      <c r="D160" s="25" t="s">
        <v>73</v>
      </c>
      <c r="E160" s="25" t="s">
        <v>79</v>
      </c>
      <c r="F160" s="25" t="s">
        <v>144</v>
      </c>
      <c r="G160" s="25" t="s">
        <v>95</v>
      </c>
      <c r="H160" s="41">
        <v>0</v>
      </c>
      <c r="I160" s="41">
        <v>0</v>
      </c>
    </row>
    <row r="161" spans="1:9" s="22" customFormat="1" ht="46.8">
      <c r="A161" s="19">
        <v>2</v>
      </c>
      <c r="B161" s="23">
        <v>955</v>
      </c>
      <c r="C161" s="30" t="s">
        <v>166</v>
      </c>
      <c r="D161" s="25" t="s">
        <v>73</v>
      </c>
      <c r="E161" s="25" t="s">
        <v>79</v>
      </c>
      <c r="F161" s="25" t="s">
        <v>165</v>
      </c>
      <c r="G161" s="25"/>
      <c r="H161" s="40">
        <f>SUMIFS(H162:H1160,$B162:$B1160,$B161,$D162:$D1160,$D162,$E162:$E1160,$E162,$F162:$F1160,$F162)</f>
        <v>7488297.2199999997</v>
      </c>
      <c r="I161" s="40">
        <f>SUMIFS(I162:I1160,$B162:$B1160,$B161,$D162:$D1160,$D162,$E162:$E1160,$E162,$F162:$F1160,$F162)</f>
        <v>1233307.07</v>
      </c>
    </row>
    <row r="162" spans="1:9" s="22" customFormat="1" ht="31.2">
      <c r="A162" s="19">
        <v>3</v>
      </c>
      <c r="B162" s="23">
        <v>955</v>
      </c>
      <c r="C162" s="30" t="s">
        <v>23</v>
      </c>
      <c r="D162" s="25" t="s">
        <v>73</v>
      </c>
      <c r="E162" s="25" t="s">
        <v>79</v>
      </c>
      <c r="F162" s="25" t="s">
        <v>165</v>
      </c>
      <c r="G162" s="25" t="s">
        <v>86</v>
      </c>
      <c r="H162" s="41">
        <v>7173597.2199999997</v>
      </c>
      <c r="I162" s="41">
        <v>1188957.07</v>
      </c>
    </row>
    <row r="163" spans="1:9" s="22" customFormat="1" ht="46.8">
      <c r="A163" s="19">
        <v>3</v>
      </c>
      <c r="B163" s="23">
        <v>955</v>
      </c>
      <c r="C163" s="30" t="s">
        <v>12</v>
      </c>
      <c r="D163" s="25" t="s">
        <v>73</v>
      </c>
      <c r="E163" s="25" t="s">
        <v>79</v>
      </c>
      <c r="F163" s="25" t="s">
        <v>165</v>
      </c>
      <c r="G163" s="25" t="s">
        <v>77</v>
      </c>
      <c r="H163" s="41">
        <v>314700</v>
      </c>
      <c r="I163" s="41">
        <v>44350</v>
      </c>
    </row>
    <row r="164" spans="1:9" s="22" customFormat="1" ht="46.8">
      <c r="A164" s="19">
        <v>2</v>
      </c>
      <c r="B164" s="23">
        <v>955</v>
      </c>
      <c r="C164" s="30" t="s">
        <v>35</v>
      </c>
      <c r="D164" s="25" t="s">
        <v>73</v>
      </c>
      <c r="E164" s="25" t="s">
        <v>79</v>
      </c>
      <c r="F164" s="25" t="s">
        <v>114</v>
      </c>
      <c r="G164" s="25"/>
      <c r="H164" s="40">
        <f>SUMIFS(H165:H1163,$B165:$B1163,$B164,$D165:$D1163,$D165,$E165:$E1163,$E165,$F165:$F1163,$F165)</f>
        <v>515000</v>
      </c>
      <c r="I164" s="40">
        <f>SUMIFS(I165:I1163,$B165:$B1163,$B164,$D165:$D1163,$D165,$E165:$E1163,$E165,$F165:$F1163,$F165)</f>
        <v>0</v>
      </c>
    </row>
    <row r="165" spans="1:9" s="22" customFormat="1" ht="46.8">
      <c r="A165" s="19">
        <v>3</v>
      </c>
      <c r="B165" s="23">
        <v>955</v>
      </c>
      <c r="C165" s="30" t="s">
        <v>12</v>
      </c>
      <c r="D165" s="25" t="s">
        <v>73</v>
      </c>
      <c r="E165" s="25" t="s">
        <v>79</v>
      </c>
      <c r="F165" s="25" t="s">
        <v>114</v>
      </c>
      <c r="G165" s="25" t="s">
        <v>77</v>
      </c>
      <c r="H165" s="41">
        <v>515000</v>
      </c>
      <c r="I165" s="41">
        <v>0</v>
      </c>
    </row>
    <row r="166" spans="1:9" s="22" customFormat="1" ht="15.6">
      <c r="A166" s="19">
        <v>1</v>
      </c>
      <c r="B166" s="23">
        <v>955</v>
      </c>
      <c r="C166" s="30" t="s">
        <v>51</v>
      </c>
      <c r="D166" s="25" t="s">
        <v>92</v>
      </c>
      <c r="E166" s="25" t="s">
        <v>90</v>
      </c>
      <c r="F166" s="25" t="s">
        <v>7</v>
      </c>
      <c r="G166" s="25" t="s">
        <v>75</v>
      </c>
      <c r="H166" s="40">
        <f>SUMIFS(H167:H1158,$B167:$B1158,$B167,$D167:$D1158,$D167,$E167:$E1158,$E167)/2</f>
        <v>316947.57999999996</v>
      </c>
      <c r="I166" s="40">
        <f>SUMIFS(I167:I1158,$B167:$B1158,$B167,$D167:$D1158,$D167,$E167:$E1158,$E167)/2</f>
        <v>258368.82</v>
      </c>
    </row>
    <row r="167" spans="1:9" s="22" customFormat="1" ht="54" customHeight="1">
      <c r="A167" s="19">
        <v>2</v>
      </c>
      <c r="B167" s="23">
        <v>955</v>
      </c>
      <c r="C167" s="30" t="s">
        <v>187</v>
      </c>
      <c r="D167" s="25" t="s">
        <v>92</v>
      </c>
      <c r="E167" s="25" t="s">
        <v>90</v>
      </c>
      <c r="F167" s="25" t="s">
        <v>110</v>
      </c>
      <c r="G167" s="25" t="s">
        <v>75</v>
      </c>
      <c r="H167" s="40">
        <f>SUMIFS(H168:H1158,$B168:$B1158,$B167,$D168:$D1158,$D168,$E168:$E1158,$E168,$F168:$F1158,$F168)</f>
        <v>316947.57999999996</v>
      </c>
      <c r="I167" s="40">
        <f>SUMIFS(I168:I1158,$B168:$B1158,$B167,$D168:$D1158,$D168,$E168:$E1158,$E168,$F168:$F1158,$F168)</f>
        <v>258368.82</v>
      </c>
    </row>
    <row r="168" spans="1:9" s="22" customFormat="1" ht="46.8">
      <c r="A168" s="19">
        <v>3</v>
      </c>
      <c r="B168" s="23">
        <v>955</v>
      </c>
      <c r="C168" s="30" t="s">
        <v>12</v>
      </c>
      <c r="D168" s="25" t="s">
        <v>92</v>
      </c>
      <c r="E168" s="25" t="s">
        <v>90</v>
      </c>
      <c r="F168" s="25" t="s">
        <v>110</v>
      </c>
      <c r="G168" s="25" t="s">
        <v>77</v>
      </c>
      <c r="H168" s="41">
        <v>155000</v>
      </c>
      <c r="I168" s="41">
        <v>96421.24</v>
      </c>
    </row>
    <row r="169" spans="1:9" s="22" customFormat="1" ht="15.6">
      <c r="A169" s="19">
        <v>3</v>
      </c>
      <c r="B169" s="23">
        <v>955</v>
      </c>
      <c r="C169" s="30" t="s">
        <v>46</v>
      </c>
      <c r="D169" s="25" t="s">
        <v>92</v>
      </c>
      <c r="E169" s="25" t="s">
        <v>90</v>
      </c>
      <c r="F169" s="25" t="s">
        <v>110</v>
      </c>
      <c r="G169" s="25" t="s">
        <v>95</v>
      </c>
      <c r="H169" s="41">
        <v>161947.57999999999</v>
      </c>
      <c r="I169" s="41">
        <v>161947.57999999999</v>
      </c>
    </row>
    <row r="170" spans="1:9" s="22" customFormat="1" ht="46.8">
      <c r="A170" s="19">
        <v>1</v>
      </c>
      <c r="B170" s="23">
        <v>955</v>
      </c>
      <c r="C170" s="30" t="s">
        <v>52</v>
      </c>
      <c r="D170" s="25" t="s">
        <v>82</v>
      </c>
      <c r="E170" s="25" t="s">
        <v>93</v>
      </c>
      <c r="F170" s="25" t="s">
        <v>7</v>
      </c>
      <c r="G170" s="25" t="s">
        <v>75</v>
      </c>
      <c r="H170" s="40">
        <f>SUMIFS(H171:H1161,$B171:$B1161,$B171,$D171:$D1161,$D171,$E171:$E1161,$E171)/2</f>
        <v>1599995.95</v>
      </c>
      <c r="I170" s="40">
        <f>SUMIFS(I171:I1161,$B171:$B1161,$B171,$D171:$D1161,$D171,$E171:$E1161,$E171)/2</f>
        <v>362075</v>
      </c>
    </row>
    <row r="171" spans="1:9" s="22" customFormat="1" ht="93.6">
      <c r="A171" s="19">
        <v>2</v>
      </c>
      <c r="B171" s="23">
        <v>955</v>
      </c>
      <c r="C171" s="30" t="s">
        <v>184</v>
      </c>
      <c r="D171" s="25" t="s">
        <v>82</v>
      </c>
      <c r="E171" s="25" t="s">
        <v>93</v>
      </c>
      <c r="F171" s="25" t="s">
        <v>45</v>
      </c>
      <c r="G171" s="25"/>
      <c r="H171" s="40">
        <f>SUMIFS(H172:H1161,$B172:$B1161,$B171,$D172:$D1161,$D172,$E172:$E1161,$E172,$F172:$F1161,$F172)</f>
        <v>1523995.95</v>
      </c>
      <c r="I171" s="40">
        <f>SUMIFS(I172:I1161,$B172:$B1161,$B171,$D172:$D1161,$D172,$E172:$E1161,$E172,$F172:$F1161,$F172)</f>
        <v>362075</v>
      </c>
    </row>
    <row r="172" spans="1:9" s="22" customFormat="1" ht="15.6">
      <c r="A172" s="19">
        <v>3</v>
      </c>
      <c r="B172" s="23">
        <v>955</v>
      </c>
      <c r="C172" s="30" t="s">
        <v>46</v>
      </c>
      <c r="D172" s="25" t="s">
        <v>82</v>
      </c>
      <c r="E172" s="25" t="s">
        <v>93</v>
      </c>
      <c r="F172" s="25" t="s">
        <v>45</v>
      </c>
      <c r="G172" s="25" t="s">
        <v>95</v>
      </c>
      <c r="H172" s="41">
        <v>1523995.95</v>
      </c>
      <c r="I172" s="41">
        <v>362075</v>
      </c>
    </row>
    <row r="173" spans="1:9" s="22" customFormat="1" ht="78">
      <c r="A173" s="19">
        <v>2</v>
      </c>
      <c r="B173" s="23">
        <v>955</v>
      </c>
      <c r="C173" s="30" t="s">
        <v>188</v>
      </c>
      <c r="D173" s="25" t="s">
        <v>82</v>
      </c>
      <c r="E173" s="25" t="s">
        <v>93</v>
      </c>
      <c r="F173" s="25" t="s">
        <v>111</v>
      </c>
      <c r="G173" s="25" t="s">
        <v>75</v>
      </c>
      <c r="H173" s="40">
        <f>SUMIFS(H174:H1163,$B174:$B1163,$B173,$D174:$D1163,$D174,$E174:$E1163,$E174,$F174:$F1163,$F174)</f>
        <v>76000</v>
      </c>
      <c r="I173" s="40">
        <f>SUMIFS(I174:I1163,$B174:$B1163,$B173,$D174:$D1163,$D174,$E174:$E1163,$E174,$F174:$F1163,$F174)</f>
        <v>0</v>
      </c>
    </row>
    <row r="174" spans="1:9" s="22" customFormat="1" ht="46.8">
      <c r="A174" s="19">
        <v>3</v>
      </c>
      <c r="B174" s="23">
        <v>955</v>
      </c>
      <c r="C174" s="30" t="s">
        <v>12</v>
      </c>
      <c r="D174" s="25" t="s">
        <v>82</v>
      </c>
      <c r="E174" s="25" t="s">
        <v>93</v>
      </c>
      <c r="F174" s="25" t="s">
        <v>111</v>
      </c>
      <c r="G174" s="25" t="s">
        <v>77</v>
      </c>
      <c r="H174" s="41">
        <v>76000</v>
      </c>
      <c r="I174" s="41">
        <v>0</v>
      </c>
    </row>
    <row r="175" spans="1:9" s="22" customFormat="1" ht="31.2">
      <c r="A175" s="19">
        <v>1</v>
      </c>
      <c r="B175" s="23">
        <v>955</v>
      </c>
      <c r="C175" s="30" t="s">
        <v>36</v>
      </c>
      <c r="D175" s="25" t="s">
        <v>82</v>
      </c>
      <c r="E175" s="25" t="s">
        <v>80</v>
      </c>
      <c r="F175" s="25"/>
      <c r="G175" s="25"/>
      <c r="H175" s="40">
        <f>SUMIFS(H176:H1181,$B176:$B1181,$B176,$D176:$D1181,$D176,$E176:$E1181,$E176)/2</f>
        <v>621468.4</v>
      </c>
      <c r="I175" s="40">
        <f>SUMIFS(I176:I1181,$B176:$B1181,$B176,$D176:$D1181,$D176,$E176:$E1181,$E176)/2</f>
        <v>0</v>
      </c>
    </row>
    <row r="176" spans="1:9" s="22" customFormat="1" ht="62.4">
      <c r="A176" s="19">
        <v>2</v>
      </c>
      <c r="B176" s="23">
        <v>955</v>
      </c>
      <c r="C176" s="30" t="s">
        <v>204</v>
      </c>
      <c r="D176" s="25" t="s">
        <v>82</v>
      </c>
      <c r="E176" s="25" t="s">
        <v>80</v>
      </c>
      <c r="F176" s="25" t="s">
        <v>203</v>
      </c>
      <c r="G176" s="25"/>
      <c r="H176" s="40">
        <f>SUMIFS(H177:H1181,$B177:$B1181,$B176,$D177:$D1181,$D177,$E177:$E1181,$E177,$F177:$F1181,$F177)</f>
        <v>621468.4</v>
      </c>
      <c r="I176" s="40">
        <f>SUMIFS(I177:I1181,$B177:$B1181,$B176,$D177:$D1181,$D177,$E177:$E1181,$E177,$F177:$F1181,$F177)</f>
        <v>0</v>
      </c>
    </row>
    <row r="177" spans="1:9" s="22" customFormat="1" ht="62.4">
      <c r="A177" s="19">
        <v>3</v>
      </c>
      <c r="B177" s="23">
        <v>955</v>
      </c>
      <c r="C177" s="30" t="s">
        <v>169</v>
      </c>
      <c r="D177" s="25" t="s">
        <v>82</v>
      </c>
      <c r="E177" s="25" t="s">
        <v>80</v>
      </c>
      <c r="F177" s="25" t="s">
        <v>203</v>
      </c>
      <c r="G177" s="25" t="s">
        <v>98</v>
      </c>
      <c r="H177" s="41">
        <v>621468.4</v>
      </c>
      <c r="I177" s="41">
        <v>0</v>
      </c>
    </row>
    <row r="178" spans="1:9" s="22" customFormat="1" ht="15.6">
      <c r="A178" s="19">
        <v>1</v>
      </c>
      <c r="B178" s="23">
        <v>955</v>
      </c>
      <c r="C178" s="30" t="s">
        <v>54</v>
      </c>
      <c r="D178" s="25" t="s">
        <v>90</v>
      </c>
      <c r="E178" s="25" t="s">
        <v>96</v>
      </c>
      <c r="F178" s="25"/>
      <c r="G178" s="25"/>
      <c r="H178" s="40">
        <f>SUMIFS(H179:H1166,$B179:$B1166,$B179,$D179:$D1166,$D179,$E179:$E1166,$E179)/2</f>
        <v>27084258.369999997</v>
      </c>
      <c r="I178" s="40">
        <f>SUMIFS(I179:I1166,$B179:$B1166,$B179,$D179:$D1166,$D179,$E179:$E1166,$E179)/2</f>
        <v>768854.60999999987</v>
      </c>
    </row>
    <row r="179" spans="1:9" s="22" customFormat="1" ht="62.4">
      <c r="A179" s="19">
        <v>2</v>
      </c>
      <c r="B179" s="23">
        <v>955</v>
      </c>
      <c r="C179" s="27" t="s">
        <v>131</v>
      </c>
      <c r="D179" s="25" t="s">
        <v>90</v>
      </c>
      <c r="E179" s="25" t="s">
        <v>96</v>
      </c>
      <c r="F179" s="25" t="s">
        <v>15</v>
      </c>
      <c r="G179" s="25" t="s">
        <v>75</v>
      </c>
      <c r="H179" s="40">
        <f>SUMIFS(H180:H1166,$B180:$B1166,$B179,$D180:$D1166,$D180,$E180:$E1166,$E180,$F180:$F1166,$F180)</f>
        <v>0</v>
      </c>
      <c r="I179" s="40">
        <f>SUMIFS(I180:I1166,$B180:$B1166,$B179,$D180:$D1166,$D180,$E180:$E1166,$E180,$F180:$F1166,$F180)</f>
        <v>0</v>
      </c>
    </row>
    <row r="180" spans="1:9" s="22" customFormat="1" ht="46.8">
      <c r="A180" s="19">
        <v>3</v>
      </c>
      <c r="B180" s="23">
        <v>955</v>
      </c>
      <c r="C180" s="24" t="s">
        <v>12</v>
      </c>
      <c r="D180" s="25" t="s">
        <v>90</v>
      </c>
      <c r="E180" s="25" t="s">
        <v>96</v>
      </c>
      <c r="F180" s="25" t="s">
        <v>15</v>
      </c>
      <c r="G180" s="25" t="s">
        <v>77</v>
      </c>
      <c r="H180" s="41">
        <v>0</v>
      </c>
      <c r="I180" s="41">
        <v>0</v>
      </c>
    </row>
    <row r="181" spans="1:9" s="22" customFormat="1" ht="78">
      <c r="A181" s="19">
        <v>2</v>
      </c>
      <c r="B181" s="23">
        <v>955</v>
      </c>
      <c r="C181" s="30" t="s">
        <v>189</v>
      </c>
      <c r="D181" s="25" t="s">
        <v>90</v>
      </c>
      <c r="E181" s="25" t="s">
        <v>96</v>
      </c>
      <c r="F181" s="25" t="s">
        <v>55</v>
      </c>
      <c r="G181" s="25"/>
      <c r="H181" s="40">
        <f>SUMIFS(H182:H1168,$B182:$B1168,$B181,$D182:$D1168,$D182,$E182:$E1168,$E182,$F182:$F1168,$F182)</f>
        <v>27084258.369999997</v>
      </c>
      <c r="I181" s="40">
        <f>SUMIFS(I182:I1168,$B182:$B1168,$B181,$D182:$D1168,$D182,$E182:$E1168,$E182,$F182:$F1168,$F182)</f>
        <v>768854.61</v>
      </c>
    </row>
    <row r="182" spans="1:9" s="22" customFormat="1" ht="31.2">
      <c r="A182" s="19">
        <v>3</v>
      </c>
      <c r="B182" s="23">
        <v>955</v>
      </c>
      <c r="C182" s="30" t="s">
        <v>23</v>
      </c>
      <c r="D182" s="25" t="s">
        <v>90</v>
      </c>
      <c r="E182" s="25" t="s">
        <v>96</v>
      </c>
      <c r="F182" s="25" t="s">
        <v>55</v>
      </c>
      <c r="G182" s="25" t="s">
        <v>86</v>
      </c>
      <c r="H182" s="41">
        <v>4667048.8899999997</v>
      </c>
      <c r="I182" s="41">
        <v>729943.21</v>
      </c>
    </row>
    <row r="183" spans="1:9" s="22" customFormat="1" ht="46.8">
      <c r="A183" s="19">
        <v>3</v>
      </c>
      <c r="B183" s="23">
        <v>955</v>
      </c>
      <c r="C183" s="30" t="s">
        <v>12</v>
      </c>
      <c r="D183" s="25" t="s">
        <v>90</v>
      </c>
      <c r="E183" s="25" t="s">
        <v>96</v>
      </c>
      <c r="F183" s="25" t="s">
        <v>55</v>
      </c>
      <c r="G183" s="25" t="s">
        <v>77</v>
      </c>
      <c r="H183" s="41">
        <v>1730217.48</v>
      </c>
      <c r="I183" s="41">
        <v>38911.4</v>
      </c>
    </row>
    <row r="184" spans="1:9" s="22" customFormat="1" ht="15.6">
      <c r="A184" s="19">
        <v>3</v>
      </c>
      <c r="B184" s="23">
        <v>955</v>
      </c>
      <c r="C184" s="30" t="s">
        <v>46</v>
      </c>
      <c r="D184" s="25" t="s">
        <v>90</v>
      </c>
      <c r="E184" s="25" t="s">
        <v>96</v>
      </c>
      <c r="F184" s="25" t="s">
        <v>55</v>
      </c>
      <c r="G184" s="25" t="s">
        <v>95</v>
      </c>
      <c r="H184" s="41"/>
      <c r="I184" s="41"/>
    </row>
    <row r="185" spans="1:9" s="22" customFormat="1" ht="62.4">
      <c r="A185" s="19">
        <v>3</v>
      </c>
      <c r="B185" s="23">
        <v>955</v>
      </c>
      <c r="C185" s="30" t="s">
        <v>151</v>
      </c>
      <c r="D185" s="25" t="s">
        <v>90</v>
      </c>
      <c r="E185" s="25" t="s">
        <v>96</v>
      </c>
      <c r="F185" s="25" t="s">
        <v>55</v>
      </c>
      <c r="G185" s="25" t="s">
        <v>97</v>
      </c>
      <c r="H185" s="41">
        <v>20686992</v>
      </c>
      <c r="I185" s="41">
        <v>0</v>
      </c>
    </row>
    <row r="186" spans="1:9" s="22" customFormat="1" ht="21" customHeight="1">
      <c r="A186" s="19">
        <v>3</v>
      </c>
      <c r="B186" s="23">
        <v>955</v>
      </c>
      <c r="C186" s="30" t="s">
        <v>13</v>
      </c>
      <c r="D186" s="25" t="s">
        <v>90</v>
      </c>
      <c r="E186" s="25" t="s">
        <v>96</v>
      </c>
      <c r="F186" s="25" t="s">
        <v>55</v>
      </c>
      <c r="G186" s="25" t="s">
        <v>78</v>
      </c>
      <c r="H186" s="41"/>
      <c r="I186" s="41"/>
    </row>
    <row r="187" spans="1:9" s="22" customFormat="1" ht="15.6">
      <c r="A187" s="19">
        <v>1</v>
      </c>
      <c r="B187" s="23">
        <v>955</v>
      </c>
      <c r="C187" s="30" t="s">
        <v>56</v>
      </c>
      <c r="D187" s="25" t="s">
        <v>90</v>
      </c>
      <c r="E187" s="25" t="s">
        <v>87</v>
      </c>
      <c r="F187" s="25" t="s">
        <v>7</v>
      </c>
      <c r="G187" s="25" t="s">
        <v>75</v>
      </c>
      <c r="H187" s="40">
        <f>SUMIFS(H188:H1175,$B188:$B1175,$B188,$D188:$D1175,$D188,$E188:$E1175,$E188)/2</f>
        <v>1974025</v>
      </c>
      <c r="I187" s="40">
        <f>SUMIFS(I188:I1175,$B188:$B1175,$B188,$D188:$D1175,$D188,$E188:$E1175,$E188)/2</f>
        <v>493506.25</v>
      </c>
    </row>
    <row r="188" spans="1:9" s="22" customFormat="1" ht="46.8">
      <c r="A188" s="19">
        <v>2</v>
      </c>
      <c r="B188" s="23">
        <v>955</v>
      </c>
      <c r="C188" s="30" t="s">
        <v>130</v>
      </c>
      <c r="D188" s="25" t="s">
        <v>90</v>
      </c>
      <c r="E188" s="25" t="s">
        <v>87</v>
      </c>
      <c r="F188" s="25" t="s">
        <v>132</v>
      </c>
      <c r="G188" s="25"/>
      <c r="H188" s="40">
        <f>SUMIFS(H189:H1175,$B189:$B1175,$B188,$D189:$D1175,$D189,$E189:$E1175,$E189,$F189:$F1175,$F189)</f>
        <v>1974025</v>
      </c>
      <c r="I188" s="40">
        <f>SUMIFS(I189:I1175,$B189:$B1175,$B188,$D189:$D1175,$D189,$E189:$E1175,$E189,$F189:$F1175,$F189)</f>
        <v>493506.25</v>
      </c>
    </row>
    <row r="189" spans="1:9" s="22" customFormat="1" ht="62.4">
      <c r="A189" s="19">
        <v>3</v>
      </c>
      <c r="B189" s="23">
        <v>955</v>
      </c>
      <c r="C189" s="30" t="s">
        <v>151</v>
      </c>
      <c r="D189" s="25" t="s">
        <v>90</v>
      </c>
      <c r="E189" s="25" t="s">
        <v>87</v>
      </c>
      <c r="F189" s="25" t="s">
        <v>132</v>
      </c>
      <c r="G189" s="25" t="s">
        <v>97</v>
      </c>
      <c r="H189" s="41">
        <v>1974025</v>
      </c>
      <c r="I189" s="41">
        <v>493506.25</v>
      </c>
    </row>
    <row r="190" spans="1:9" s="22" customFormat="1" ht="15.6">
      <c r="A190" s="19">
        <v>1</v>
      </c>
      <c r="B190" s="23">
        <v>955</v>
      </c>
      <c r="C190" s="30" t="s">
        <v>147</v>
      </c>
      <c r="D190" s="25" t="s">
        <v>90</v>
      </c>
      <c r="E190" s="25" t="s">
        <v>93</v>
      </c>
      <c r="F190" s="25"/>
      <c r="G190" s="25"/>
      <c r="H190" s="40">
        <f>SUMIFS(H191:H1178,$B191:$B1178,$B191,$D191:$D1178,$D191,$E191:$E1178,$E191)/2</f>
        <v>89895227.75999999</v>
      </c>
      <c r="I190" s="40">
        <f>SUMIFS(I191:I1178,$B191:$B1178,$B191,$D191:$D1178,$D191,$E191:$E1178,$E191)/2</f>
        <v>0</v>
      </c>
    </row>
    <row r="191" spans="1:9" s="22" customFormat="1" ht="62.4">
      <c r="A191" s="19">
        <v>2</v>
      </c>
      <c r="B191" s="23">
        <v>955</v>
      </c>
      <c r="C191" s="30" t="s">
        <v>190</v>
      </c>
      <c r="D191" s="25" t="s">
        <v>90</v>
      </c>
      <c r="E191" s="25" t="s">
        <v>93</v>
      </c>
      <c r="F191" s="25" t="s">
        <v>57</v>
      </c>
      <c r="G191" s="25"/>
      <c r="H191" s="40">
        <f>SUMIFS(H192:H1178,$B192:$B1178,$B191,$D192:$D1178,$D192,$E192:$E1178,$E192,$F192:$F1178,$F192)</f>
        <v>89895227.75999999</v>
      </c>
      <c r="I191" s="40">
        <f>SUMIFS(I192:I1178,$B192:$B1178,$B191,$D192:$D1178,$D192,$E192:$E1178,$E192,$F192:$F1178,$F192)</f>
        <v>0</v>
      </c>
    </row>
    <row r="192" spans="1:9" s="22" customFormat="1" ht="15.6">
      <c r="A192" s="19">
        <v>3</v>
      </c>
      <c r="B192" s="23">
        <v>955</v>
      </c>
      <c r="C192" s="30" t="s">
        <v>46</v>
      </c>
      <c r="D192" s="25" t="s">
        <v>90</v>
      </c>
      <c r="E192" s="25" t="s">
        <v>93</v>
      </c>
      <c r="F192" s="25" t="s">
        <v>57</v>
      </c>
      <c r="G192" s="25" t="s">
        <v>95</v>
      </c>
      <c r="H192" s="41">
        <v>43506652.759999998</v>
      </c>
      <c r="I192" s="41">
        <v>0</v>
      </c>
    </row>
    <row r="193" spans="1:9" s="22" customFormat="1" ht="144" customHeight="1">
      <c r="A193" s="19">
        <v>3</v>
      </c>
      <c r="B193" s="23">
        <v>955</v>
      </c>
      <c r="C193" s="30" t="s">
        <v>119</v>
      </c>
      <c r="D193" s="25" t="s">
        <v>90</v>
      </c>
      <c r="E193" s="25" t="s">
        <v>93</v>
      </c>
      <c r="F193" s="25" t="s">
        <v>57</v>
      </c>
      <c r="G193" s="25" t="s">
        <v>117</v>
      </c>
      <c r="H193" s="41">
        <v>46388575</v>
      </c>
      <c r="I193" s="41">
        <v>0</v>
      </c>
    </row>
    <row r="194" spans="1:9" s="22" customFormat="1" ht="15.6">
      <c r="A194" s="19">
        <v>1</v>
      </c>
      <c r="B194" s="23">
        <v>955</v>
      </c>
      <c r="C194" s="30" t="s">
        <v>136</v>
      </c>
      <c r="D194" s="25" t="s">
        <v>90</v>
      </c>
      <c r="E194" s="25" t="s">
        <v>88</v>
      </c>
      <c r="F194" s="25" t="s">
        <v>7</v>
      </c>
      <c r="G194" s="25" t="s">
        <v>75</v>
      </c>
      <c r="H194" s="40">
        <f>SUMIFS(H195:H1181,$B195:$B1181,$B195,$D195:$D1181,$D195,$E195:$E1181,$E195)/2</f>
        <v>0</v>
      </c>
      <c r="I194" s="40">
        <f>SUMIFS(I195:I1181,$B195:$B1181,$B195,$D195:$D1181,$D195,$E195:$E1181,$E195)/2</f>
        <v>0</v>
      </c>
    </row>
    <row r="195" spans="1:9" s="22" customFormat="1" ht="62.4">
      <c r="A195" s="19">
        <v>2</v>
      </c>
      <c r="B195" s="23">
        <v>955</v>
      </c>
      <c r="C195" s="30" t="s">
        <v>182</v>
      </c>
      <c r="D195" s="25" t="s">
        <v>90</v>
      </c>
      <c r="E195" s="25" t="s">
        <v>88</v>
      </c>
      <c r="F195" s="25" t="s">
        <v>50</v>
      </c>
      <c r="G195" s="25"/>
      <c r="H195" s="40">
        <f>SUMIFS(H196:H1181,$B196:$B1181,$B195,$D196:$D1181,$D196,$E196:$E1181,$E196,$F196:$F1181,$F196)</f>
        <v>0</v>
      </c>
      <c r="I195" s="40">
        <f>SUMIFS(I196:I1181,$B196:$B1181,$B195,$D196:$D1181,$D196,$E196:$E1181,$E196,$F196:$F1181,$F196)</f>
        <v>0</v>
      </c>
    </row>
    <row r="196" spans="1:9" s="22" customFormat="1" ht="15.6">
      <c r="A196" s="19">
        <v>3</v>
      </c>
      <c r="B196" s="23">
        <v>955</v>
      </c>
      <c r="C196" s="30" t="s">
        <v>46</v>
      </c>
      <c r="D196" s="25" t="s">
        <v>90</v>
      </c>
      <c r="E196" s="25" t="s">
        <v>88</v>
      </c>
      <c r="F196" s="25" t="s">
        <v>50</v>
      </c>
      <c r="G196" s="25" t="s">
        <v>95</v>
      </c>
      <c r="H196" s="41"/>
      <c r="I196" s="41"/>
    </row>
    <row r="197" spans="1:9" s="22" customFormat="1" ht="31.2">
      <c r="A197" s="19">
        <v>1</v>
      </c>
      <c r="B197" s="23">
        <v>955</v>
      </c>
      <c r="C197" s="30" t="s">
        <v>37</v>
      </c>
      <c r="D197" s="25" t="s">
        <v>90</v>
      </c>
      <c r="E197" s="25" t="s">
        <v>91</v>
      </c>
      <c r="F197" s="25"/>
      <c r="G197" s="25"/>
      <c r="H197" s="40">
        <f>SUMIFS(H198:H1186,$B198:$B1186,$B198,$D198:$D1186,$D198,$E198:$E1186,$E198)/2</f>
        <v>4433100</v>
      </c>
      <c r="I197" s="40">
        <f>SUMIFS(I198:I1186,$B198:$B1186,$B198,$D198:$D1186,$D198,$E198:$E1186,$E198)/2</f>
        <v>600000</v>
      </c>
    </row>
    <row r="198" spans="1:9" s="22" customFormat="1" ht="71.400000000000006" customHeight="1">
      <c r="A198" s="19">
        <v>2</v>
      </c>
      <c r="B198" s="23">
        <v>955</v>
      </c>
      <c r="C198" s="30" t="s">
        <v>198</v>
      </c>
      <c r="D198" s="25" t="s">
        <v>90</v>
      </c>
      <c r="E198" s="25" t="s">
        <v>91</v>
      </c>
      <c r="F198" s="25" t="s">
        <v>58</v>
      </c>
      <c r="G198" s="25"/>
      <c r="H198" s="40">
        <f>SUMIFS(H199:H1186,$B199:$B1186,$B198,$D199:$D1186,$D199,$E199:$E1186,$E199,$F199:$F1186,$F199)</f>
        <v>4433100</v>
      </c>
      <c r="I198" s="40">
        <f>SUMIFS(I199:I1186,$B199:$B1186,$B198,$D199:$D1186,$D199,$E199:$E1186,$E199,$F199:$F1186,$F199)</f>
        <v>600000</v>
      </c>
    </row>
    <row r="199" spans="1:9" s="22" customFormat="1" ht="62.4">
      <c r="A199" s="19">
        <v>3</v>
      </c>
      <c r="B199" s="23">
        <v>955</v>
      </c>
      <c r="C199" s="30" t="s">
        <v>169</v>
      </c>
      <c r="D199" s="25" t="s">
        <v>90</v>
      </c>
      <c r="E199" s="25" t="s">
        <v>91</v>
      </c>
      <c r="F199" s="25" t="s">
        <v>58</v>
      </c>
      <c r="G199" s="25" t="s">
        <v>98</v>
      </c>
      <c r="H199" s="41">
        <v>4433100</v>
      </c>
      <c r="I199" s="41">
        <v>600000</v>
      </c>
    </row>
    <row r="200" spans="1:9" s="22" customFormat="1" ht="15.6">
      <c r="A200" s="19">
        <v>1</v>
      </c>
      <c r="B200" s="23">
        <v>955</v>
      </c>
      <c r="C200" s="30" t="s">
        <v>59</v>
      </c>
      <c r="D200" s="25" t="s">
        <v>96</v>
      </c>
      <c r="E200" s="25" t="s">
        <v>73</v>
      </c>
      <c r="F200" s="25"/>
      <c r="G200" s="25"/>
      <c r="H200" s="40">
        <f>SUMIFS(H201:H1189,$B201:$B1189,$B201,$D201:$D1189,$D201,$E201:$E1189,$E201)/2</f>
        <v>3130353.59</v>
      </c>
      <c r="I200" s="40">
        <f>SUMIFS(I201:I1189,$B201:$B1189,$B201,$D201:$D1189,$D201,$E201:$E1189,$E201)/2</f>
        <v>750000</v>
      </c>
    </row>
    <row r="201" spans="1:9" s="22" customFormat="1" ht="82.2" customHeight="1">
      <c r="A201" s="19">
        <v>2</v>
      </c>
      <c r="B201" s="23">
        <v>955</v>
      </c>
      <c r="C201" s="33" t="s">
        <v>186</v>
      </c>
      <c r="D201" s="25" t="s">
        <v>96</v>
      </c>
      <c r="E201" s="25" t="s">
        <v>73</v>
      </c>
      <c r="F201" s="25" t="s">
        <v>49</v>
      </c>
      <c r="G201" s="25" t="s">
        <v>75</v>
      </c>
      <c r="H201" s="40">
        <f>SUMIFS(H202:H1189,$B202:$B1189,$B201,$D202:$D1189,$D202,$E202:$E1189,$E202,$F202:$F1189,$F202)</f>
        <v>3130353.59</v>
      </c>
      <c r="I201" s="40">
        <f>SUMIFS(I202:I1189,$B202:$B1189,$B201,$D202:$D1189,$D202,$E202:$E1189,$E202,$F202:$F1189,$F202)</f>
        <v>750000</v>
      </c>
    </row>
    <row r="202" spans="1:9" s="22" customFormat="1" ht="15.6">
      <c r="A202" s="19">
        <v>3</v>
      </c>
      <c r="B202" s="23">
        <v>955</v>
      </c>
      <c r="C202" s="30" t="s">
        <v>46</v>
      </c>
      <c r="D202" s="25" t="s">
        <v>96</v>
      </c>
      <c r="E202" s="25" t="s">
        <v>73</v>
      </c>
      <c r="F202" s="25" t="s">
        <v>49</v>
      </c>
      <c r="G202" s="25" t="s">
        <v>95</v>
      </c>
      <c r="H202" s="41">
        <v>3130353.59</v>
      </c>
      <c r="I202" s="41">
        <v>750000</v>
      </c>
    </row>
    <row r="203" spans="1:9" s="22" customFormat="1" ht="82.2" customHeight="1">
      <c r="A203" s="19">
        <v>2</v>
      </c>
      <c r="B203" s="23">
        <v>955</v>
      </c>
      <c r="C203" s="30" t="s">
        <v>182</v>
      </c>
      <c r="D203" s="25" t="s">
        <v>96</v>
      </c>
      <c r="E203" s="25" t="s">
        <v>73</v>
      </c>
      <c r="F203" s="25" t="s">
        <v>50</v>
      </c>
      <c r="G203" s="25" t="s">
        <v>75</v>
      </c>
      <c r="H203" s="40">
        <f>SUMIFS(H204:H1192,$B204:$B1192,$B203,$D204:$D1192,$D204,$E204:$E1192,$E204,$F204:$F1192,$F204)</f>
        <v>0</v>
      </c>
      <c r="I203" s="40">
        <f>SUMIFS(I204:I1192,$B204:$B1192,$B203,$D204:$D1192,$D204,$E204:$E1192,$E204,$F204:$F1192,$F204)</f>
        <v>0</v>
      </c>
    </row>
    <row r="204" spans="1:9" s="22" customFormat="1" ht="15.6">
      <c r="A204" s="19">
        <v>3</v>
      </c>
      <c r="B204" s="23">
        <v>955</v>
      </c>
      <c r="C204" s="30" t="s">
        <v>46</v>
      </c>
      <c r="D204" s="25" t="s">
        <v>96</v>
      </c>
      <c r="E204" s="25" t="s">
        <v>73</v>
      </c>
      <c r="F204" s="25" t="s">
        <v>50</v>
      </c>
      <c r="G204" s="25" t="s">
        <v>95</v>
      </c>
      <c r="H204" s="41"/>
      <c r="I204" s="41"/>
    </row>
    <row r="205" spans="1:9" s="22" customFormat="1" ht="15.6">
      <c r="A205" s="19">
        <v>1</v>
      </c>
      <c r="B205" s="23">
        <v>955</v>
      </c>
      <c r="C205" s="30" t="s">
        <v>118</v>
      </c>
      <c r="D205" s="25" t="s">
        <v>96</v>
      </c>
      <c r="E205" s="25" t="s">
        <v>92</v>
      </c>
      <c r="F205" s="25" t="s">
        <v>7</v>
      </c>
      <c r="G205" s="25" t="s">
        <v>75</v>
      </c>
      <c r="H205" s="40">
        <f>SUMIFS(H206:H1194,$B206:$B1194,$B206,$D206:$D1194,$D206,$E206:$E1194,$E206)/2</f>
        <v>78000</v>
      </c>
      <c r="I205" s="40">
        <f>SUMIFS(I206:I1194,$B206:$B1194,$B206,$D206:$D1194,$D206,$E206:$E1194,$E206)/2</f>
        <v>70062</v>
      </c>
    </row>
    <row r="206" spans="1:9" s="22" customFormat="1" ht="46.8">
      <c r="A206" s="19">
        <v>2</v>
      </c>
      <c r="B206" s="23">
        <v>955</v>
      </c>
      <c r="C206" s="30" t="s">
        <v>156</v>
      </c>
      <c r="D206" s="25" t="s">
        <v>96</v>
      </c>
      <c r="E206" s="25" t="s">
        <v>92</v>
      </c>
      <c r="F206" s="25" t="s">
        <v>60</v>
      </c>
      <c r="G206" s="25" t="s">
        <v>75</v>
      </c>
      <c r="H206" s="40">
        <f>SUMIFS(H207:H1194,$B207:$B1194,$B206,$D207:$D1194,$D207,$E207:$E1194,$E207,$F207:$F1194,$F207)</f>
        <v>78000</v>
      </c>
      <c r="I206" s="40">
        <f>SUMIFS(I207:I1194,$B207:$B1194,$B206,$D207:$D1194,$D207,$E207:$E1194,$E207,$F207:$F1194,$F207)</f>
        <v>70062</v>
      </c>
    </row>
    <row r="207" spans="1:9" s="22" customFormat="1" ht="151.19999999999999" customHeight="1">
      <c r="A207" s="19">
        <v>3</v>
      </c>
      <c r="B207" s="23">
        <v>955</v>
      </c>
      <c r="C207" s="30" t="s">
        <v>119</v>
      </c>
      <c r="D207" s="25" t="s">
        <v>96</v>
      </c>
      <c r="E207" s="25" t="s">
        <v>92</v>
      </c>
      <c r="F207" s="25" t="s">
        <v>60</v>
      </c>
      <c r="G207" s="25" t="s">
        <v>117</v>
      </c>
      <c r="H207" s="41"/>
      <c r="I207" s="41"/>
    </row>
    <row r="208" spans="1:9" s="22" customFormat="1" ht="24.6" customHeight="1">
      <c r="A208" s="19">
        <v>3</v>
      </c>
      <c r="B208" s="23">
        <v>955</v>
      </c>
      <c r="C208" s="30" t="s">
        <v>46</v>
      </c>
      <c r="D208" s="25" t="s">
        <v>96</v>
      </c>
      <c r="E208" s="25" t="s">
        <v>92</v>
      </c>
      <c r="F208" s="25" t="s">
        <v>60</v>
      </c>
      <c r="G208" s="25" t="s">
        <v>95</v>
      </c>
      <c r="H208" s="41">
        <v>78000</v>
      </c>
      <c r="I208" s="41">
        <v>70062</v>
      </c>
    </row>
    <row r="209" spans="1:9" s="22" customFormat="1" ht="78">
      <c r="A209" s="19">
        <v>2</v>
      </c>
      <c r="B209" s="23">
        <v>955</v>
      </c>
      <c r="C209" s="30" t="s">
        <v>188</v>
      </c>
      <c r="D209" s="25" t="s">
        <v>96</v>
      </c>
      <c r="E209" s="25" t="s">
        <v>92</v>
      </c>
      <c r="F209" s="25" t="s">
        <v>111</v>
      </c>
      <c r="G209" s="25" t="s">
        <v>75</v>
      </c>
      <c r="H209" s="40">
        <f>SUMIFS(H210:H1201,$B210:$B1201,$B209,$D210:$D1201,$D210,$E210:$E1201,$E210,$F210:$F1201,$F210)</f>
        <v>0</v>
      </c>
      <c r="I209" s="40">
        <f>SUMIFS(I210:I1201,$B210:$B1201,$B209,$D210:$D1201,$D210,$E210:$E1201,$E210,$F210:$F1201,$F210)</f>
        <v>0</v>
      </c>
    </row>
    <row r="210" spans="1:9" s="22" customFormat="1" ht="15.6">
      <c r="A210" s="19">
        <v>3</v>
      </c>
      <c r="B210" s="23">
        <v>955</v>
      </c>
      <c r="C210" s="30" t="s">
        <v>46</v>
      </c>
      <c r="D210" s="25" t="s">
        <v>96</v>
      </c>
      <c r="E210" s="25" t="s">
        <v>92</v>
      </c>
      <c r="F210" s="25" t="s">
        <v>111</v>
      </c>
      <c r="G210" s="25" t="s">
        <v>95</v>
      </c>
      <c r="H210" s="41"/>
      <c r="I210" s="41"/>
    </row>
    <row r="211" spans="1:9" s="22" customFormat="1" ht="15.6">
      <c r="A211" s="19">
        <v>1</v>
      </c>
      <c r="B211" s="23">
        <v>955</v>
      </c>
      <c r="C211" s="30" t="s">
        <v>122</v>
      </c>
      <c r="D211" s="25" t="s">
        <v>96</v>
      </c>
      <c r="E211" s="25" t="s">
        <v>82</v>
      </c>
      <c r="F211" s="25" t="s">
        <v>7</v>
      </c>
      <c r="G211" s="25" t="s">
        <v>75</v>
      </c>
      <c r="H211" s="40">
        <f>SUMIFS(H212:H1204,$B212:$B1204,$B212,$D212:$D1204,$D212,$E212:$E1204,$E212)/2</f>
        <v>24522811.940000001</v>
      </c>
      <c r="I211" s="40">
        <f>SUMIFS(I212:I1204,$B212:$B1204,$B212,$D212:$D1204,$D212,$E212:$E1204,$E212)/2</f>
        <v>0</v>
      </c>
    </row>
    <row r="212" spans="1:9" s="22" customFormat="1" ht="52.95" customHeight="1">
      <c r="A212" s="19">
        <v>2</v>
      </c>
      <c r="B212" s="23">
        <v>955</v>
      </c>
      <c r="C212" s="30" t="s">
        <v>156</v>
      </c>
      <c r="D212" s="25" t="s">
        <v>96</v>
      </c>
      <c r="E212" s="25" t="s">
        <v>82</v>
      </c>
      <c r="F212" s="25" t="s">
        <v>60</v>
      </c>
      <c r="G212" s="25" t="s">
        <v>75</v>
      </c>
      <c r="H212" s="40">
        <f>SUMIFS(H213:H1204,$B213:$B1204,$B212,$D213:$D1204,$D213,$E213:$E1204,$E213,$F213:$F1204,$F213)</f>
        <v>10271023.52</v>
      </c>
      <c r="I212" s="40">
        <f>SUMIFS(I213:I1204,$B213:$B1204,$B212,$D213:$D1204,$D213,$E213:$E1204,$E213,$F213:$F1204,$F213)</f>
        <v>0</v>
      </c>
    </row>
    <row r="213" spans="1:9" s="22" customFormat="1" ht="15.6">
      <c r="A213" s="19">
        <v>3</v>
      </c>
      <c r="B213" s="23">
        <v>955</v>
      </c>
      <c r="C213" s="30" t="s">
        <v>46</v>
      </c>
      <c r="D213" s="25" t="s">
        <v>96</v>
      </c>
      <c r="E213" s="25" t="s">
        <v>82</v>
      </c>
      <c r="F213" s="25" t="s">
        <v>60</v>
      </c>
      <c r="G213" s="25" t="s">
        <v>95</v>
      </c>
      <c r="H213" s="41">
        <v>10271023.52</v>
      </c>
      <c r="I213" s="41">
        <v>0</v>
      </c>
    </row>
    <row r="214" spans="1:9" s="22" customFormat="1" ht="72.599999999999994" customHeight="1">
      <c r="A214" s="19">
        <v>2</v>
      </c>
      <c r="B214" s="23">
        <v>955</v>
      </c>
      <c r="C214" s="30" t="s">
        <v>196</v>
      </c>
      <c r="D214" s="25" t="s">
        <v>96</v>
      </c>
      <c r="E214" s="25" t="s">
        <v>82</v>
      </c>
      <c r="F214" s="25" t="s">
        <v>121</v>
      </c>
      <c r="G214" s="25" t="s">
        <v>75</v>
      </c>
      <c r="H214" s="40">
        <f>SUMIFS(H215:H1206,$B215:$B1206,$B214,$D215:$D1206,$D215,$E215:$E1206,$E215,$F215:$F1206,$F215)</f>
        <v>14251788.42</v>
      </c>
      <c r="I214" s="40">
        <f>SUMIFS(I215:I1206,$B215:$B1206,$B214,$D215:$D1206,$D215,$E215:$E1206,$E215,$F215:$F1206,$F215)</f>
        <v>0</v>
      </c>
    </row>
    <row r="215" spans="1:9" s="22" customFormat="1" ht="15.6">
      <c r="A215" s="19">
        <v>3</v>
      </c>
      <c r="B215" s="23">
        <v>955</v>
      </c>
      <c r="C215" s="30" t="s">
        <v>46</v>
      </c>
      <c r="D215" s="25" t="s">
        <v>96</v>
      </c>
      <c r="E215" s="25" t="s">
        <v>82</v>
      </c>
      <c r="F215" s="25" t="s">
        <v>121</v>
      </c>
      <c r="G215" s="25" t="s">
        <v>95</v>
      </c>
      <c r="H215" s="41">
        <v>14251788.42</v>
      </c>
      <c r="I215" s="41">
        <v>0</v>
      </c>
    </row>
    <row r="216" spans="1:9" s="22" customFormat="1" ht="55.2" customHeight="1">
      <c r="A216" s="19">
        <v>2</v>
      </c>
      <c r="B216" s="23">
        <v>955</v>
      </c>
      <c r="C216" s="30" t="s">
        <v>164</v>
      </c>
      <c r="D216" s="25" t="s">
        <v>96</v>
      </c>
      <c r="E216" s="25" t="s">
        <v>82</v>
      </c>
      <c r="F216" s="25" t="s">
        <v>144</v>
      </c>
      <c r="G216" s="25" t="s">
        <v>75</v>
      </c>
      <c r="H216" s="40">
        <f>SUMIFS(H217:H1208,$B217:$B1208,$B216,$D217:$D1208,$D217,$E217:$E1208,$E217,$F217:$F1208,$F217)</f>
        <v>0</v>
      </c>
      <c r="I216" s="40">
        <f>SUMIFS(I217:I1208,$B217:$B1208,$B216,$D217:$D1208,$D217,$E217:$E1208,$E217,$F217:$F1208,$F217)</f>
        <v>0</v>
      </c>
    </row>
    <row r="217" spans="1:9" s="22" customFormat="1" ht="15.6">
      <c r="A217" s="19">
        <v>3</v>
      </c>
      <c r="B217" s="23">
        <v>955</v>
      </c>
      <c r="C217" s="30" t="s">
        <v>46</v>
      </c>
      <c r="D217" s="25" t="s">
        <v>96</v>
      </c>
      <c r="E217" s="25" t="s">
        <v>82</v>
      </c>
      <c r="F217" s="25" t="s">
        <v>144</v>
      </c>
      <c r="G217" s="25" t="s">
        <v>95</v>
      </c>
      <c r="H217" s="41"/>
      <c r="I217" s="41"/>
    </row>
    <row r="218" spans="1:9" s="22" customFormat="1" ht="31.2">
      <c r="A218" s="19">
        <v>1</v>
      </c>
      <c r="B218" s="23">
        <v>955</v>
      </c>
      <c r="C218" s="30" t="s">
        <v>61</v>
      </c>
      <c r="D218" s="25" t="s">
        <v>74</v>
      </c>
      <c r="E218" s="25" t="s">
        <v>96</v>
      </c>
      <c r="F218" s="25" t="s">
        <v>75</v>
      </c>
      <c r="G218" s="25" t="s">
        <v>75</v>
      </c>
      <c r="H218" s="40">
        <f>SUMIFS(H219:H1211,$B219:$B1211,$B219,$D219:$D1211,$D219,$E219:$E1211,$E219)/2</f>
        <v>7032072.0500000007</v>
      </c>
      <c r="I218" s="40">
        <f>SUMIFS(I219:I1211,$B219:$B1211,$B219,$D219:$D1211,$D219,$E219:$E1211,$E219)/2</f>
        <v>1508945.77</v>
      </c>
    </row>
    <row r="219" spans="1:9" s="22" customFormat="1" ht="31.2">
      <c r="A219" s="19">
        <v>2</v>
      </c>
      <c r="B219" s="23">
        <v>955</v>
      </c>
      <c r="C219" s="30" t="s">
        <v>202</v>
      </c>
      <c r="D219" s="25" t="s">
        <v>74</v>
      </c>
      <c r="E219" s="25" t="s">
        <v>96</v>
      </c>
      <c r="F219" s="25" t="s">
        <v>62</v>
      </c>
      <c r="G219" s="25"/>
      <c r="H219" s="40">
        <f>SUMIFS(H220:H1211,$B220:$B1211,$B219,$D220:$D1211,$D220,$E220:$E1211,$E220,$F220:$F1211,$F220)</f>
        <v>1138325.96</v>
      </c>
      <c r="I219" s="40">
        <f>SUMIFS(I220:I1211,$B220:$B1211,$B219,$D220:$D1211,$D220,$E220:$E1211,$E220,$F220:$F1211,$F220)</f>
        <v>139271.19</v>
      </c>
    </row>
    <row r="220" spans="1:9" s="22" customFormat="1" ht="15.6">
      <c r="A220" s="19">
        <v>3</v>
      </c>
      <c r="B220" s="23">
        <v>955</v>
      </c>
      <c r="C220" s="30" t="s">
        <v>46</v>
      </c>
      <c r="D220" s="25" t="s">
        <v>74</v>
      </c>
      <c r="E220" s="25" t="s">
        <v>96</v>
      </c>
      <c r="F220" s="25" t="s">
        <v>62</v>
      </c>
      <c r="G220" s="25" t="s">
        <v>95</v>
      </c>
      <c r="H220" s="41">
        <v>1138325.96</v>
      </c>
      <c r="I220" s="41">
        <v>139271.19</v>
      </c>
    </row>
    <row r="221" spans="1:9" s="22" customFormat="1" ht="67.2" customHeight="1">
      <c r="A221" s="19">
        <v>2</v>
      </c>
      <c r="B221" s="23">
        <v>955</v>
      </c>
      <c r="C221" s="30" t="s">
        <v>191</v>
      </c>
      <c r="D221" s="25" t="s">
        <v>74</v>
      </c>
      <c r="E221" s="25" t="s">
        <v>96</v>
      </c>
      <c r="F221" s="25" t="s">
        <v>63</v>
      </c>
      <c r="G221" s="25"/>
      <c r="H221" s="40">
        <f>SUMIFS(H222:H1213,$B222:$B1213,$B221,$D222:$D1213,$D222,$E222:$E1213,$E222,$F222:$F1213,$F222)</f>
        <v>3237667.79</v>
      </c>
      <c r="I221" s="40">
        <f>SUMIFS(I222:I1213,$B222:$B1213,$B221,$D222:$D1213,$D222,$E222:$E1213,$E222,$F222:$F1213,$F222)</f>
        <v>757976.58</v>
      </c>
    </row>
    <row r="222" spans="1:9" s="22" customFormat="1" ht="15.6">
      <c r="A222" s="19">
        <v>3</v>
      </c>
      <c r="B222" s="23">
        <v>955</v>
      </c>
      <c r="C222" s="30" t="s">
        <v>46</v>
      </c>
      <c r="D222" s="25" t="s">
        <v>74</v>
      </c>
      <c r="E222" s="25" t="s">
        <v>96</v>
      </c>
      <c r="F222" s="25" t="s">
        <v>63</v>
      </c>
      <c r="G222" s="25" t="s">
        <v>95</v>
      </c>
      <c r="H222" s="41">
        <v>3237667.79</v>
      </c>
      <c r="I222" s="41">
        <v>757976.58</v>
      </c>
    </row>
    <row r="223" spans="1:9" s="22" customFormat="1" ht="63.6" customHeight="1">
      <c r="A223" s="19">
        <v>2</v>
      </c>
      <c r="B223" s="23">
        <v>955</v>
      </c>
      <c r="C223" s="33" t="s">
        <v>192</v>
      </c>
      <c r="D223" s="25" t="s">
        <v>74</v>
      </c>
      <c r="E223" s="25" t="s">
        <v>96</v>
      </c>
      <c r="F223" s="25" t="s">
        <v>64</v>
      </c>
      <c r="G223" s="25"/>
      <c r="H223" s="40">
        <f>SUMIFS(H224:H1215,$B224:$B1215,$B223,$D224:$D1215,$D224,$E224:$E1215,$E224,$F224:$F1215,$F224)</f>
        <v>2656078.2999999998</v>
      </c>
      <c r="I223" s="40">
        <f>SUMIFS(I224:I1215,$B224:$B1215,$B223,$D224:$D1215,$D224,$E224:$E1215,$E224,$F224:$F1215,$F224)</f>
        <v>611698</v>
      </c>
    </row>
    <row r="224" spans="1:9" s="22" customFormat="1" ht="15.6">
      <c r="A224" s="19">
        <v>3</v>
      </c>
      <c r="B224" s="23">
        <v>955</v>
      </c>
      <c r="C224" s="30" t="s">
        <v>46</v>
      </c>
      <c r="D224" s="25" t="s">
        <v>74</v>
      </c>
      <c r="E224" s="25" t="s">
        <v>96</v>
      </c>
      <c r="F224" s="25" t="s">
        <v>64</v>
      </c>
      <c r="G224" s="25" t="s">
        <v>95</v>
      </c>
      <c r="H224" s="41">
        <v>2656078.2999999998</v>
      </c>
      <c r="I224" s="41">
        <v>611698</v>
      </c>
    </row>
    <row r="225" spans="1:9" s="22" customFormat="1" ht="15.6">
      <c r="A225" s="19">
        <v>1</v>
      </c>
      <c r="B225" s="23">
        <v>955</v>
      </c>
      <c r="C225" s="30" t="s">
        <v>38</v>
      </c>
      <c r="D225" s="25" t="s">
        <v>85</v>
      </c>
      <c r="E225" s="25" t="s">
        <v>92</v>
      </c>
      <c r="F225" s="25"/>
      <c r="G225" s="25"/>
      <c r="H225" s="40">
        <f>SUMIFS(H226:H1218,$B226:$B1218,$B226,$D226:$D1218,$D226,$E226:$E1218,$E226)/2</f>
        <v>75691307.370000005</v>
      </c>
      <c r="I225" s="40">
        <f>SUMIFS(I226:I1218,$B226:$B1218,$B226,$D226:$D1218,$D226,$E226:$E1218,$E226)/2</f>
        <v>17279050</v>
      </c>
    </row>
    <row r="226" spans="1:9" s="22" customFormat="1" ht="62.4">
      <c r="A226" s="19">
        <v>2</v>
      </c>
      <c r="B226" s="23">
        <v>955</v>
      </c>
      <c r="C226" s="34" t="s">
        <v>157</v>
      </c>
      <c r="D226" s="25" t="s">
        <v>85</v>
      </c>
      <c r="E226" s="25" t="s">
        <v>92</v>
      </c>
      <c r="F226" s="25" t="s">
        <v>39</v>
      </c>
      <c r="G226" s="25"/>
      <c r="H226" s="40">
        <f>SUMIFS(H227:H1218,$B227:$B1218,$B226,$D227:$D1218,$D227,$E227:$E1218,$E227,$F227:$F1218,$F227)</f>
        <v>27972523.719999999</v>
      </c>
      <c r="I226" s="40">
        <f>SUMIFS(I227:I1218,$B227:$B1218,$B226,$D227:$D1218,$D227,$E227:$E1218,$E227,$F227:$F1218,$F227)</f>
        <v>0</v>
      </c>
    </row>
    <row r="227" spans="1:9" s="22" customFormat="1" ht="15.6">
      <c r="A227" s="19">
        <v>3</v>
      </c>
      <c r="B227" s="23">
        <v>955</v>
      </c>
      <c r="C227" s="30" t="s">
        <v>46</v>
      </c>
      <c r="D227" s="25" t="s">
        <v>85</v>
      </c>
      <c r="E227" s="25" t="s">
        <v>92</v>
      </c>
      <c r="F227" s="25" t="s">
        <v>39</v>
      </c>
      <c r="G227" s="25" t="s">
        <v>95</v>
      </c>
      <c r="H227" s="41">
        <v>27972523.719999999</v>
      </c>
      <c r="I227" s="41">
        <v>0</v>
      </c>
    </row>
    <row r="228" spans="1:9" s="22" customFormat="1" ht="93.6">
      <c r="A228" s="19">
        <v>2</v>
      </c>
      <c r="B228" s="23">
        <v>955</v>
      </c>
      <c r="C228" s="30" t="s">
        <v>184</v>
      </c>
      <c r="D228" s="25" t="s">
        <v>85</v>
      </c>
      <c r="E228" s="25" t="s">
        <v>92</v>
      </c>
      <c r="F228" s="25" t="s">
        <v>45</v>
      </c>
      <c r="G228" s="25"/>
      <c r="H228" s="40">
        <f>SUMIFS(H229:H1220,$B229:$B1220,$B228,$D229:$D1220,$D229,$E229:$E1220,$E229,$F229:$F1220,$F229)</f>
        <v>41757183.649999999</v>
      </c>
      <c r="I228" s="40">
        <f>SUMIFS(I229:I1220,$B229:$B1220,$B228,$D229:$D1220,$D229,$E229:$E1220,$E229,$F229:$F1220,$F229)</f>
        <v>17279050</v>
      </c>
    </row>
    <row r="229" spans="1:9" s="22" customFormat="1" ht="15.6">
      <c r="A229" s="19">
        <v>3</v>
      </c>
      <c r="B229" s="23">
        <v>955</v>
      </c>
      <c r="C229" s="30" t="s">
        <v>46</v>
      </c>
      <c r="D229" s="25" t="s">
        <v>85</v>
      </c>
      <c r="E229" s="25" t="s">
        <v>92</v>
      </c>
      <c r="F229" s="25" t="s">
        <v>45</v>
      </c>
      <c r="G229" s="25" t="s">
        <v>95</v>
      </c>
      <c r="H229" s="41">
        <v>41757183.649999999</v>
      </c>
      <c r="I229" s="41">
        <v>17279050</v>
      </c>
    </row>
    <row r="230" spans="1:9" s="22" customFormat="1" ht="46.8">
      <c r="A230" s="19">
        <v>2</v>
      </c>
      <c r="B230" s="23">
        <v>955</v>
      </c>
      <c r="C230" s="30" t="s">
        <v>199</v>
      </c>
      <c r="D230" s="25" t="s">
        <v>85</v>
      </c>
      <c r="E230" s="25" t="s">
        <v>92</v>
      </c>
      <c r="F230" s="25" t="s">
        <v>175</v>
      </c>
      <c r="G230" s="25"/>
      <c r="H230" s="40">
        <f>SUMIFS(H231:H1223,$B231:$B1223,$B230,$D231:$D1223,$D231,$E231:$E1223,$E231,$F231:$F1223,$F231)</f>
        <v>5961600</v>
      </c>
      <c r="I230" s="40">
        <f>SUMIFS(I231:I1223,$B231:$B1223,$B230,$D231:$D1223,$D231,$E231:$E1223,$E231,$F231:$F1223,$F231)</f>
        <v>0</v>
      </c>
    </row>
    <row r="231" spans="1:9" s="22" customFormat="1" ht="15.6">
      <c r="A231" s="19">
        <v>3</v>
      </c>
      <c r="B231" s="23">
        <v>955</v>
      </c>
      <c r="C231" s="30" t="s">
        <v>46</v>
      </c>
      <c r="D231" s="25" t="s">
        <v>85</v>
      </c>
      <c r="E231" s="25" t="s">
        <v>92</v>
      </c>
      <c r="F231" s="25" t="s">
        <v>175</v>
      </c>
      <c r="G231" s="25" t="s">
        <v>95</v>
      </c>
      <c r="H231" s="41">
        <v>5961600</v>
      </c>
      <c r="I231" s="41">
        <v>0</v>
      </c>
    </row>
    <row r="232" spans="1:9" s="22" customFormat="1" ht="15.6">
      <c r="A232" s="19">
        <v>1</v>
      </c>
      <c r="B232" s="23">
        <v>955</v>
      </c>
      <c r="C232" s="30" t="s">
        <v>66</v>
      </c>
      <c r="D232" s="25" t="s">
        <v>85</v>
      </c>
      <c r="E232" s="25" t="s">
        <v>82</v>
      </c>
      <c r="F232" s="25"/>
      <c r="G232" s="25"/>
      <c r="H232" s="40">
        <f>SUMIFS(H233:H1223,$B233:$B1223,$B233,$D233:$D1223,$D233,$E233:$E1223,$E233)/2</f>
        <v>8978000</v>
      </c>
      <c r="I232" s="40">
        <f>SUMIFS(I233:I1223,$B233:$B1223,$B233,$D233:$D1223,$D233,$E233:$E1223,$E233)/2</f>
        <v>2259000</v>
      </c>
    </row>
    <row r="233" spans="1:9" s="22" customFormat="1" ht="49.95" customHeight="1">
      <c r="A233" s="19">
        <v>2</v>
      </c>
      <c r="B233" s="23">
        <v>955</v>
      </c>
      <c r="C233" s="30" t="s">
        <v>201</v>
      </c>
      <c r="D233" s="25" t="s">
        <v>85</v>
      </c>
      <c r="E233" s="25" t="s">
        <v>82</v>
      </c>
      <c r="F233" s="25" t="s">
        <v>115</v>
      </c>
      <c r="G233" s="25"/>
      <c r="H233" s="40">
        <f>SUMIFS(H234:H1223,$B234:$B1223,$B233,$D234:$D1223,$D234,$E234:$E1223,$E234,$F234:$F1223,$F234)</f>
        <v>8978000</v>
      </c>
      <c r="I233" s="40">
        <f>SUMIFS(I234:I1223,$B234:$B1223,$B233,$D234:$D1223,$D234,$E234:$E1223,$E234,$F234:$F1223,$F234)</f>
        <v>2259000</v>
      </c>
    </row>
    <row r="234" spans="1:9" s="22" customFormat="1" ht="15.6">
      <c r="A234" s="19">
        <v>3</v>
      </c>
      <c r="B234" s="23">
        <v>955</v>
      </c>
      <c r="C234" s="30" t="s">
        <v>46</v>
      </c>
      <c r="D234" s="25" t="s">
        <v>85</v>
      </c>
      <c r="E234" s="25" t="s">
        <v>82</v>
      </c>
      <c r="F234" s="25" t="s">
        <v>115</v>
      </c>
      <c r="G234" s="25" t="s">
        <v>95</v>
      </c>
      <c r="H234" s="41">
        <v>8978000</v>
      </c>
      <c r="I234" s="41">
        <v>2259000</v>
      </c>
    </row>
    <row r="235" spans="1:9" s="22" customFormat="1" ht="151.19999999999999" customHeight="1">
      <c r="A235" s="19">
        <v>3</v>
      </c>
      <c r="B235" s="23">
        <v>955</v>
      </c>
      <c r="C235" s="30" t="s">
        <v>119</v>
      </c>
      <c r="D235" s="25" t="s">
        <v>85</v>
      </c>
      <c r="E235" s="25" t="s">
        <v>82</v>
      </c>
      <c r="F235" s="25" t="s">
        <v>115</v>
      </c>
      <c r="G235" s="25" t="s">
        <v>117</v>
      </c>
      <c r="H235" s="41"/>
      <c r="I235" s="41"/>
    </row>
    <row r="236" spans="1:9" s="22" customFormat="1" ht="15.6">
      <c r="A236" s="19">
        <v>1</v>
      </c>
      <c r="B236" s="23">
        <v>955</v>
      </c>
      <c r="C236" s="30" t="s">
        <v>148</v>
      </c>
      <c r="D236" s="25" t="s">
        <v>85</v>
      </c>
      <c r="E236" s="25" t="s">
        <v>85</v>
      </c>
      <c r="F236" s="25"/>
      <c r="G236" s="25"/>
      <c r="H236" s="40">
        <f>SUMIFS(H237:H1227,$B237:$B1227,$B237,$D237:$D1227,$D237,$E237:$E1227,$E237)/2</f>
        <v>1779000</v>
      </c>
      <c r="I236" s="40">
        <f>SUMIFS(I237:I1227,$B237:$B1227,$B237,$D237:$D1227,$D237,$E237:$E1227,$E237)/2</f>
        <v>0</v>
      </c>
    </row>
    <row r="237" spans="1:9" s="22" customFormat="1" ht="31.2">
      <c r="A237" s="19">
        <v>2</v>
      </c>
      <c r="B237" s="23">
        <v>955</v>
      </c>
      <c r="C237" s="30" t="s">
        <v>65</v>
      </c>
      <c r="D237" s="25" t="s">
        <v>85</v>
      </c>
      <c r="E237" s="25" t="s">
        <v>85</v>
      </c>
      <c r="F237" s="25" t="s">
        <v>116</v>
      </c>
      <c r="G237" s="25"/>
      <c r="H237" s="40">
        <f>SUMIFS(H238:H1227,$B238:$B1227,$B237,$D238:$D1227,$D238,$E238:$E1227,$E238,$F238:$F1227,$F238)</f>
        <v>1779000</v>
      </c>
      <c r="I237" s="40">
        <f>SUMIFS(I238:I1227,$B238:$B1227,$B237,$D238:$D1227,$D238,$E238:$E1227,$E238,$F238:$F1227,$F238)</f>
        <v>0</v>
      </c>
    </row>
    <row r="238" spans="1:9" s="22" customFormat="1" ht="46.8">
      <c r="A238" s="19">
        <v>3</v>
      </c>
      <c r="B238" s="23">
        <v>955</v>
      </c>
      <c r="C238" s="30" t="s">
        <v>12</v>
      </c>
      <c r="D238" s="25" t="s">
        <v>85</v>
      </c>
      <c r="E238" s="25" t="s">
        <v>85</v>
      </c>
      <c r="F238" s="25" t="s">
        <v>116</v>
      </c>
      <c r="G238" s="25" t="s">
        <v>77</v>
      </c>
      <c r="H238" s="41">
        <v>1779000</v>
      </c>
      <c r="I238" s="41">
        <v>0</v>
      </c>
    </row>
    <row r="239" spans="1:9" s="22" customFormat="1" ht="15.6">
      <c r="A239" s="19">
        <v>1</v>
      </c>
      <c r="B239" s="23">
        <v>955</v>
      </c>
      <c r="C239" s="30" t="s">
        <v>24</v>
      </c>
      <c r="D239" s="25" t="s">
        <v>87</v>
      </c>
      <c r="E239" s="25" t="s">
        <v>73</v>
      </c>
      <c r="F239" s="25" t="s">
        <v>7</v>
      </c>
      <c r="G239" s="25" t="s">
        <v>75</v>
      </c>
      <c r="H239" s="40">
        <f>SUMIFS(H240:H1230,$B240:$B1230,$B240,$D240:$D1230,$D240,$E240:$E1230,$E240)/2</f>
        <v>7289347.4299999997</v>
      </c>
      <c r="I239" s="40">
        <f>SUMIFS(I240:I1230,$B240:$B1230,$B240,$D240:$D1230,$D240,$E240:$E1230,$E240)/2</f>
        <v>2020175</v>
      </c>
    </row>
    <row r="240" spans="1:9" s="22" customFormat="1" ht="39" customHeight="1">
      <c r="A240" s="19">
        <v>2</v>
      </c>
      <c r="B240" s="23">
        <v>955</v>
      </c>
      <c r="C240" s="30" t="s">
        <v>180</v>
      </c>
      <c r="D240" s="25" t="s">
        <v>87</v>
      </c>
      <c r="E240" s="25" t="s">
        <v>73</v>
      </c>
      <c r="F240" s="25" t="s">
        <v>25</v>
      </c>
      <c r="G240" s="25"/>
      <c r="H240" s="40">
        <f>SUMIFS(H241:H1230,$B241:$B1230,$B240,$D241:$D1230,$D241,$E241:$E1230,$E241,$F241:$F1230,$F241)</f>
        <v>0</v>
      </c>
      <c r="I240" s="40">
        <f>SUMIFS(I241:I1230,$B241:$B1230,$B240,$D241:$D1230,$D241,$E241:$E1230,$E241,$F241:$F1230,$F241)</f>
        <v>0</v>
      </c>
    </row>
    <row r="241" spans="1:9" s="22" customFormat="1" ht="15.6">
      <c r="A241" s="19">
        <v>3</v>
      </c>
      <c r="B241" s="23">
        <v>955</v>
      </c>
      <c r="C241" s="30" t="s">
        <v>46</v>
      </c>
      <c r="D241" s="25" t="s">
        <v>87</v>
      </c>
      <c r="E241" s="25" t="s">
        <v>73</v>
      </c>
      <c r="F241" s="25" t="s">
        <v>25</v>
      </c>
      <c r="G241" s="25" t="s">
        <v>95</v>
      </c>
      <c r="H241" s="41"/>
      <c r="I241" s="41"/>
    </row>
    <row r="242" spans="1:9" s="22" customFormat="1" ht="93.6">
      <c r="A242" s="19">
        <v>2</v>
      </c>
      <c r="B242" s="23">
        <v>955</v>
      </c>
      <c r="C242" s="30" t="s">
        <v>184</v>
      </c>
      <c r="D242" s="25" t="s">
        <v>87</v>
      </c>
      <c r="E242" s="25" t="s">
        <v>73</v>
      </c>
      <c r="F242" s="25" t="s">
        <v>45</v>
      </c>
      <c r="G242" s="25" t="s">
        <v>75</v>
      </c>
      <c r="H242" s="40">
        <f>SUMIFS(H243:H1232,$B243:$B1232,$B242,$D243:$D1232,$D243,$E243:$E1232,$E243,$F243:$F1232,$F243)</f>
        <v>7289347.4299999997</v>
      </c>
      <c r="I242" s="40">
        <f>SUMIFS(I243:I1232,$B243:$B1232,$B242,$D243:$D1232,$D243,$E243:$E1232,$E243,$F243:$F1232,$F243)</f>
        <v>2020175</v>
      </c>
    </row>
    <row r="243" spans="1:9" s="22" customFormat="1" ht="15.6">
      <c r="A243" s="19">
        <v>3</v>
      </c>
      <c r="B243" s="23">
        <v>955</v>
      </c>
      <c r="C243" s="30" t="s">
        <v>46</v>
      </c>
      <c r="D243" s="25" t="s">
        <v>87</v>
      </c>
      <c r="E243" s="25" t="s">
        <v>73</v>
      </c>
      <c r="F243" s="25" t="s">
        <v>45</v>
      </c>
      <c r="G243" s="25" t="s">
        <v>95</v>
      </c>
      <c r="H243" s="41">
        <v>7289347.4299999997</v>
      </c>
      <c r="I243" s="41">
        <v>2020175</v>
      </c>
    </row>
    <row r="244" spans="1:9" s="22" customFormat="1" ht="15.6">
      <c r="A244" s="19">
        <v>1</v>
      </c>
      <c r="B244" s="23">
        <v>955</v>
      </c>
      <c r="C244" s="30" t="s">
        <v>135</v>
      </c>
      <c r="D244" s="25" t="s">
        <v>93</v>
      </c>
      <c r="E244" s="25" t="s">
        <v>92</v>
      </c>
      <c r="F244" s="25"/>
      <c r="G244" s="25"/>
      <c r="H244" s="40">
        <f>SUMIFS(H245:H1235,$B245:$B1235,$B245,$D245:$D1235,$D245,$E245:$E1235,$E245)/2</f>
        <v>0</v>
      </c>
      <c r="I244" s="40">
        <f>SUMIFS(I245:I1235,$B245:$B1235,$B245,$D245:$D1235,$D245,$E245:$E1235,$E245)/2</f>
        <v>0</v>
      </c>
    </row>
    <row r="245" spans="1:9" s="22" customFormat="1" ht="51.6" customHeight="1">
      <c r="A245" s="19">
        <v>2</v>
      </c>
      <c r="B245" s="23">
        <v>955</v>
      </c>
      <c r="C245" s="30" t="s">
        <v>156</v>
      </c>
      <c r="D245" s="25" t="s">
        <v>93</v>
      </c>
      <c r="E245" s="25" t="s">
        <v>92</v>
      </c>
      <c r="F245" s="25" t="s">
        <v>60</v>
      </c>
      <c r="G245" s="25"/>
      <c r="H245" s="40">
        <f>SUMIFS(H246:H1235,$B246:$B1235,$B245,$D246:$D1235,$D246,$E246:$E1235,$E246,$F246:$F1235,$F246)</f>
        <v>0</v>
      </c>
      <c r="I245" s="40">
        <f>SUMIFS(I246:I1235,$B246:$B1235,$B245,$D246:$D1235,$D246,$E246:$E1235,$E246,$F246:$F1235,$F246)</f>
        <v>0</v>
      </c>
    </row>
    <row r="246" spans="1:9" s="22" customFormat="1" ht="15.6">
      <c r="A246" s="19">
        <v>3</v>
      </c>
      <c r="B246" s="23">
        <v>955</v>
      </c>
      <c r="C246" s="30" t="s">
        <v>46</v>
      </c>
      <c r="D246" s="25" t="s">
        <v>93</v>
      </c>
      <c r="E246" s="25" t="s">
        <v>92</v>
      </c>
      <c r="F246" s="25" t="s">
        <v>60</v>
      </c>
      <c r="G246" s="25" t="s">
        <v>95</v>
      </c>
      <c r="H246" s="41"/>
      <c r="I246" s="42"/>
    </row>
    <row r="247" spans="1:9" s="22" customFormat="1" ht="15.6">
      <c r="A247" s="19">
        <v>1</v>
      </c>
      <c r="B247" s="23">
        <v>955</v>
      </c>
      <c r="C247" s="35" t="s">
        <v>152</v>
      </c>
      <c r="D247" s="25" t="s">
        <v>88</v>
      </c>
      <c r="E247" s="25" t="s">
        <v>73</v>
      </c>
      <c r="F247" s="25" t="s">
        <v>7</v>
      </c>
      <c r="G247" s="25" t="s">
        <v>75</v>
      </c>
      <c r="H247" s="40">
        <f>SUMIFS(H248:H1238,$B248:$B1238,$B248,$D248:$D1238,$D248,$E248:$E1238,$E248)/2</f>
        <v>1560800</v>
      </c>
      <c r="I247" s="40">
        <f>SUMIFS(I248:I1238,$B248:$B1238,$B248,$D248:$D1238,$D248,$E248:$E1238,$E248)/2</f>
        <v>289464.78000000003</v>
      </c>
    </row>
    <row r="248" spans="1:9" s="22" customFormat="1" ht="31.2">
      <c r="A248" s="19">
        <v>2</v>
      </c>
      <c r="B248" s="23">
        <v>955</v>
      </c>
      <c r="C248" s="31" t="s">
        <v>32</v>
      </c>
      <c r="D248" s="25" t="s">
        <v>88</v>
      </c>
      <c r="E248" s="25" t="s">
        <v>73</v>
      </c>
      <c r="F248" s="36" t="s">
        <v>120</v>
      </c>
      <c r="G248" s="25"/>
      <c r="H248" s="40">
        <f>SUMIFS(H249:H1238,$B249:$B1238,$B248,$D249:$D1238,$D249,$E249:$E1238,$E249,$F249:$F1238,$F249)</f>
        <v>1560800</v>
      </c>
      <c r="I248" s="40">
        <f>SUMIFS(I249:I1238,$B249:$B1238,$B248,$D249:$D1238,$D249,$E249:$E1238,$E249,$F249:$F1238,$F249)</f>
        <v>289464.78000000003</v>
      </c>
    </row>
    <row r="249" spans="1:9" s="22" customFormat="1" ht="37.950000000000003" customHeight="1">
      <c r="A249" s="19">
        <v>3</v>
      </c>
      <c r="B249" s="23">
        <v>955</v>
      </c>
      <c r="C249" s="30" t="s">
        <v>21</v>
      </c>
      <c r="D249" s="25" t="s">
        <v>88</v>
      </c>
      <c r="E249" s="25" t="s">
        <v>73</v>
      </c>
      <c r="F249" s="25" t="s">
        <v>120</v>
      </c>
      <c r="G249" s="25" t="s">
        <v>84</v>
      </c>
      <c r="H249" s="41">
        <v>1560800</v>
      </c>
      <c r="I249" s="41">
        <v>289464.78000000003</v>
      </c>
    </row>
    <row r="250" spans="1:9" s="22" customFormat="1" ht="15.6">
      <c r="A250" s="19">
        <v>1</v>
      </c>
      <c r="B250" s="23">
        <v>955</v>
      </c>
      <c r="C250" s="30" t="s">
        <v>68</v>
      </c>
      <c r="D250" s="25" t="s">
        <v>88</v>
      </c>
      <c r="E250" s="25" t="s">
        <v>82</v>
      </c>
      <c r="F250" s="25" t="s">
        <v>7</v>
      </c>
      <c r="G250" s="25" t="s">
        <v>75</v>
      </c>
      <c r="H250" s="40">
        <f>SUMIFS(H251:H1241,$B251:$B1241,$B251,$D251:$D1241,$D251,$E251:$E1241,$E251)/2</f>
        <v>2298986.09</v>
      </c>
      <c r="I250" s="40">
        <f>SUMIFS(I251:I1241,$B251:$B1241,$B251,$D251:$D1241,$D251,$E251:$E1241,$E251)/2</f>
        <v>1825084.8</v>
      </c>
    </row>
    <row r="251" spans="1:9" s="22" customFormat="1" ht="46.8">
      <c r="A251" s="19">
        <v>2</v>
      </c>
      <c r="B251" s="23">
        <v>955</v>
      </c>
      <c r="C251" s="30" t="s">
        <v>156</v>
      </c>
      <c r="D251" s="25" t="s">
        <v>88</v>
      </c>
      <c r="E251" s="25" t="s">
        <v>82</v>
      </c>
      <c r="F251" s="25" t="s">
        <v>60</v>
      </c>
      <c r="G251" s="25"/>
      <c r="H251" s="40">
        <f>SUMIFS(H252:H1241,$B252:$B1241,$B251,$D252:$D1241,$D252,$E252:$E1241,$E252,$F252:$F1241,$F252)</f>
        <v>2298986.09</v>
      </c>
      <c r="I251" s="40">
        <f>SUMIFS(I252:I1241,$B252:$B1241,$B251,$D252:$D1241,$D252,$E252:$E1241,$E252,$F252:$F1241,$F252)</f>
        <v>1825084.8</v>
      </c>
    </row>
    <row r="252" spans="1:9" s="22" customFormat="1" ht="39.6" customHeight="1">
      <c r="A252" s="19">
        <v>3</v>
      </c>
      <c r="B252" s="23">
        <v>955</v>
      </c>
      <c r="C252" s="30" t="s">
        <v>21</v>
      </c>
      <c r="D252" s="25" t="s">
        <v>88</v>
      </c>
      <c r="E252" s="25" t="s">
        <v>82</v>
      </c>
      <c r="F252" s="25" t="s">
        <v>60</v>
      </c>
      <c r="G252" s="25" t="s">
        <v>84</v>
      </c>
      <c r="H252" s="41">
        <v>2298986.09</v>
      </c>
      <c r="I252" s="41">
        <v>1825084.8</v>
      </c>
    </row>
    <row r="253" spans="1:9" s="22" customFormat="1" ht="46.8">
      <c r="A253" s="19">
        <v>2</v>
      </c>
      <c r="B253" s="23">
        <v>955</v>
      </c>
      <c r="C253" s="30" t="s">
        <v>127</v>
      </c>
      <c r="D253" s="25" t="s">
        <v>88</v>
      </c>
      <c r="E253" s="25" t="s">
        <v>82</v>
      </c>
      <c r="F253" s="25" t="s">
        <v>126</v>
      </c>
      <c r="G253" s="25"/>
      <c r="H253" s="40">
        <f>SUMIFS(H254:H1243,$B254:$B1243,$B253,$D254:$D1243,$D254,$E254:$E1243,$E254,$F254:$F1243,$F254)</f>
        <v>0</v>
      </c>
      <c r="I253" s="40">
        <f>SUMIFS(I254:I1243,$B254:$B1243,$B253,$D254:$D1243,$D254,$E254:$E1243,$E254,$F254:$F1243,$F254)</f>
        <v>0</v>
      </c>
    </row>
    <row r="254" spans="1:9" s="22" customFormat="1" ht="37.950000000000003" customHeight="1">
      <c r="A254" s="19">
        <v>3</v>
      </c>
      <c r="B254" s="23">
        <v>955</v>
      </c>
      <c r="C254" s="30" t="s">
        <v>21</v>
      </c>
      <c r="D254" s="25" t="s">
        <v>88</v>
      </c>
      <c r="E254" s="25" t="s">
        <v>82</v>
      </c>
      <c r="F254" s="25" t="s">
        <v>126</v>
      </c>
      <c r="G254" s="25" t="s">
        <v>84</v>
      </c>
      <c r="H254" s="41"/>
      <c r="I254" s="41"/>
    </row>
    <row r="255" spans="1:9" s="22" customFormat="1" ht="15.6">
      <c r="A255" s="19">
        <v>3</v>
      </c>
      <c r="B255" s="23">
        <v>955</v>
      </c>
      <c r="C255" s="30" t="s">
        <v>46</v>
      </c>
      <c r="D255" s="25" t="s">
        <v>88</v>
      </c>
      <c r="E255" s="25" t="s">
        <v>82</v>
      </c>
      <c r="F255" s="25" t="s">
        <v>126</v>
      </c>
      <c r="G255" s="25" t="s">
        <v>95</v>
      </c>
      <c r="H255" s="41"/>
      <c r="I255" s="41"/>
    </row>
    <row r="256" spans="1:9" s="22" customFormat="1" ht="46.8">
      <c r="A256" s="19">
        <v>2</v>
      </c>
      <c r="B256" s="23">
        <v>955</v>
      </c>
      <c r="C256" s="30" t="s">
        <v>130</v>
      </c>
      <c r="D256" s="25" t="s">
        <v>88</v>
      </c>
      <c r="E256" s="25" t="s">
        <v>82</v>
      </c>
      <c r="F256" s="25" t="s">
        <v>132</v>
      </c>
      <c r="G256" s="25"/>
      <c r="H256" s="40">
        <f>SUMIFS(H257:H1247,$B257:$B1247,$B256,$D257:$D1247,$D257,$E257:$E1247,$E257,$F257:$F1247,$F257)</f>
        <v>0</v>
      </c>
      <c r="I256" s="40">
        <f>SUMIFS(I257:I1247,$B257:$B1247,$B256,$D257:$D1247,$D257,$E257:$E1247,$E257,$F257:$F1247,$F257)</f>
        <v>0</v>
      </c>
    </row>
    <row r="257" spans="1:9" s="22" customFormat="1" ht="62.4">
      <c r="A257" s="19">
        <v>3</v>
      </c>
      <c r="B257" s="23">
        <v>955</v>
      </c>
      <c r="C257" s="30" t="s">
        <v>151</v>
      </c>
      <c r="D257" s="25" t="s">
        <v>88</v>
      </c>
      <c r="E257" s="25" t="s">
        <v>82</v>
      </c>
      <c r="F257" s="25" t="s">
        <v>132</v>
      </c>
      <c r="G257" s="25" t="s">
        <v>97</v>
      </c>
      <c r="H257" s="41"/>
      <c r="I257" s="41"/>
    </row>
    <row r="258" spans="1:9" s="22" customFormat="1" ht="15.6">
      <c r="A258" s="19">
        <v>1</v>
      </c>
      <c r="B258" s="23">
        <v>955</v>
      </c>
      <c r="C258" s="30" t="s">
        <v>149</v>
      </c>
      <c r="D258" s="25" t="s">
        <v>88</v>
      </c>
      <c r="E258" s="25" t="s">
        <v>90</v>
      </c>
      <c r="F258" s="25"/>
      <c r="G258" s="25"/>
      <c r="H258" s="40">
        <f>SUMIFS(H259:H1247,$B259:$B1247,$B259,$D259:$D1247,$D259,$E259:$E1247,$E259)/2</f>
        <v>5785088.4000000004</v>
      </c>
      <c r="I258" s="40">
        <f>SUMIFS(I259:I1247,$B259:$B1247,$B259,$D259:$D1247,$D259,$E259:$E1247,$E259)/2</f>
        <v>5785088.4000000004</v>
      </c>
    </row>
    <row r="259" spans="1:9" s="22" customFormat="1" ht="31.2">
      <c r="A259" s="19">
        <v>2</v>
      </c>
      <c r="B259" s="23">
        <v>955</v>
      </c>
      <c r="C259" s="30" t="s">
        <v>197</v>
      </c>
      <c r="D259" s="25" t="s">
        <v>88</v>
      </c>
      <c r="E259" s="25" t="s">
        <v>90</v>
      </c>
      <c r="F259" s="25" t="s">
        <v>69</v>
      </c>
      <c r="G259" s="25"/>
      <c r="H259" s="40">
        <f>SUMIFS(H260:H1247,$B260:$B1247,$B259,$D260:$D1247,$D260,$E260:$E1247,$E260,$F260:$F1247,$F260)</f>
        <v>5785088.4000000004</v>
      </c>
      <c r="I259" s="40">
        <f>SUMIFS(I260:I1247,$B260:$B1247,$B259,$D260:$D1247,$D260,$E260:$E1247,$E260,$F260:$F1247,$F260)</f>
        <v>5785088.4000000004</v>
      </c>
    </row>
    <row r="260" spans="1:9" s="22" customFormat="1" ht="37.200000000000003" customHeight="1">
      <c r="A260" s="19">
        <v>3</v>
      </c>
      <c r="B260" s="23">
        <v>955</v>
      </c>
      <c r="C260" s="30" t="s">
        <v>21</v>
      </c>
      <c r="D260" s="25" t="s">
        <v>88</v>
      </c>
      <c r="E260" s="25" t="s">
        <v>90</v>
      </c>
      <c r="F260" s="25" t="s">
        <v>69</v>
      </c>
      <c r="G260" s="25" t="s">
        <v>84</v>
      </c>
      <c r="H260" s="41">
        <v>5785088.4000000004</v>
      </c>
      <c r="I260" s="41">
        <v>5785088.4000000004</v>
      </c>
    </row>
    <row r="261" spans="1:9" s="22" customFormat="1" ht="15.6">
      <c r="A261" s="19">
        <v>1</v>
      </c>
      <c r="B261" s="23">
        <v>955</v>
      </c>
      <c r="C261" s="30" t="s">
        <v>27</v>
      </c>
      <c r="D261" s="25" t="s">
        <v>88</v>
      </c>
      <c r="E261" s="25" t="s">
        <v>74</v>
      </c>
      <c r="F261" s="25"/>
      <c r="G261" s="25"/>
      <c r="H261" s="40">
        <f>SUMIFS(H262:H1252,$B262:$B1252,$B262,$D262:$D1252,$D262,$E262:$E1252,$E262)/2</f>
        <v>1729275.56</v>
      </c>
      <c r="I261" s="40">
        <f>SUMIFS(I262:I1252,$B262:$B1252,$B262,$D262:$D1252,$D262,$E262:$E1252,$E262)/2</f>
        <v>58481.08</v>
      </c>
    </row>
    <row r="262" spans="1:9" s="22" customFormat="1" ht="62.4">
      <c r="A262" s="19">
        <v>2</v>
      </c>
      <c r="B262" s="23">
        <v>955</v>
      </c>
      <c r="C262" s="30" t="s">
        <v>129</v>
      </c>
      <c r="D262" s="25" t="s">
        <v>88</v>
      </c>
      <c r="E262" s="25" t="s">
        <v>74</v>
      </c>
      <c r="F262" s="25" t="s">
        <v>28</v>
      </c>
      <c r="G262" s="25"/>
      <c r="H262" s="40">
        <f>SUMIFS(H263:H1252,$B263:$B1252,$B262,$D263:$D1252,$D263,$E263:$E1252,$E263,$F263:$F1252,$F263)</f>
        <v>988617.56</v>
      </c>
      <c r="I262" s="40">
        <f>SUMIFS(I263:I1252,$B263:$B1252,$B262,$D263:$D1252,$D263,$E263:$E1252,$E263,$F263:$F1252,$F263)</f>
        <v>0</v>
      </c>
    </row>
    <row r="263" spans="1:9" s="22" customFormat="1" ht="15.6">
      <c r="A263" s="19">
        <v>3</v>
      </c>
      <c r="B263" s="23">
        <v>955</v>
      </c>
      <c r="C263" s="30" t="s">
        <v>46</v>
      </c>
      <c r="D263" s="25" t="s">
        <v>88</v>
      </c>
      <c r="E263" s="25" t="s">
        <v>74</v>
      </c>
      <c r="F263" s="25" t="s">
        <v>28</v>
      </c>
      <c r="G263" s="25" t="s">
        <v>95</v>
      </c>
      <c r="H263" s="41">
        <v>988617.56</v>
      </c>
      <c r="I263" s="41">
        <v>0</v>
      </c>
    </row>
    <row r="264" spans="1:9" s="22" customFormat="1" ht="62.4">
      <c r="A264" s="19">
        <v>2</v>
      </c>
      <c r="B264" s="23">
        <v>955</v>
      </c>
      <c r="C264" s="30" t="s">
        <v>146</v>
      </c>
      <c r="D264" s="25" t="s">
        <v>88</v>
      </c>
      <c r="E264" s="25" t="s">
        <v>74</v>
      </c>
      <c r="F264" s="25" t="s">
        <v>33</v>
      </c>
      <c r="G264" s="25"/>
      <c r="H264" s="40">
        <f>SUMIFS(H265:H1254,$B265:$B1254,$B264,$D265:$D1254,$D265,$E265:$E1254,$E265,$F265:$F1254,$F265)</f>
        <v>517158</v>
      </c>
      <c r="I264" s="40">
        <f>SUMIFS(I265:I1254,$B265:$B1254,$B264,$D265:$D1254,$D265,$E265:$E1254,$E265,$F265:$F1254,$F265)</f>
        <v>58481.08</v>
      </c>
    </row>
    <row r="265" spans="1:9" s="22" customFormat="1" ht="33.6" customHeight="1">
      <c r="A265" s="19">
        <v>3</v>
      </c>
      <c r="B265" s="23">
        <v>955</v>
      </c>
      <c r="C265" s="30" t="s">
        <v>11</v>
      </c>
      <c r="D265" s="25" t="s">
        <v>88</v>
      </c>
      <c r="E265" s="25" t="s">
        <v>74</v>
      </c>
      <c r="F265" s="25" t="s">
        <v>33</v>
      </c>
      <c r="G265" s="25" t="s">
        <v>76</v>
      </c>
      <c r="H265" s="41">
        <v>457799</v>
      </c>
      <c r="I265" s="41">
        <v>51881.08</v>
      </c>
    </row>
    <row r="266" spans="1:9" s="22" customFormat="1" ht="46.8">
      <c r="A266" s="19">
        <v>3</v>
      </c>
      <c r="B266" s="23">
        <v>955</v>
      </c>
      <c r="C266" s="30" t="s">
        <v>12</v>
      </c>
      <c r="D266" s="25" t="s">
        <v>88</v>
      </c>
      <c r="E266" s="25" t="s">
        <v>74</v>
      </c>
      <c r="F266" s="25" t="s">
        <v>33</v>
      </c>
      <c r="G266" s="25" t="s">
        <v>77</v>
      </c>
      <c r="H266" s="41">
        <v>59359</v>
      </c>
      <c r="I266" s="41">
        <v>6600</v>
      </c>
    </row>
    <row r="267" spans="1:9" s="22" customFormat="1" ht="46.8">
      <c r="A267" s="19">
        <v>2</v>
      </c>
      <c r="B267" s="23">
        <v>955</v>
      </c>
      <c r="C267" s="30" t="s">
        <v>199</v>
      </c>
      <c r="D267" s="25" t="s">
        <v>88</v>
      </c>
      <c r="E267" s="25" t="s">
        <v>74</v>
      </c>
      <c r="F267" s="25" t="s">
        <v>175</v>
      </c>
      <c r="G267" s="25"/>
      <c r="H267" s="40">
        <f>SUMIFS(H268:H1258,$B268:$B1258,$B267,$D268:$D1258,$D268,$E268:$E1258,$E268,$F268:$F1258,$F268)</f>
        <v>223500</v>
      </c>
      <c r="I267" s="40">
        <f>SUMIFS(I268:I1258,$B268:$B1258,$B267,$D268:$D1258,$D268,$E268:$E1258,$E268,$F268:$F1258,$F268)</f>
        <v>0</v>
      </c>
    </row>
    <row r="268" spans="1:9" s="22" customFormat="1" ht="15.6">
      <c r="A268" s="19">
        <v>3</v>
      </c>
      <c r="B268" s="23">
        <v>955</v>
      </c>
      <c r="C268" s="30" t="s">
        <v>46</v>
      </c>
      <c r="D268" s="25" t="s">
        <v>88</v>
      </c>
      <c r="E268" s="25" t="s">
        <v>74</v>
      </c>
      <c r="F268" s="25" t="s">
        <v>175</v>
      </c>
      <c r="G268" s="25" t="s">
        <v>95</v>
      </c>
      <c r="H268" s="41">
        <v>223500</v>
      </c>
      <c r="I268" s="41">
        <v>0</v>
      </c>
    </row>
    <row r="269" spans="1:9" s="22" customFormat="1" ht="15.6">
      <c r="A269" s="19">
        <v>1</v>
      </c>
      <c r="B269" s="23">
        <v>955</v>
      </c>
      <c r="C269" s="30" t="s">
        <v>30</v>
      </c>
      <c r="D269" s="25" t="s">
        <v>89</v>
      </c>
      <c r="E269" s="25" t="s">
        <v>73</v>
      </c>
      <c r="F269" s="25" t="s">
        <v>7</v>
      </c>
      <c r="G269" s="25" t="s">
        <v>75</v>
      </c>
      <c r="H269" s="40">
        <f>SUMIFS(H270:H1258,$B270:$B1258,$B270,$D270:$D1258,$D270,$E270:$E1258,$E270)/2</f>
        <v>3139740.69</v>
      </c>
      <c r="I269" s="40">
        <f>SUMIFS(I270:I1258,$B270:$B1258,$B270,$D270:$D1258,$D270,$E270:$E1258,$E270)/2</f>
        <v>1516046.87</v>
      </c>
    </row>
    <row r="270" spans="1:9" s="22" customFormat="1" ht="46.8">
      <c r="A270" s="19">
        <v>2</v>
      </c>
      <c r="B270" s="23">
        <v>955</v>
      </c>
      <c r="C270" s="30" t="s">
        <v>181</v>
      </c>
      <c r="D270" s="25" t="s">
        <v>89</v>
      </c>
      <c r="E270" s="25" t="s">
        <v>73</v>
      </c>
      <c r="F270" s="25" t="s">
        <v>31</v>
      </c>
      <c r="G270" s="25"/>
      <c r="H270" s="40">
        <f>SUMIFS(H271:H1258,$B271:$B1258,$B270,$D271:$D1258,$D271,$E271:$E1258,$E271,$F271:$F1258,$F271)</f>
        <v>17146.87</v>
      </c>
      <c r="I270" s="40">
        <f>SUMIFS(I271:I1258,$B271:$B1258,$B270,$D271:$D1258,$D271,$E271:$E1258,$E271,$F271:$F1258,$F271)</f>
        <v>17146.87</v>
      </c>
    </row>
    <row r="271" spans="1:9" s="22" customFormat="1" ht="15.6">
      <c r="A271" s="19">
        <v>3</v>
      </c>
      <c r="B271" s="23">
        <v>955</v>
      </c>
      <c r="C271" s="30" t="s">
        <v>46</v>
      </c>
      <c r="D271" s="25" t="s">
        <v>89</v>
      </c>
      <c r="E271" s="25" t="s">
        <v>73</v>
      </c>
      <c r="F271" s="25" t="s">
        <v>31</v>
      </c>
      <c r="G271" s="25" t="s">
        <v>95</v>
      </c>
      <c r="H271" s="41">
        <v>17146.87</v>
      </c>
      <c r="I271" s="41">
        <v>17146.87</v>
      </c>
    </row>
    <row r="272" spans="1:9" s="22" customFormat="1" ht="46.8">
      <c r="A272" s="19">
        <v>2</v>
      </c>
      <c r="B272" s="23">
        <v>955</v>
      </c>
      <c r="C272" s="30" t="s">
        <v>156</v>
      </c>
      <c r="D272" s="25" t="s">
        <v>89</v>
      </c>
      <c r="E272" s="25" t="s">
        <v>73</v>
      </c>
      <c r="F272" s="25" t="s">
        <v>60</v>
      </c>
      <c r="G272" s="25"/>
      <c r="H272" s="40">
        <f>SUMIFS(H273:H1260,$B273:$B1260,$B272,$D273:$D1260,$D273,$E273:$E1260,$E273,$F273:$F1260,$F273)</f>
        <v>0</v>
      </c>
      <c r="I272" s="40">
        <f>SUMIFS(I273:I1260,$B273:$B1260,$B272,$D273:$D1260,$D273,$E273:$E1260,$E273,$F273:$F1260,$F273)</f>
        <v>0</v>
      </c>
    </row>
    <row r="273" spans="1:9" s="22" customFormat="1" ht="146.4" customHeight="1">
      <c r="A273" s="19">
        <v>3</v>
      </c>
      <c r="B273" s="23">
        <v>955</v>
      </c>
      <c r="C273" s="30" t="s">
        <v>119</v>
      </c>
      <c r="D273" s="25" t="s">
        <v>89</v>
      </c>
      <c r="E273" s="25" t="s">
        <v>73</v>
      </c>
      <c r="F273" s="25" t="s">
        <v>60</v>
      </c>
      <c r="G273" s="25" t="s">
        <v>117</v>
      </c>
      <c r="H273" s="41"/>
      <c r="I273" s="41"/>
    </row>
    <row r="274" spans="1:9" s="22" customFormat="1" ht="93.6">
      <c r="A274" s="19">
        <v>2</v>
      </c>
      <c r="B274" s="23">
        <v>955</v>
      </c>
      <c r="C274" s="30" t="s">
        <v>184</v>
      </c>
      <c r="D274" s="25" t="s">
        <v>89</v>
      </c>
      <c r="E274" s="25" t="s">
        <v>73</v>
      </c>
      <c r="F274" s="25" t="s">
        <v>45</v>
      </c>
      <c r="G274" s="25"/>
      <c r="H274" s="40">
        <f>SUMIFS(H275:H1262,$B275:$B1262,$B274,$D275:$D1262,$D275,$E275:$E1262,$E275,$F275:$F1262,$F275)</f>
        <v>3122593.82</v>
      </c>
      <c r="I274" s="40">
        <f>SUMIFS(I275:I1262,$B275:$B1262,$B274,$D275:$D1262,$D275,$E275:$E1262,$E275,$F275:$F1262,$F275)</f>
        <v>1498900</v>
      </c>
    </row>
    <row r="275" spans="1:9" s="22" customFormat="1" ht="15.6">
      <c r="A275" s="19">
        <v>3</v>
      </c>
      <c r="B275" s="23">
        <v>955</v>
      </c>
      <c r="C275" s="30" t="s">
        <v>46</v>
      </c>
      <c r="D275" s="25" t="s">
        <v>89</v>
      </c>
      <c r="E275" s="25" t="s">
        <v>73</v>
      </c>
      <c r="F275" s="25" t="s">
        <v>45</v>
      </c>
      <c r="G275" s="25" t="s">
        <v>95</v>
      </c>
      <c r="H275" s="41">
        <v>3122593.82</v>
      </c>
      <c r="I275" s="41">
        <v>1498900</v>
      </c>
    </row>
    <row r="276" spans="1:9" s="22" customFormat="1" ht="15.6">
      <c r="A276" s="19">
        <v>1</v>
      </c>
      <c r="B276" s="23">
        <v>955</v>
      </c>
      <c r="C276" s="30" t="s">
        <v>70</v>
      </c>
      <c r="D276" s="25" t="s">
        <v>91</v>
      </c>
      <c r="E276" s="25" t="s">
        <v>92</v>
      </c>
      <c r="F276" s="25" t="s">
        <v>7</v>
      </c>
      <c r="G276" s="25" t="s">
        <v>75</v>
      </c>
      <c r="H276" s="40">
        <f>SUMIFS(H277:H1265,$B277:$B1265,$B277,$D277:$D1265,$D277,$E277:$E1265,$E277)/2</f>
        <v>4313661.63</v>
      </c>
      <c r="I276" s="40">
        <f>SUMIFS(I277:I1265,$B277:$B1265,$B277,$D277:$D1265,$D277,$E277:$E1265,$E277)/2</f>
        <v>959519</v>
      </c>
    </row>
    <row r="277" spans="1:9" s="22" customFormat="1" ht="46.8">
      <c r="A277" s="19">
        <v>2</v>
      </c>
      <c r="B277" s="23">
        <v>955</v>
      </c>
      <c r="C277" s="33" t="s">
        <v>193</v>
      </c>
      <c r="D277" s="25" t="s">
        <v>91</v>
      </c>
      <c r="E277" s="25" t="s">
        <v>92</v>
      </c>
      <c r="F277" s="25" t="s">
        <v>71</v>
      </c>
      <c r="G277" s="25"/>
      <c r="H277" s="40">
        <f>SUMIFS(H278:H1265,$B278:$B1265,$B277,$D278:$D1265,$D278,$E278:$E1265,$E278,$F278:$F1265,$F278)</f>
        <v>3207549.68</v>
      </c>
      <c r="I277" s="40">
        <f>SUMIFS(I278:I1265,$B278:$B1265,$B277,$D278:$D1265,$D278,$E278:$E1265,$E278,$F278:$F1265,$F278)</f>
        <v>673317</v>
      </c>
    </row>
    <row r="278" spans="1:9" s="22" customFormat="1" ht="15.6">
      <c r="A278" s="19">
        <v>3</v>
      </c>
      <c r="B278" s="23">
        <v>955</v>
      </c>
      <c r="C278" s="30" t="s">
        <v>46</v>
      </c>
      <c r="D278" s="25" t="s">
        <v>91</v>
      </c>
      <c r="E278" s="25" t="s">
        <v>92</v>
      </c>
      <c r="F278" s="25" t="s">
        <v>71</v>
      </c>
      <c r="G278" s="25" t="s">
        <v>95</v>
      </c>
      <c r="H278" s="41">
        <v>3207549.68</v>
      </c>
      <c r="I278" s="41">
        <v>673317</v>
      </c>
    </row>
    <row r="279" spans="1:9" s="22" customFormat="1" ht="93.6">
      <c r="A279" s="19">
        <v>2</v>
      </c>
      <c r="B279" s="23">
        <v>955</v>
      </c>
      <c r="C279" s="33" t="s">
        <v>194</v>
      </c>
      <c r="D279" s="25" t="s">
        <v>91</v>
      </c>
      <c r="E279" s="25" t="s">
        <v>92</v>
      </c>
      <c r="F279" s="25" t="s">
        <v>134</v>
      </c>
      <c r="G279" s="25" t="s">
        <v>75</v>
      </c>
      <c r="H279" s="40">
        <f>SUMIFS(H280:H1267,$B280:$B1267,$B279,$D280:$D1267,$D280,$E280:$E1267,$E280,$F280:$F1267,$F280)</f>
        <v>1106111.95</v>
      </c>
      <c r="I279" s="40">
        <f>SUMIFS(I280:I1267,$B280:$B1267,$B279,$D280:$D1267,$D280,$E280:$E1267,$E280,$F280:$F1267,$F280)</f>
        <v>286202</v>
      </c>
    </row>
    <row r="280" spans="1:9" s="22" customFormat="1" ht="15.6">
      <c r="A280" s="19">
        <v>3</v>
      </c>
      <c r="B280" s="23">
        <v>955</v>
      </c>
      <c r="C280" s="30" t="s">
        <v>46</v>
      </c>
      <c r="D280" s="25" t="s">
        <v>91</v>
      </c>
      <c r="E280" s="25" t="s">
        <v>92</v>
      </c>
      <c r="F280" s="25" t="s">
        <v>134</v>
      </c>
      <c r="G280" s="25" t="s">
        <v>95</v>
      </c>
      <c r="H280" s="41">
        <v>1106111.95</v>
      </c>
      <c r="I280" s="41">
        <v>286202</v>
      </c>
    </row>
    <row r="281" spans="1:9" s="22" customFormat="1" ht="15.6">
      <c r="A281" s="19"/>
      <c r="B281" s="21"/>
      <c r="C281" s="21" t="s">
        <v>72</v>
      </c>
      <c r="D281" s="32"/>
      <c r="E281" s="32"/>
      <c r="F281" s="32" t="s">
        <v>7</v>
      </c>
      <c r="G281" s="32"/>
      <c r="H281" s="39">
        <f>SUMIF($A10:$A281,$A10,H10:H281)</f>
        <v>548413974.41999996</v>
      </c>
      <c r="I281" s="39">
        <f>SUMIF($A10:$A281,$A10,I10:I281)</f>
        <v>83371564.940000027</v>
      </c>
    </row>
    <row r="285" spans="1:9">
      <c r="H285" s="37"/>
    </row>
  </sheetData>
  <autoFilter ref="A6:G281"/>
  <mergeCells count="10">
    <mergeCell ref="H6:H9"/>
    <mergeCell ref="I6:I9"/>
    <mergeCell ref="G1:I1"/>
    <mergeCell ref="C3:I3"/>
    <mergeCell ref="B6:B9"/>
    <mergeCell ref="C6:C9"/>
    <mergeCell ref="D6:D9"/>
    <mergeCell ref="E6:E9"/>
    <mergeCell ref="F6:F9"/>
    <mergeCell ref="G6:G9"/>
  </mergeCells>
  <pageMargins left="0.31496062992125984" right="0.31496062992125984" top="0.31496062992125984" bottom="0.31496062992125984" header="0" footer="0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51" t="s">
        <v>108</v>
      </c>
      <c r="C3" s="51" t="s">
        <v>106</v>
      </c>
      <c r="D3" s="54" t="s">
        <v>100</v>
      </c>
      <c r="E3" s="54"/>
      <c r="F3" s="54" t="s">
        <v>101</v>
      </c>
      <c r="G3" s="54"/>
    </row>
    <row r="4" spans="2:7">
      <c r="B4" s="52"/>
      <c r="C4" s="52"/>
      <c r="D4" s="54"/>
      <c r="E4" s="54"/>
      <c r="F4" s="54"/>
      <c r="G4" s="54"/>
    </row>
    <row r="5" spans="2:7" ht="0.75" customHeight="1">
      <c r="B5" s="52"/>
      <c r="C5" s="52"/>
      <c r="D5" s="54"/>
      <c r="E5" s="54"/>
      <c r="F5" s="54"/>
      <c r="G5" s="54"/>
    </row>
    <row r="6" spans="2:7" ht="15" hidden="1" customHeight="1">
      <c r="B6" s="52"/>
      <c r="C6" s="52"/>
      <c r="D6" s="54"/>
      <c r="E6" s="54"/>
      <c r="F6" s="54"/>
      <c r="G6" s="54"/>
    </row>
    <row r="7" spans="2:7">
      <c r="B7" s="52"/>
      <c r="C7" s="52"/>
      <c r="D7" s="54" t="s">
        <v>6</v>
      </c>
      <c r="E7" s="54" t="s">
        <v>99</v>
      </c>
      <c r="F7" s="54" t="s">
        <v>6</v>
      </c>
      <c r="G7" s="54" t="s">
        <v>99</v>
      </c>
    </row>
    <row r="8" spans="2:7">
      <c r="B8" s="52"/>
      <c r="C8" s="52"/>
      <c r="D8" s="54"/>
      <c r="E8" s="54"/>
      <c r="F8" s="54"/>
      <c r="G8" s="54"/>
    </row>
    <row r="9" spans="2:7">
      <c r="B9" s="52"/>
      <c r="C9" s="52"/>
      <c r="D9" s="54"/>
      <c r="E9" s="54"/>
      <c r="F9" s="54"/>
      <c r="G9" s="54"/>
    </row>
    <row r="10" spans="2:7" ht="2.25" customHeight="1">
      <c r="B10" s="53"/>
      <c r="C10" s="53"/>
      <c r="D10" s="54"/>
      <c r="E10" s="54"/>
      <c r="F10" s="54"/>
      <c r="G10" s="54"/>
    </row>
    <row r="11" spans="2:7">
      <c r="B11" s="1">
        <v>0</v>
      </c>
      <c r="C11" s="1" t="s">
        <v>103</v>
      </c>
      <c r="D11" s="4" t="e">
        <f>SUMIF('Приложение №4'!$A$10:$A1047,0,'Приложение №4'!#REF!)</f>
        <v>#REF!</v>
      </c>
      <c r="E11" s="4" t="e">
        <f>SUMIF('Приложение №4'!$A$10:$A1047,0,'Приложение №4'!#REF!)</f>
        <v>#REF!</v>
      </c>
      <c r="F11" s="4" t="e">
        <f>SUMIF('Приложение №4'!$A$10:$A1047,0,'Приложение №4'!#REF!)</f>
        <v>#REF!</v>
      </c>
      <c r="G11" s="4" t="e">
        <f>SUMIF('Приложение №4'!$A$10:$A1047,0,'Приложение №4'!#REF!)</f>
        <v>#REF!</v>
      </c>
    </row>
    <row r="12" spans="2:7">
      <c r="B12" s="2">
        <v>1</v>
      </c>
      <c r="C12" s="2" t="s">
        <v>104</v>
      </c>
      <c r="D12" s="6" t="e">
        <f>SUMIF('Приложение №4'!$A$10:$A1048,1,'Приложение №4'!#REF!)</f>
        <v>#REF!</v>
      </c>
      <c r="E12" s="6" t="e">
        <f>SUMIF('Приложение №4'!$A$10:$A1048,1,'Приложение №4'!#REF!)</f>
        <v>#REF!</v>
      </c>
      <c r="F12" s="6" t="e">
        <f>SUMIF('Приложение №4'!$A$10:$A1048,1,'Приложение №4'!#REF!)</f>
        <v>#REF!</v>
      </c>
      <c r="G12" s="6" t="e">
        <f>SUMIF('Приложение №4'!$A$10:$A1048,1,'Приложение №4'!#REF!)</f>
        <v>#REF!</v>
      </c>
    </row>
    <row r="13" spans="2:7">
      <c r="B13" s="3">
        <v>2</v>
      </c>
      <c r="C13" s="3" t="s">
        <v>107</v>
      </c>
      <c r="D13" s="7" t="e">
        <f>SUMIF('Приложение №4'!$A$10:$A1049,2,'Приложение №4'!#REF!)</f>
        <v>#REF!</v>
      </c>
      <c r="E13" s="7" t="e">
        <f>SUMIF('Приложение №4'!$A$10:$A1049,2,'Приложение №4'!#REF!)</f>
        <v>#REF!</v>
      </c>
      <c r="F13" s="7" t="e">
        <f>SUMIF('Приложение №4'!$A$10:$A1049,2,'Приложение №4'!#REF!)</f>
        <v>#REF!</v>
      </c>
      <c r="G13" s="7" t="e">
        <f>SUMIF('Приложение №4'!$A$10:$A1049,2,'Приложение №4'!#REF!)</f>
        <v>#REF!</v>
      </c>
    </row>
    <row r="14" spans="2:7" s="12" customFormat="1" ht="78" customHeight="1">
      <c r="B14" s="10" t="s">
        <v>109</v>
      </c>
      <c r="C14" s="10" t="s">
        <v>105</v>
      </c>
      <c r="D14" s="11" t="e">
        <f>SUMIF('Приложение №4'!$A$10:$A1050,3,'Приложение №4'!#REF!)</f>
        <v>#REF!</v>
      </c>
      <c r="E14" s="11" t="e">
        <f>SUMIF('Приложение №4'!$A$10:$A1050,3,'Приложение №4'!#REF!)</f>
        <v>#REF!</v>
      </c>
      <c r="F14" s="11" t="e">
        <f>SUMIF('Приложение №4'!$A$10:$A1050,3,'Приложение №4'!#REF!)</f>
        <v>#REF!</v>
      </c>
      <c r="G14" s="11" t="e">
        <f>SUMIF('Приложение №4'!$A$10:$A1050,3,'Приложение №4'!#REF!)</f>
        <v>#REF!</v>
      </c>
    </row>
    <row r="15" spans="2:7">
      <c r="B15" s="8">
        <v>0</v>
      </c>
      <c r="C15" s="8" t="s">
        <v>103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104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107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2021-05-11T05:45:04Z</cp:lastPrinted>
  <dcterms:created xsi:type="dcterms:W3CDTF">2017-09-27T09:31:38Z</dcterms:created>
  <dcterms:modified xsi:type="dcterms:W3CDTF">2021-05-11T05:45:22Z</dcterms:modified>
</cp:coreProperties>
</file>