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№4'!$A$5:$G$288</definedName>
  </definedNames>
  <calcPr calcId="125725" iterateCount="999"/>
</workbook>
</file>

<file path=xl/calcChain.xml><?xml version="1.0" encoding="utf-8"?>
<calcChain xmlns="http://schemas.openxmlformats.org/spreadsheetml/2006/main">
  <c r="H240" i="1"/>
  <c r="H152"/>
  <c r="H122" l="1"/>
  <c r="H121" s="1"/>
  <c r="H286" l="1"/>
  <c r="H284"/>
  <c r="H282"/>
  <c r="H279"/>
  <c r="H277"/>
  <c r="H275"/>
  <c r="H273"/>
  <c r="H270"/>
  <c r="H267"/>
  <c r="H265"/>
  <c r="H263"/>
  <c r="H259"/>
  <c r="H257"/>
  <c r="H254"/>
  <c r="H251"/>
  <c r="H249"/>
  <c r="H245"/>
  <c r="H244" s="1"/>
  <c r="H242"/>
  <c r="H238"/>
  <c r="H236"/>
  <c r="H233"/>
  <c r="H231"/>
  <c r="H229"/>
  <c r="H225"/>
  <c r="H224" s="1"/>
  <c r="H222"/>
  <c r="H220"/>
  <c r="H218"/>
  <c r="H216"/>
  <c r="H214"/>
  <c r="H211"/>
  <c r="H210" s="1"/>
  <c r="H208"/>
  <c r="H207" s="1"/>
  <c r="H205"/>
  <c r="H203"/>
  <c r="H201"/>
  <c r="H199"/>
  <c r="H196"/>
  <c r="H194"/>
  <c r="H191"/>
  <c r="H188"/>
  <c r="H186"/>
  <c r="H183"/>
  <c r="H181"/>
  <c r="H179"/>
  <c r="H176"/>
  <c r="H175" s="1"/>
  <c r="H172"/>
  <c r="H169"/>
  <c r="H168" s="1"/>
  <c r="H162"/>
  <c r="H160"/>
  <c r="H157"/>
  <c r="H155"/>
  <c r="H150"/>
  <c r="H148"/>
  <c r="H144"/>
  <c r="H143" s="1"/>
  <c r="H141"/>
  <c r="H138"/>
  <c r="H136"/>
  <c r="H134"/>
  <c r="H132"/>
  <c r="H130"/>
  <c r="H128"/>
  <c r="H125"/>
  <c r="H124" s="1"/>
  <c r="H119"/>
  <c r="H118" s="1"/>
  <c r="H113"/>
  <c r="H111"/>
  <c r="H109"/>
  <c r="H105"/>
  <c r="H104" s="1"/>
  <c r="H101"/>
  <c r="H100" s="1"/>
  <c r="H98"/>
  <c r="H96"/>
  <c r="H94"/>
  <c r="H92"/>
  <c r="H89"/>
  <c r="H87"/>
  <c r="H84"/>
  <c r="H83" s="1"/>
  <c r="H81"/>
  <c r="H80" s="1"/>
  <c r="H78"/>
  <c r="H77" s="1"/>
  <c r="H75"/>
  <c r="H74" s="1"/>
  <c r="H68"/>
  <c r="H66"/>
  <c r="H64"/>
  <c r="H58"/>
  <c r="H57" s="1"/>
  <c r="H55"/>
  <c r="H54" s="1"/>
  <c r="H50"/>
  <c r="H48"/>
  <c r="H46"/>
  <c r="H39"/>
  <c r="H38" s="1"/>
  <c r="H37" s="1"/>
  <c r="H35"/>
  <c r="H33"/>
  <c r="H30"/>
  <c r="H29" s="1"/>
  <c r="H27"/>
  <c r="H26" s="1"/>
  <c r="H24"/>
  <c r="H23" s="1"/>
  <c r="H19"/>
  <c r="H17"/>
  <c r="H15"/>
  <c r="H198" l="1"/>
  <c r="H190"/>
  <c r="H86"/>
  <c r="H147"/>
  <c r="H256"/>
  <c r="H91"/>
  <c r="H228"/>
  <c r="H185"/>
  <c r="H108"/>
  <c r="H272"/>
  <c r="H281"/>
  <c r="H14"/>
  <c r="H45"/>
  <c r="H44" s="1"/>
  <c r="H213"/>
  <c r="H154"/>
  <c r="H53"/>
  <c r="H178"/>
  <c r="H262"/>
  <c r="H63"/>
  <c r="H159"/>
  <c r="H32"/>
  <c r="H127"/>
  <c r="H171"/>
  <c r="H235"/>
  <c r="H248"/>
  <c r="H62" l="1"/>
  <c r="H13"/>
  <c r="H103"/>
  <c r="H288" l="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<sst xmlns="http://schemas.openxmlformats.org/spreadsheetml/2006/main" count="1291" uniqueCount="212">
  <si>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</si>
  <si>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</si>
  <si>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</si>
  <si>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</si>
  <si>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</si>
  <si>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</si>
  <si>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</si>
  <si>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</si>
  <si>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</si>
  <si>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</si>
  <si>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</si>
  <si>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</si>
  <si>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</si>
  <si>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</si>
  <si>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</si>
  <si>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</si>
  <si>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</si>
  <si>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</si>
  <si>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</si>
  <si>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</si>
  <si>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</si>
  <si>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</si>
  <si>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</si>
  <si>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</si>
  <si>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</si>
  <si>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</si>
  <si>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</si>
  <si>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</si>
  <si>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</si>
  <si>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</si>
  <si>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</si>
  <si>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</si>
  <si>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</si>
  <si>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</si>
  <si>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</si>
  <si>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</si>
  <si>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</si>
  <si>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</si>
  <si>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</si>
  <si>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</si>
  <si>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</si>
  <si>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</si>
  <si>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</si>
  <si>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</si>
  <si>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</si>
  <si>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</si>
  <si>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</si>
  <si>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</si>
  <si>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</si>
  <si>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</si>
  <si>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</si>
  <si>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</si>
  <si>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</si>
  <si>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</si>
  <si>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</si>
  <si>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</si>
  <si>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</si>
  <si>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</si>
  <si>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</si>
  <si>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</si>
  <si>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</si>
  <si>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</si>
  <si>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</si>
  <si>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</si>
  <si>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</si>
  <si>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</si>
  <si>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</si>
  <si>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</si>
  <si>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</si>
  <si>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</si>
  <si>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</si>
  <si>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</si>
  <si>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</si>
  <si>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</si>
  <si>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</si>
  <si>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</si>
  <si>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</si>
  <si>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</si>
  <si>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</si>
  <si>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</si>
  <si>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</si>
  <si>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</si>
  <si>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</si>
  <si>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</si>
  <si>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</si>
  <si>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</si>
  <si>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</si>
  <si>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</si>
  <si>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</si>
  <si>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</si>
  <si>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</si>
  <si>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</si>
  <si>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</si>
  <si>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</si>
  <si>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</si>
  <si>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</si>
  <si>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</si>
  <si>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</si>
  <si>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</si>
  <si>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</si>
  <si>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</si>
  <si>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</si>
  <si>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</si>
  <si>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</si>
  <si>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</si>
  <si>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</si>
  <si>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</si>
  <si>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</si>
  <si>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</si>
  <si>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</si>
  <si>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</si>
  <si>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</si>
  <si>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</si>
  <si>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</si>
  <si>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</si>
  <si>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</si>
  <si>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</si>
  <si>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</si>
  <si>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</si>
  <si>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</si>
  <si>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</si>
  <si>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</si>
  <si>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</si>
  <si>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</si>
  <si>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</si>
  <si>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</si>
  <si>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</si>
  <si>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</si>
  <si>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</si>
  <si>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</si>
  <si>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</si>
  <si>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</si>
  <si>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</si>
  <si>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</si>
  <si>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</si>
  <si>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</si>
  <si>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</si>
  <si>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</si>
  <si>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</si>
  <si>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</si>
  <si>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</si>
  <si>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</si>
  <si>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</si>
  <si>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</si>
  <si>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</si>
  <si>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</si>
  <si>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</si>
  <si>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</si>
  <si>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</si>
  <si>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</si>
  <si>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</si>
  <si>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</si>
  <si>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</si>
  <si>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</si>
  <si>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</si>
  <si>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</si>
  <si>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</si>
  <si>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</si>
  <si>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</si>
  <si>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</si>
  <si>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</si>
  <si>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</si>
  <si>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</si>
  <si>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</si>
  <si>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</si>
  <si>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</si>
  <si>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</si>
  <si>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</si>
  <si>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</si>
  <si>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</si>
  <si>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</si>
  <si>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</si>
  <si>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</si>
  <si>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</si>
  <si>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</si>
  <si>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</si>
  <si>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</si>
  <si>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</si>
  <si>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</si>
  <si>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</si>
  <si>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</si>
  <si>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</si>
  <si>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</si>
  <si>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</si>
  <si>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</si>
  <si>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</si>
  <si>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</si>
  <si>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</si>
  <si>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</si>
  <si>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</si>
  <si>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</si>
  <si>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</si>
  <si>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</si>
  <si>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</si>
  <si>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</si>
  <si>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</si>
  <si>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</si>
  <si>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</si>
  <si>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</si>
  <si>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</si>
  <si>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</si>
  <si>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</si>
  <si>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</si>
  <si>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</si>
  <si>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</si>
  <si>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</si>
  <si>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</si>
  <si>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</si>
  <si>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</si>
  <si>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</si>
  <si>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Исполнено, в рублях</t>
  </si>
  <si>
    <t>2. Расходы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</si>
</sst>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9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8"/>
  <sheetViews>
    <sheetView tabSelected="1" topLeftCell="B1" zoomScale="85" zoomScaleNormal="85" workbookViewId="0">
      <selection activeCell="B3" sqref="B3:H3"/>
    </sheetView>
  </sheetViews>
  <sheetFormatPr defaultColWidth="9.109375" defaultRowHeight="13.8"/>
  <cols>
    <col min="1" max="1" width="5" style="16" hidden="1" customWidth="1"/>
    <col min="2" max="2" width="8.6640625" style="17" customWidth="1"/>
    <col min="3" max="3" width="50" style="17" customWidth="1"/>
    <col min="4" max="4" width="5.44140625" style="17" customWidth="1"/>
    <col min="5" max="5" width="4.44140625" style="17" customWidth="1"/>
    <col min="6" max="6" width="15.5546875" style="17" customWidth="1"/>
    <col min="7" max="7" width="5.109375" style="17" customWidth="1"/>
    <col min="8" max="8" width="19.88671875" style="17" customWidth="1"/>
    <col min="9" max="9" width="12.6640625" style="17" customWidth="1"/>
    <col min="10" max="10" width="11.33203125" style="17" customWidth="1"/>
    <col min="11" max="16384" width="9.109375" style="17"/>
  </cols>
  <sheetData>
    <row r="1" spans="1:8" s="14" customFormat="1" ht="34.5" customHeight="1">
      <c r="A1" s="13"/>
      <c r="H1" s="15" t="s">
        <v>168</v>
      </c>
    </row>
    <row r="2" spans="1:8" ht="18.600000000000001" customHeight="1">
      <c r="F2" s="18"/>
      <c r="G2" s="18"/>
      <c r="H2" s="18"/>
    </row>
    <row r="3" spans="1:8" s="16" customFormat="1" ht="34.5" customHeight="1">
      <c r="B3" s="40" t="s">
        <v>211</v>
      </c>
      <c r="C3" s="40"/>
      <c r="D3" s="40"/>
      <c r="E3" s="40"/>
      <c r="F3" s="40"/>
      <c r="G3" s="40"/>
      <c r="H3" s="40"/>
    </row>
    <row r="5" spans="1:8" ht="15" customHeight="1">
      <c r="B5" s="41" t="s">
        <v>0</v>
      </c>
      <c r="C5" s="44" t="s">
        <v>1</v>
      </c>
      <c r="D5" s="44" t="s">
        <v>2</v>
      </c>
      <c r="E5" s="44" t="s">
        <v>3</v>
      </c>
      <c r="F5" s="44" t="s">
        <v>4</v>
      </c>
      <c r="G5" s="44" t="s">
        <v>5</v>
      </c>
      <c r="H5" s="44" t="s">
        <v>210</v>
      </c>
    </row>
    <row r="6" spans="1:8">
      <c r="B6" s="42"/>
      <c r="C6" s="44"/>
      <c r="D6" s="44"/>
      <c r="E6" s="44"/>
      <c r="F6" s="44"/>
      <c r="G6" s="44"/>
      <c r="H6" s="44"/>
    </row>
    <row r="7" spans="1:8">
      <c r="B7" s="42"/>
      <c r="C7" s="44"/>
      <c r="D7" s="44"/>
      <c r="E7" s="44"/>
      <c r="F7" s="44"/>
      <c r="G7" s="44"/>
      <c r="H7" s="44"/>
    </row>
    <row r="8" spans="1:8">
      <c r="B8" s="42"/>
      <c r="C8" s="44"/>
      <c r="D8" s="44"/>
      <c r="E8" s="44"/>
      <c r="F8" s="44"/>
      <c r="G8" s="44"/>
      <c r="H8" s="44"/>
    </row>
    <row r="9" spans="1:8" ht="15" customHeight="1">
      <c r="B9" s="42"/>
      <c r="C9" s="44"/>
      <c r="D9" s="44"/>
      <c r="E9" s="44"/>
      <c r="F9" s="44"/>
      <c r="G9" s="44"/>
      <c r="H9" s="44"/>
    </row>
    <row r="10" spans="1:8">
      <c r="B10" s="42"/>
      <c r="C10" s="44"/>
      <c r="D10" s="44"/>
      <c r="E10" s="44"/>
      <c r="F10" s="44"/>
      <c r="G10" s="44"/>
      <c r="H10" s="44"/>
    </row>
    <row r="11" spans="1:8">
      <c r="B11" s="42"/>
      <c r="C11" s="44"/>
      <c r="D11" s="44"/>
      <c r="E11" s="44"/>
      <c r="F11" s="44"/>
      <c r="G11" s="44"/>
      <c r="H11" s="44"/>
    </row>
    <row r="12" spans="1:8" ht="40.950000000000003" customHeight="1">
      <c r="B12" s="43"/>
      <c r="C12" s="44"/>
      <c r="D12" s="44"/>
      <c r="E12" s="44"/>
      <c r="F12" s="44"/>
      <c r="G12" s="44"/>
      <c r="H12" s="44"/>
    </row>
    <row r="13" spans="1:8" s="23" customFormat="1" ht="46.8">
      <c r="A13" s="19">
        <v>0</v>
      </c>
      <c r="B13" s="20">
        <v>920</v>
      </c>
      <c r="C13" s="21" t="s">
        <v>144</v>
      </c>
      <c r="D13" s="20"/>
      <c r="E13" s="20"/>
      <c r="F13" s="20" t="s">
        <v>7</v>
      </c>
      <c r="G13" s="20"/>
      <c r="H13" s="22">
        <f>SUMIFS(H14:H1042,$B14:$B1042,$B14)/3</f>
        <v>28379058.320000004</v>
      </c>
    </row>
    <row r="14" spans="1:8" s="23" customFormat="1" ht="46.8">
      <c r="A14" s="19">
        <v>1</v>
      </c>
      <c r="B14" s="24">
        <v>920</v>
      </c>
      <c r="C14" s="25" t="s">
        <v>8</v>
      </c>
      <c r="D14" s="26" t="s">
        <v>70</v>
      </c>
      <c r="E14" s="26" t="s">
        <v>71</v>
      </c>
      <c r="F14" s="26" t="s">
        <v>7</v>
      </c>
      <c r="G14" s="26" t="s">
        <v>99</v>
      </c>
      <c r="H14" s="27">
        <f>SUMIFS(H15:H1037,$B15:$B1037,$B15,$D15:$D1037,$D15,$E15:$E1037,$E15)/2</f>
        <v>6820359.6399999997</v>
      </c>
    </row>
    <row r="15" spans="1:8" s="23" customFormat="1" ht="62.4">
      <c r="A15" s="19">
        <v>2</v>
      </c>
      <c r="B15" s="28">
        <v>920</v>
      </c>
      <c r="C15" s="29" t="s">
        <v>194</v>
      </c>
      <c r="D15" s="30" t="s">
        <v>70</v>
      </c>
      <c r="E15" s="26" t="s">
        <v>71</v>
      </c>
      <c r="F15" s="26" t="s">
        <v>15</v>
      </c>
      <c r="G15" s="26" t="s">
        <v>72</v>
      </c>
      <c r="H15" s="27">
        <f>SUMIFS(H16:H1037,$B16:$B1037,$B15,$D16:$D1037,$D16,$E16:$E1037,$E16,$F16:$F1037,$F16)</f>
        <v>8757</v>
      </c>
    </row>
    <row r="16" spans="1:8" s="23" customFormat="1" ht="46.8">
      <c r="A16" s="19">
        <v>3</v>
      </c>
      <c r="B16" s="24">
        <v>920</v>
      </c>
      <c r="C16" s="31" t="s">
        <v>12</v>
      </c>
      <c r="D16" s="26" t="s">
        <v>70</v>
      </c>
      <c r="E16" s="26" t="s">
        <v>71</v>
      </c>
      <c r="F16" s="26" t="s">
        <v>15</v>
      </c>
      <c r="G16" s="26" t="s">
        <v>74</v>
      </c>
      <c r="H16" s="32">
        <v>8757</v>
      </c>
    </row>
    <row r="17" spans="1:8" s="23" customFormat="1" ht="62.4">
      <c r="A17" s="19">
        <v>2</v>
      </c>
      <c r="B17" s="28">
        <v>920</v>
      </c>
      <c r="C17" s="29" t="s">
        <v>165</v>
      </c>
      <c r="D17" s="30" t="s">
        <v>70</v>
      </c>
      <c r="E17" s="26" t="s">
        <v>71</v>
      </c>
      <c r="F17" s="26" t="s">
        <v>42</v>
      </c>
      <c r="G17" s="26" t="s">
        <v>72</v>
      </c>
      <c r="H17" s="27">
        <f>SUMIFS(H18:H1039,$B18:$B1039,$B17,$D18:$D1039,$D18,$E18:$E1039,$E18,$F18:$F1039,$F18)</f>
        <v>0</v>
      </c>
    </row>
    <row r="18" spans="1:8" s="23" customFormat="1" ht="46.8">
      <c r="A18" s="19">
        <v>3</v>
      </c>
      <c r="B18" s="24">
        <v>920</v>
      </c>
      <c r="C18" s="31" t="s">
        <v>12</v>
      </c>
      <c r="D18" s="26" t="s">
        <v>70</v>
      </c>
      <c r="E18" s="26" t="s">
        <v>71</v>
      </c>
      <c r="F18" s="26" t="s">
        <v>42</v>
      </c>
      <c r="G18" s="26" t="s">
        <v>74</v>
      </c>
      <c r="H18" s="32">
        <v>0</v>
      </c>
    </row>
    <row r="19" spans="1:8" s="23" customFormat="1" ht="62.4">
      <c r="A19" s="19">
        <v>2</v>
      </c>
      <c r="B19" s="24">
        <v>920</v>
      </c>
      <c r="C19" s="33" t="s">
        <v>9</v>
      </c>
      <c r="D19" s="26" t="s">
        <v>70</v>
      </c>
      <c r="E19" s="26" t="s">
        <v>71</v>
      </c>
      <c r="F19" s="26" t="s">
        <v>109</v>
      </c>
      <c r="G19" s="26" t="s">
        <v>72</v>
      </c>
      <c r="H19" s="27">
        <f>SUMIFS(H20:H1041,$B20:$B1041,$B19,$D20:$D1041,$D20,$E20:$E1041,$E20,$F20:$F1041,$F20)</f>
        <v>6811602.6399999997</v>
      </c>
    </row>
    <row r="20" spans="1:8" s="23" customFormat="1" ht="38.4" customHeight="1">
      <c r="A20" s="19">
        <v>3</v>
      </c>
      <c r="B20" s="24">
        <v>920</v>
      </c>
      <c r="C20" s="33" t="s">
        <v>11</v>
      </c>
      <c r="D20" s="26" t="s">
        <v>70</v>
      </c>
      <c r="E20" s="26" t="s">
        <v>71</v>
      </c>
      <c r="F20" s="26" t="s">
        <v>109</v>
      </c>
      <c r="G20" s="26" t="s">
        <v>73</v>
      </c>
      <c r="H20" s="32">
        <v>6553424.5599999996</v>
      </c>
    </row>
    <row r="21" spans="1:8" s="23" customFormat="1" ht="46.8">
      <c r="A21" s="19">
        <v>3</v>
      </c>
      <c r="B21" s="24">
        <v>920</v>
      </c>
      <c r="C21" s="33" t="s">
        <v>12</v>
      </c>
      <c r="D21" s="26" t="s">
        <v>70</v>
      </c>
      <c r="E21" s="26" t="s">
        <v>71</v>
      </c>
      <c r="F21" s="26" t="s">
        <v>109</v>
      </c>
      <c r="G21" s="26" t="s">
        <v>74</v>
      </c>
      <c r="H21" s="32">
        <v>258178.08</v>
      </c>
    </row>
    <row r="22" spans="1:8" s="23" customFormat="1" ht="15.6">
      <c r="A22" s="19">
        <v>3</v>
      </c>
      <c r="B22" s="24">
        <v>920</v>
      </c>
      <c r="C22" s="33" t="s">
        <v>13</v>
      </c>
      <c r="D22" s="26" t="s">
        <v>70</v>
      </c>
      <c r="E22" s="26" t="s">
        <v>71</v>
      </c>
      <c r="F22" s="26" t="s">
        <v>109</v>
      </c>
      <c r="G22" s="26" t="s">
        <v>75</v>
      </c>
      <c r="H22" s="32">
        <v>0</v>
      </c>
    </row>
    <row r="23" spans="1:8" s="23" customFormat="1" ht="15" customHeight="1">
      <c r="A23" s="19">
        <v>1</v>
      </c>
      <c r="B23" s="24">
        <v>920</v>
      </c>
      <c r="C23" s="33" t="s">
        <v>14</v>
      </c>
      <c r="D23" s="26" t="s">
        <v>70</v>
      </c>
      <c r="E23" s="26" t="s">
        <v>76</v>
      </c>
      <c r="F23" s="26"/>
      <c r="G23" s="26"/>
      <c r="H23" s="27">
        <f>SUMIFS(H24:H1046,$B24:$B1046,$B24,$D24:$D1046,$D24,$E24:$E1046,$E24)/2</f>
        <v>0</v>
      </c>
    </row>
    <row r="24" spans="1:8" s="23" customFormat="1" ht="46.8">
      <c r="A24" s="19">
        <v>2</v>
      </c>
      <c r="B24" s="24">
        <v>920</v>
      </c>
      <c r="C24" s="33" t="s">
        <v>35</v>
      </c>
      <c r="D24" s="26" t="s">
        <v>70</v>
      </c>
      <c r="E24" s="26" t="s">
        <v>76</v>
      </c>
      <c r="F24" s="26" t="s">
        <v>111</v>
      </c>
      <c r="G24" s="26" t="s">
        <v>72</v>
      </c>
      <c r="H24" s="27">
        <f>SUMIFS(H25:H1046,$B25:$B1046,$B24,$D25:$D1046,$D25,$E25:$E1046,$E25,$F25:$F1046,$F25)</f>
        <v>0</v>
      </c>
    </row>
    <row r="25" spans="1:8" s="23" customFormat="1" ht="15.6">
      <c r="A25" s="19">
        <v>3</v>
      </c>
      <c r="B25" s="24">
        <v>920</v>
      </c>
      <c r="C25" s="33" t="s">
        <v>130</v>
      </c>
      <c r="D25" s="26" t="s">
        <v>70</v>
      </c>
      <c r="E25" s="26" t="s">
        <v>76</v>
      </c>
      <c r="F25" s="26" t="s">
        <v>111</v>
      </c>
      <c r="G25" s="26" t="s">
        <v>129</v>
      </c>
      <c r="H25" s="32">
        <v>0</v>
      </c>
    </row>
    <row r="26" spans="1:8" s="23" customFormat="1" ht="30" customHeight="1">
      <c r="A26" s="19">
        <v>1</v>
      </c>
      <c r="B26" s="24">
        <v>920</v>
      </c>
      <c r="C26" s="33" t="s">
        <v>153</v>
      </c>
      <c r="D26" s="26" t="s">
        <v>76</v>
      </c>
      <c r="E26" s="26" t="s">
        <v>70</v>
      </c>
      <c r="F26" s="26"/>
      <c r="G26" s="26"/>
      <c r="H26" s="27">
        <f>SUMIFS(H27:H1049,$B27:$B1049,$B27,$D27:$D1049,$D27,$E27:$E1049,$E27)/2</f>
        <v>0</v>
      </c>
    </row>
    <row r="27" spans="1:8" s="23" customFormat="1" ht="46.8">
      <c r="A27" s="19">
        <v>2</v>
      </c>
      <c r="B27" s="24">
        <v>920</v>
      </c>
      <c r="C27" s="33" t="s">
        <v>151</v>
      </c>
      <c r="D27" s="26" t="s">
        <v>76</v>
      </c>
      <c r="E27" s="26" t="s">
        <v>70</v>
      </c>
      <c r="F27" s="26" t="s">
        <v>150</v>
      </c>
      <c r="G27" s="26" t="s">
        <v>72</v>
      </c>
      <c r="H27" s="27">
        <f>SUMIFS(H28:H1049,$B28:$B1049,$B27,$D28:$D1049,$D28,$E28:$E1049,$E28,$F28:$F1049,$F28)</f>
        <v>0</v>
      </c>
    </row>
    <row r="28" spans="1:8" s="23" customFormat="1" ht="21.6" customHeight="1">
      <c r="A28" s="19">
        <v>3</v>
      </c>
      <c r="B28" s="24">
        <v>920</v>
      </c>
      <c r="C28" s="33" t="s">
        <v>154</v>
      </c>
      <c r="D28" s="26" t="s">
        <v>76</v>
      </c>
      <c r="E28" s="26" t="s">
        <v>70</v>
      </c>
      <c r="F28" s="26" t="s">
        <v>150</v>
      </c>
      <c r="G28" s="26" t="s">
        <v>152</v>
      </c>
      <c r="H28" s="32">
        <v>0</v>
      </c>
    </row>
    <row r="29" spans="1:8" s="23" customFormat="1" ht="52.95" customHeight="1">
      <c r="A29" s="19">
        <v>1</v>
      </c>
      <c r="B29" s="24">
        <v>920</v>
      </c>
      <c r="C29" s="33" t="s">
        <v>16</v>
      </c>
      <c r="D29" s="26" t="s">
        <v>77</v>
      </c>
      <c r="E29" s="26" t="s">
        <v>70</v>
      </c>
      <c r="F29" s="26" t="s">
        <v>7</v>
      </c>
      <c r="G29" s="26" t="s">
        <v>72</v>
      </c>
      <c r="H29" s="27">
        <f>SUMIFS(H30:H1052,$B30:$B1052,$B30,$D30:$D1052,$D30,$E30:$E1052,$E30)/2</f>
        <v>4869488</v>
      </c>
    </row>
    <row r="30" spans="1:8" s="23" customFormat="1" ht="31.2">
      <c r="A30" s="19">
        <v>2</v>
      </c>
      <c r="B30" s="24">
        <v>920</v>
      </c>
      <c r="C30" s="33" t="s">
        <v>17</v>
      </c>
      <c r="D30" s="26" t="s">
        <v>77</v>
      </c>
      <c r="E30" s="26" t="s">
        <v>70</v>
      </c>
      <c r="F30" s="26" t="s">
        <v>110</v>
      </c>
      <c r="G30" s="26" t="s">
        <v>72</v>
      </c>
      <c r="H30" s="27">
        <f>SUMIFS(H31:H1052,$B31:$B1052,$B30,$D31:$D1052,$D31,$E31:$E1052,$E31,$F31:$F1052,$F31)</f>
        <v>4869488</v>
      </c>
    </row>
    <row r="31" spans="1:8" s="23" customFormat="1" ht="15.6">
      <c r="A31" s="19">
        <v>3</v>
      </c>
      <c r="B31" s="24">
        <v>920</v>
      </c>
      <c r="C31" s="33" t="s">
        <v>18</v>
      </c>
      <c r="D31" s="26" t="s">
        <v>77</v>
      </c>
      <c r="E31" s="26" t="s">
        <v>70</v>
      </c>
      <c r="F31" s="26" t="s">
        <v>110</v>
      </c>
      <c r="G31" s="26" t="s">
        <v>78</v>
      </c>
      <c r="H31" s="32">
        <v>4869488</v>
      </c>
    </row>
    <row r="32" spans="1:8" s="23" customFormat="1" ht="31.2">
      <c r="A32" s="19">
        <v>1</v>
      </c>
      <c r="B32" s="24">
        <v>920</v>
      </c>
      <c r="C32" s="34" t="s">
        <v>134</v>
      </c>
      <c r="D32" s="26" t="s">
        <v>77</v>
      </c>
      <c r="E32" s="26" t="s">
        <v>79</v>
      </c>
      <c r="F32" s="26"/>
      <c r="G32" s="26"/>
      <c r="H32" s="27">
        <f>SUMIFS(H33:H1055,$B33:$B1055,$B33,$D33:$D1055,$D33,$E33:$E1055,$E33)/2</f>
        <v>16689210.68</v>
      </c>
    </row>
    <row r="33" spans="1:8" s="23" customFormat="1" ht="46.8">
      <c r="A33" s="19">
        <v>2</v>
      </c>
      <c r="B33" s="24">
        <v>920</v>
      </c>
      <c r="C33" s="33" t="s">
        <v>156</v>
      </c>
      <c r="D33" s="26" t="s">
        <v>77</v>
      </c>
      <c r="E33" s="26" t="s">
        <v>79</v>
      </c>
      <c r="F33" s="26" t="s">
        <v>155</v>
      </c>
      <c r="G33" s="26" t="s">
        <v>72</v>
      </c>
      <c r="H33" s="27">
        <f>SUMIFS(H34:H1055,$B34:$B1055,$B33,$D34:$D1055,$D34,$E34:$E1055,$E34,$F34:$F1055,$F34)</f>
        <v>0</v>
      </c>
    </row>
    <row r="34" spans="1:8" s="23" customFormat="1" ht="15.6">
      <c r="A34" s="19">
        <v>3</v>
      </c>
      <c r="B34" s="24">
        <v>920</v>
      </c>
      <c r="C34" s="33" t="s">
        <v>19</v>
      </c>
      <c r="D34" s="26" t="s">
        <v>77</v>
      </c>
      <c r="E34" s="26" t="s">
        <v>79</v>
      </c>
      <c r="F34" s="26" t="s">
        <v>155</v>
      </c>
      <c r="G34" s="26" t="s">
        <v>80</v>
      </c>
      <c r="H34" s="32">
        <v>0</v>
      </c>
    </row>
    <row r="35" spans="1:8" s="23" customFormat="1" ht="31.2">
      <c r="A35" s="19">
        <v>2</v>
      </c>
      <c r="B35" s="24">
        <v>920</v>
      </c>
      <c r="C35" s="33" t="s">
        <v>17</v>
      </c>
      <c r="D35" s="26" t="s">
        <v>77</v>
      </c>
      <c r="E35" s="26" t="s">
        <v>79</v>
      </c>
      <c r="F35" s="26" t="s">
        <v>110</v>
      </c>
      <c r="G35" s="26"/>
      <c r="H35" s="27">
        <f>SUMIFS(H36:H1057,$B36:$B1057,$B35,$D36:$D1057,$D36,$E36:$E1057,$E36,$F36:$F1057,$F36)</f>
        <v>16689210.68</v>
      </c>
    </row>
    <row r="36" spans="1:8" s="23" customFormat="1" ht="15.6">
      <c r="A36" s="19">
        <v>3</v>
      </c>
      <c r="B36" s="24">
        <v>920</v>
      </c>
      <c r="C36" s="33" t="s">
        <v>19</v>
      </c>
      <c r="D36" s="26" t="s">
        <v>77</v>
      </c>
      <c r="E36" s="26" t="s">
        <v>79</v>
      </c>
      <c r="F36" s="26" t="s">
        <v>110</v>
      </c>
      <c r="G36" s="26" t="s">
        <v>80</v>
      </c>
      <c r="H36" s="32">
        <v>16689210.68</v>
      </c>
    </row>
    <row r="37" spans="1:8" s="23" customFormat="1" ht="31.2">
      <c r="A37" s="19">
        <v>0</v>
      </c>
      <c r="B37" s="20">
        <v>933</v>
      </c>
      <c r="C37" s="21" t="s">
        <v>143</v>
      </c>
      <c r="D37" s="35" t="s">
        <v>72</v>
      </c>
      <c r="E37" s="35" t="s">
        <v>72</v>
      </c>
      <c r="F37" s="35" t="s">
        <v>7</v>
      </c>
      <c r="G37" s="35" t="s">
        <v>72</v>
      </c>
      <c r="H37" s="22">
        <f>SUMIFS(H38:H1066,$B38:$B1066,$B38)/3</f>
        <v>368679.54</v>
      </c>
    </row>
    <row r="38" spans="1:8" s="23" customFormat="1" ht="70.95" customHeight="1">
      <c r="A38" s="19">
        <v>1</v>
      </c>
      <c r="B38" s="24">
        <v>933</v>
      </c>
      <c r="C38" s="33" t="s">
        <v>20</v>
      </c>
      <c r="D38" s="26" t="s">
        <v>70</v>
      </c>
      <c r="E38" s="26" t="s">
        <v>79</v>
      </c>
      <c r="F38" s="26" t="s">
        <v>7</v>
      </c>
      <c r="G38" s="26" t="s">
        <v>72</v>
      </c>
      <c r="H38" s="27">
        <f>SUMIFS(H39:H1061,$B39:$B1061,$B39,$D39:$D1061,$D39,$E39:$E1061,$E39)/2</f>
        <v>368679.54</v>
      </c>
    </row>
    <row r="39" spans="1:8" s="23" customFormat="1" ht="62.4">
      <c r="A39" s="19">
        <v>2</v>
      </c>
      <c r="B39" s="24">
        <v>933</v>
      </c>
      <c r="C39" s="33" t="s">
        <v>9</v>
      </c>
      <c r="D39" s="26" t="s">
        <v>70</v>
      </c>
      <c r="E39" s="26" t="s">
        <v>79</v>
      </c>
      <c r="F39" s="26" t="s">
        <v>109</v>
      </c>
      <c r="G39" s="26" t="s">
        <v>72</v>
      </c>
      <c r="H39" s="27">
        <f>SUMIFS(H40:H1061,$B40:$B1061,$B39,$D40:$D1061,$D40,$E40:$E1061,$E40,$F40:$F1061,$F40)</f>
        <v>368679.54</v>
      </c>
    </row>
    <row r="40" spans="1:8" s="23" customFormat="1" ht="35.4" customHeight="1">
      <c r="A40" s="19">
        <v>3</v>
      </c>
      <c r="B40" s="24">
        <v>933</v>
      </c>
      <c r="C40" s="33" t="s">
        <v>11</v>
      </c>
      <c r="D40" s="26" t="s">
        <v>70</v>
      </c>
      <c r="E40" s="26" t="s">
        <v>79</v>
      </c>
      <c r="F40" s="26" t="s">
        <v>109</v>
      </c>
      <c r="G40" s="26" t="s">
        <v>73</v>
      </c>
      <c r="H40" s="32">
        <v>349149.54</v>
      </c>
    </row>
    <row r="41" spans="1:8" s="23" customFormat="1" ht="46.8">
      <c r="A41" s="19">
        <v>3</v>
      </c>
      <c r="B41" s="24">
        <v>933</v>
      </c>
      <c r="C41" s="33" t="s">
        <v>12</v>
      </c>
      <c r="D41" s="26" t="s">
        <v>70</v>
      </c>
      <c r="E41" s="26" t="s">
        <v>79</v>
      </c>
      <c r="F41" s="26" t="s">
        <v>109</v>
      </c>
      <c r="G41" s="26" t="s">
        <v>74</v>
      </c>
      <c r="H41" s="32">
        <v>19530</v>
      </c>
    </row>
    <row r="42" spans="1:8" s="23" customFormat="1" ht="35.4" customHeight="1">
      <c r="A42" s="19">
        <v>3</v>
      </c>
      <c r="B42" s="24">
        <v>933</v>
      </c>
      <c r="C42" s="33" t="s">
        <v>21</v>
      </c>
      <c r="D42" s="26" t="s">
        <v>70</v>
      </c>
      <c r="E42" s="26" t="s">
        <v>79</v>
      </c>
      <c r="F42" s="26" t="s">
        <v>109</v>
      </c>
      <c r="G42" s="26" t="s">
        <v>81</v>
      </c>
      <c r="H42" s="32">
        <v>0</v>
      </c>
    </row>
    <row r="43" spans="1:8" s="23" customFormat="1" ht="15.6">
      <c r="A43" s="19">
        <v>3</v>
      </c>
      <c r="B43" s="24">
        <v>933</v>
      </c>
      <c r="C43" s="33" t="s">
        <v>13</v>
      </c>
      <c r="D43" s="26" t="s">
        <v>70</v>
      </c>
      <c r="E43" s="26" t="s">
        <v>79</v>
      </c>
      <c r="F43" s="26" t="s">
        <v>109</v>
      </c>
      <c r="G43" s="26" t="s">
        <v>75</v>
      </c>
      <c r="H43" s="32">
        <v>0</v>
      </c>
    </row>
    <row r="44" spans="1:8" s="23" customFormat="1" ht="31.2">
      <c r="A44" s="19">
        <v>0</v>
      </c>
      <c r="B44" s="20">
        <v>934</v>
      </c>
      <c r="C44" s="21" t="s">
        <v>170</v>
      </c>
      <c r="D44" s="35" t="s">
        <v>72</v>
      </c>
      <c r="E44" s="35" t="s">
        <v>72</v>
      </c>
      <c r="F44" s="35" t="s">
        <v>7</v>
      </c>
      <c r="G44" s="35" t="s">
        <v>72</v>
      </c>
      <c r="H44" s="22">
        <f>SUMIFS(H45:H1073,$B45:$B1073,$B45)/3</f>
        <v>1494881.05</v>
      </c>
    </row>
    <row r="45" spans="1:8" s="23" customFormat="1" ht="46.8">
      <c r="A45" s="19">
        <v>1</v>
      </c>
      <c r="B45" s="24">
        <v>934</v>
      </c>
      <c r="C45" s="33" t="s">
        <v>8</v>
      </c>
      <c r="D45" s="26" t="s">
        <v>70</v>
      </c>
      <c r="E45" s="26" t="s">
        <v>71</v>
      </c>
      <c r="F45" s="26" t="s">
        <v>7</v>
      </c>
      <c r="G45" s="26" t="s">
        <v>72</v>
      </c>
      <c r="H45" s="27">
        <f>SUMIFS(H46:H1068,$B46:$B1068,$B46,$D46:$D1068,$D46,$E46:$E1068,$E46)/2</f>
        <v>1494881.05</v>
      </c>
    </row>
    <row r="46" spans="1:8" s="23" customFormat="1" ht="62.4">
      <c r="A46" s="19">
        <v>2</v>
      </c>
      <c r="B46" s="24">
        <v>934</v>
      </c>
      <c r="C46" s="29" t="s">
        <v>194</v>
      </c>
      <c r="D46" s="26" t="s">
        <v>70</v>
      </c>
      <c r="E46" s="26" t="s">
        <v>71</v>
      </c>
      <c r="F46" s="26" t="s">
        <v>15</v>
      </c>
      <c r="G46" s="26" t="s">
        <v>72</v>
      </c>
      <c r="H46" s="27">
        <f>SUMIFS(H47:H1068,$B47:$B1068,$B46,$D47:$D1068,$D47,$E47:$E1068,$E47,$F47:$F1068,$F47)</f>
        <v>0</v>
      </c>
    </row>
    <row r="47" spans="1:8" s="23" customFormat="1" ht="51.6" customHeight="1">
      <c r="A47" s="19">
        <v>3</v>
      </c>
      <c r="B47" s="24">
        <v>934</v>
      </c>
      <c r="C47" s="33" t="s">
        <v>12</v>
      </c>
      <c r="D47" s="26" t="s">
        <v>70</v>
      </c>
      <c r="E47" s="26" t="s">
        <v>71</v>
      </c>
      <c r="F47" s="26" t="s">
        <v>15</v>
      </c>
      <c r="G47" s="26" t="s">
        <v>74</v>
      </c>
      <c r="H47" s="32">
        <v>0</v>
      </c>
    </row>
    <row r="48" spans="1:8" s="23" customFormat="1" ht="62.4">
      <c r="A48" s="19">
        <v>2</v>
      </c>
      <c r="B48" s="24">
        <v>934</v>
      </c>
      <c r="C48" s="29" t="s">
        <v>165</v>
      </c>
      <c r="D48" s="26" t="s">
        <v>70</v>
      </c>
      <c r="E48" s="26" t="s">
        <v>71</v>
      </c>
      <c r="F48" s="26" t="s">
        <v>42</v>
      </c>
      <c r="G48" s="26" t="s">
        <v>72</v>
      </c>
      <c r="H48" s="27">
        <f>SUMIFS(H49:H1070,$B49:$B1070,$B48,$D49:$D1070,$D49,$E49:$E1070,$E49,$F49:$F1070,$F49)</f>
        <v>0</v>
      </c>
    </row>
    <row r="49" spans="1:8" s="23" customFormat="1" ht="51.6" customHeight="1">
      <c r="A49" s="19">
        <v>3</v>
      </c>
      <c r="B49" s="24">
        <v>934</v>
      </c>
      <c r="C49" s="33" t="s">
        <v>12</v>
      </c>
      <c r="D49" s="26" t="s">
        <v>70</v>
      </c>
      <c r="E49" s="26" t="s">
        <v>71</v>
      </c>
      <c r="F49" s="26" t="s">
        <v>42</v>
      </c>
      <c r="G49" s="26" t="s">
        <v>74</v>
      </c>
      <c r="H49" s="32">
        <v>0</v>
      </c>
    </row>
    <row r="50" spans="1:8" s="23" customFormat="1" ht="62.4">
      <c r="A50" s="19">
        <v>2</v>
      </c>
      <c r="B50" s="24">
        <v>934</v>
      </c>
      <c r="C50" s="33" t="s">
        <v>9</v>
      </c>
      <c r="D50" s="26" t="s">
        <v>70</v>
      </c>
      <c r="E50" s="26" t="s">
        <v>71</v>
      </c>
      <c r="F50" s="26" t="s">
        <v>109</v>
      </c>
      <c r="G50" s="26" t="s">
        <v>72</v>
      </c>
      <c r="H50" s="27">
        <f>SUMIFS(H51:H1072,$B51:$B1072,$B50,$D51:$D1072,$D51,$E51:$E1072,$E51,$F51:$F1072,$F51)</f>
        <v>1494881.05</v>
      </c>
    </row>
    <row r="51" spans="1:8" s="23" customFormat="1" ht="31.2">
      <c r="A51" s="19">
        <v>3</v>
      </c>
      <c r="B51" s="24">
        <v>934</v>
      </c>
      <c r="C51" s="33" t="s">
        <v>11</v>
      </c>
      <c r="D51" s="26" t="s">
        <v>70</v>
      </c>
      <c r="E51" s="26" t="s">
        <v>71</v>
      </c>
      <c r="F51" s="26" t="s">
        <v>109</v>
      </c>
      <c r="G51" s="26" t="s">
        <v>73</v>
      </c>
      <c r="H51" s="32">
        <v>1473281.05</v>
      </c>
    </row>
    <row r="52" spans="1:8" s="23" customFormat="1" ht="46.8">
      <c r="A52" s="19">
        <v>3</v>
      </c>
      <c r="B52" s="24">
        <v>934</v>
      </c>
      <c r="C52" s="33" t="s">
        <v>12</v>
      </c>
      <c r="D52" s="26" t="s">
        <v>70</v>
      </c>
      <c r="E52" s="26" t="s">
        <v>71</v>
      </c>
      <c r="F52" s="26" t="s">
        <v>109</v>
      </c>
      <c r="G52" s="26" t="s">
        <v>74</v>
      </c>
      <c r="H52" s="32">
        <v>21600</v>
      </c>
    </row>
    <row r="53" spans="1:8" s="23" customFormat="1" ht="78" customHeight="1">
      <c r="A53" s="19">
        <v>0</v>
      </c>
      <c r="B53" s="20">
        <v>943</v>
      </c>
      <c r="C53" s="21" t="s">
        <v>142</v>
      </c>
      <c r="D53" s="35"/>
      <c r="E53" s="35"/>
      <c r="F53" s="35"/>
      <c r="G53" s="35"/>
      <c r="H53" s="22">
        <f>SUMIFS(H54:H1115,$B54:$B1115,$B54)/3</f>
        <v>4112018.5700000003</v>
      </c>
    </row>
    <row r="54" spans="1:8" s="23" customFormat="1" ht="15.6">
      <c r="A54" s="19">
        <v>1</v>
      </c>
      <c r="B54" s="24">
        <v>943</v>
      </c>
      <c r="C54" s="33" t="s">
        <v>133</v>
      </c>
      <c r="D54" s="26" t="s">
        <v>85</v>
      </c>
      <c r="E54" s="26" t="s">
        <v>87</v>
      </c>
      <c r="F54" s="26" t="s">
        <v>7</v>
      </c>
      <c r="G54" s="26" t="s">
        <v>72</v>
      </c>
      <c r="H54" s="27">
        <f>SUMIFS(H55:H1110,$B55:$B1110,$B55,$D55:$D1110,$D55,$E55:$E1110,$E55)/2</f>
        <v>2896012.25</v>
      </c>
    </row>
    <row r="55" spans="1:8" s="23" customFormat="1" ht="62.4">
      <c r="A55" s="19">
        <v>2</v>
      </c>
      <c r="B55" s="24">
        <v>943</v>
      </c>
      <c r="C55" s="33" t="s">
        <v>202</v>
      </c>
      <c r="D55" s="26" t="s">
        <v>85</v>
      </c>
      <c r="E55" s="26" t="s">
        <v>87</v>
      </c>
      <c r="F55" s="26" t="s">
        <v>10</v>
      </c>
      <c r="G55" s="26"/>
      <c r="H55" s="27">
        <f>SUMIFS(H56:H1110,$B56:$B1110,$B55,$D56:$D1110,$D56,$E56:$E1110,$E56,$F56:$F1110,$F56)</f>
        <v>2896012.25</v>
      </c>
    </row>
    <row r="56" spans="1:8" s="23" customFormat="1" ht="33.6" customHeight="1">
      <c r="A56" s="19">
        <v>3</v>
      </c>
      <c r="B56" s="24">
        <v>943</v>
      </c>
      <c r="C56" s="33" t="s">
        <v>21</v>
      </c>
      <c r="D56" s="26" t="s">
        <v>85</v>
      </c>
      <c r="E56" s="26" t="s">
        <v>87</v>
      </c>
      <c r="F56" s="26" t="s">
        <v>10</v>
      </c>
      <c r="G56" s="26" t="s">
        <v>81</v>
      </c>
      <c r="H56" s="32">
        <v>2896012.25</v>
      </c>
    </row>
    <row r="57" spans="1:8" s="23" customFormat="1" ht="15.6">
      <c r="A57" s="19">
        <v>1</v>
      </c>
      <c r="B57" s="24">
        <v>943</v>
      </c>
      <c r="C57" s="33" t="s">
        <v>27</v>
      </c>
      <c r="D57" s="26" t="s">
        <v>85</v>
      </c>
      <c r="E57" s="26" t="s">
        <v>71</v>
      </c>
      <c r="F57" s="26"/>
      <c r="G57" s="26"/>
      <c r="H57" s="27">
        <f>SUMIFS(H58:H1113,$B58:$B1113,$B58,$D58:$D1113,$D58,$E58:$E1113,$E58)/2</f>
        <v>1216006.3199999998</v>
      </c>
    </row>
    <row r="58" spans="1:8" s="23" customFormat="1" ht="62.4">
      <c r="A58" s="19">
        <v>2</v>
      </c>
      <c r="B58" s="24">
        <v>943</v>
      </c>
      <c r="C58" s="33" t="s">
        <v>202</v>
      </c>
      <c r="D58" s="26" t="s">
        <v>85</v>
      </c>
      <c r="E58" s="26" t="s">
        <v>71</v>
      </c>
      <c r="F58" s="26" t="s">
        <v>10</v>
      </c>
      <c r="G58" s="26"/>
      <c r="H58" s="27">
        <f>SUMIFS(H59:H1113,$B59:$B1113,$B58,$D59:$D1113,$D59,$E59:$E1113,$E59,$F59:$F1113,$F59)</f>
        <v>1216006.32</v>
      </c>
    </row>
    <row r="59" spans="1:8" s="23" customFormat="1" ht="31.2">
      <c r="A59" s="19">
        <v>3</v>
      </c>
      <c r="B59" s="24">
        <v>943</v>
      </c>
      <c r="C59" s="33" t="s">
        <v>23</v>
      </c>
      <c r="D59" s="26" t="s">
        <v>85</v>
      </c>
      <c r="E59" s="26" t="s">
        <v>71</v>
      </c>
      <c r="F59" s="26" t="s">
        <v>10</v>
      </c>
      <c r="G59" s="26" t="s">
        <v>83</v>
      </c>
      <c r="H59" s="32">
        <v>1190491.56</v>
      </c>
    </row>
    <row r="60" spans="1:8" s="23" customFormat="1" ht="46.8">
      <c r="A60" s="19">
        <v>3</v>
      </c>
      <c r="B60" s="24">
        <v>943</v>
      </c>
      <c r="C60" s="33" t="s">
        <v>12</v>
      </c>
      <c r="D60" s="26" t="s">
        <v>85</v>
      </c>
      <c r="E60" s="26" t="s">
        <v>71</v>
      </c>
      <c r="F60" s="26" t="s">
        <v>10</v>
      </c>
      <c r="G60" s="26" t="s">
        <v>74</v>
      </c>
      <c r="H60" s="32">
        <v>25514.76</v>
      </c>
    </row>
    <row r="61" spans="1:8" s="23" customFormat="1" ht="15.6">
      <c r="A61" s="19">
        <v>3</v>
      </c>
      <c r="B61" s="24">
        <v>943</v>
      </c>
      <c r="C61" s="33" t="s">
        <v>13</v>
      </c>
      <c r="D61" s="26" t="s">
        <v>85</v>
      </c>
      <c r="E61" s="26" t="s">
        <v>71</v>
      </c>
      <c r="F61" s="26" t="s">
        <v>10</v>
      </c>
      <c r="G61" s="26" t="s">
        <v>75</v>
      </c>
      <c r="H61" s="32">
        <v>0</v>
      </c>
    </row>
    <row r="62" spans="1:8" s="23" customFormat="1" ht="46.8">
      <c r="A62" s="19">
        <v>0</v>
      </c>
      <c r="B62" s="20">
        <v>950</v>
      </c>
      <c r="C62" s="21" t="s">
        <v>141</v>
      </c>
      <c r="D62" s="35"/>
      <c r="E62" s="35"/>
      <c r="F62" s="35"/>
      <c r="G62" s="35"/>
      <c r="H62" s="22">
        <f>SUMIFS(H63:H1124,$B63:$B1124,$B63)/3</f>
        <v>37378767.659999989</v>
      </c>
    </row>
    <row r="63" spans="1:8" s="23" customFormat="1" ht="62.4">
      <c r="A63" s="19">
        <v>1</v>
      </c>
      <c r="B63" s="24">
        <v>950</v>
      </c>
      <c r="C63" s="33" t="s">
        <v>34</v>
      </c>
      <c r="D63" s="26" t="s">
        <v>70</v>
      </c>
      <c r="E63" s="26" t="s">
        <v>87</v>
      </c>
      <c r="F63" s="26" t="s">
        <v>7</v>
      </c>
      <c r="G63" s="26" t="s">
        <v>72</v>
      </c>
      <c r="H63" s="27">
        <f>SUMIFS(H64:H1119,$B64:$B1119,$B64,$D64:$D1119,$D64,$E64:$E1119,$E64)/2</f>
        <v>3805696.9</v>
      </c>
    </row>
    <row r="64" spans="1:8" s="23" customFormat="1" ht="62.4">
      <c r="A64" s="19">
        <v>2</v>
      </c>
      <c r="B64" s="24">
        <v>950</v>
      </c>
      <c r="C64" s="29" t="s">
        <v>194</v>
      </c>
      <c r="D64" s="26" t="s">
        <v>70</v>
      </c>
      <c r="E64" s="26" t="s">
        <v>87</v>
      </c>
      <c r="F64" s="26" t="s">
        <v>15</v>
      </c>
      <c r="G64" s="26" t="s">
        <v>72</v>
      </c>
      <c r="H64" s="27">
        <f>SUMIFS(H65:H1119,$B65:$B1119,$B64,$D65:$D1119,$D65,$E65:$E1119,$E65,$F65:$F1119,$F65)</f>
        <v>0</v>
      </c>
    </row>
    <row r="65" spans="1:8" s="23" customFormat="1" ht="46.8">
      <c r="A65" s="19">
        <v>3</v>
      </c>
      <c r="B65" s="24">
        <v>950</v>
      </c>
      <c r="C65" s="33" t="s">
        <v>12</v>
      </c>
      <c r="D65" s="26" t="s">
        <v>70</v>
      </c>
      <c r="E65" s="26" t="s">
        <v>87</v>
      </c>
      <c r="F65" s="26" t="s">
        <v>15</v>
      </c>
      <c r="G65" s="26" t="s">
        <v>74</v>
      </c>
      <c r="H65" s="32">
        <v>0</v>
      </c>
    </row>
    <row r="66" spans="1:8" s="23" customFormat="1" ht="62.4">
      <c r="A66" s="19">
        <v>2</v>
      </c>
      <c r="B66" s="24">
        <v>950</v>
      </c>
      <c r="C66" s="29" t="s">
        <v>165</v>
      </c>
      <c r="D66" s="26" t="s">
        <v>70</v>
      </c>
      <c r="E66" s="26" t="s">
        <v>87</v>
      </c>
      <c r="F66" s="26" t="s">
        <v>42</v>
      </c>
      <c r="G66" s="26" t="s">
        <v>72</v>
      </c>
      <c r="H66" s="27">
        <f>SUMIFS(H67:H1121,$B67:$B1121,$B66,$D67:$D1121,$D67,$E67:$E1121,$E67,$F67:$F1121,$F67)</f>
        <v>0</v>
      </c>
    </row>
    <row r="67" spans="1:8" s="23" customFormat="1" ht="46.8">
      <c r="A67" s="19">
        <v>3</v>
      </c>
      <c r="B67" s="24">
        <v>950</v>
      </c>
      <c r="C67" s="33" t="s">
        <v>12</v>
      </c>
      <c r="D67" s="26" t="s">
        <v>70</v>
      </c>
      <c r="E67" s="26" t="s">
        <v>87</v>
      </c>
      <c r="F67" s="26" t="s">
        <v>42</v>
      </c>
      <c r="G67" s="26" t="s">
        <v>74</v>
      </c>
      <c r="H67" s="32">
        <v>0</v>
      </c>
    </row>
    <row r="68" spans="1:8" s="23" customFormat="1" ht="62.4">
      <c r="A68" s="19">
        <v>2</v>
      </c>
      <c r="B68" s="24">
        <v>950</v>
      </c>
      <c r="C68" s="33" t="s">
        <v>9</v>
      </c>
      <c r="D68" s="26" t="s">
        <v>70</v>
      </c>
      <c r="E68" s="26" t="s">
        <v>87</v>
      </c>
      <c r="F68" s="26" t="s">
        <v>109</v>
      </c>
      <c r="G68" s="26" t="s">
        <v>72</v>
      </c>
      <c r="H68" s="27">
        <f>SUMIFS(H69:H1123,$B69:$B1123,$B68,$D69:$D1123,$D69,$E69:$E1123,$E69,$F69:$F1123,$F69)</f>
        <v>3805696.9</v>
      </c>
    </row>
    <row r="69" spans="1:8" s="23" customFormat="1" ht="31.2">
      <c r="A69" s="19">
        <v>3</v>
      </c>
      <c r="B69" s="24">
        <v>950</v>
      </c>
      <c r="C69" s="33" t="s">
        <v>11</v>
      </c>
      <c r="D69" s="26" t="s">
        <v>70</v>
      </c>
      <c r="E69" s="26" t="s">
        <v>87</v>
      </c>
      <c r="F69" s="26" t="s">
        <v>109</v>
      </c>
      <c r="G69" s="26" t="s">
        <v>73</v>
      </c>
      <c r="H69" s="32">
        <v>3646931.02</v>
      </c>
    </row>
    <row r="70" spans="1:8" s="23" customFormat="1" ht="46.8">
      <c r="A70" s="19">
        <v>3</v>
      </c>
      <c r="B70" s="24">
        <v>950</v>
      </c>
      <c r="C70" s="33" t="s">
        <v>12</v>
      </c>
      <c r="D70" s="26" t="s">
        <v>70</v>
      </c>
      <c r="E70" s="26" t="s">
        <v>87</v>
      </c>
      <c r="F70" s="26" t="s">
        <v>109</v>
      </c>
      <c r="G70" s="26" t="s">
        <v>74</v>
      </c>
      <c r="H70" s="32">
        <v>158765.88</v>
      </c>
    </row>
    <row r="71" spans="1:8" s="23" customFormat="1" ht="39" customHeight="1">
      <c r="A71" s="19">
        <v>3</v>
      </c>
      <c r="B71" s="24">
        <v>950</v>
      </c>
      <c r="C71" s="33" t="s">
        <v>21</v>
      </c>
      <c r="D71" s="26" t="s">
        <v>70</v>
      </c>
      <c r="E71" s="26" t="s">
        <v>87</v>
      </c>
      <c r="F71" s="26" t="s">
        <v>109</v>
      </c>
      <c r="G71" s="26" t="s">
        <v>81</v>
      </c>
      <c r="H71" s="32">
        <v>0</v>
      </c>
    </row>
    <row r="72" spans="1:8" s="23" customFormat="1" ht="15.6">
      <c r="A72" s="19">
        <v>3</v>
      </c>
      <c r="B72" s="24">
        <v>950</v>
      </c>
      <c r="C72" s="33" t="s">
        <v>130</v>
      </c>
      <c r="D72" s="26" t="s">
        <v>70</v>
      </c>
      <c r="E72" s="26" t="s">
        <v>87</v>
      </c>
      <c r="F72" s="26" t="s">
        <v>109</v>
      </c>
      <c r="G72" s="26" t="s">
        <v>129</v>
      </c>
      <c r="H72" s="32">
        <v>0</v>
      </c>
    </row>
    <row r="73" spans="1:8" s="23" customFormat="1" ht="21" customHeight="1">
      <c r="A73" s="19">
        <v>3</v>
      </c>
      <c r="B73" s="24">
        <v>950</v>
      </c>
      <c r="C73" s="33" t="s">
        <v>13</v>
      </c>
      <c r="D73" s="26" t="s">
        <v>70</v>
      </c>
      <c r="E73" s="26" t="s">
        <v>87</v>
      </c>
      <c r="F73" s="26" t="s">
        <v>109</v>
      </c>
      <c r="G73" s="26" t="s">
        <v>75</v>
      </c>
      <c r="H73" s="32">
        <v>0</v>
      </c>
    </row>
    <row r="74" spans="1:8" s="23" customFormat="1" ht="15" customHeight="1">
      <c r="A74" s="19">
        <v>1</v>
      </c>
      <c r="B74" s="24">
        <v>950</v>
      </c>
      <c r="C74" s="33" t="s">
        <v>14</v>
      </c>
      <c r="D74" s="26" t="s">
        <v>70</v>
      </c>
      <c r="E74" s="26" t="s">
        <v>76</v>
      </c>
      <c r="F74" s="26"/>
      <c r="G74" s="26"/>
      <c r="H74" s="27">
        <f>SUMIFS(H75:H1130,$B75:$B1130,$B75,$D75:$D1130,$D75,$E75:$E1130,$E75)/2</f>
        <v>0</v>
      </c>
    </row>
    <row r="75" spans="1:8" s="23" customFormat="1" ht="62.4">
      <c r="A75" s="19">
        <v>2</v>
      </c>
      <c r="B75" s="24">
        <v>950</v>
      </c>
      <c r="C75" s="33" t="s">
        <v>173</v>
      </c>
      <c r="D75" s="26" t="s">
        <v>70</v>
      </c>
      <c r="E75" s="26" t="s">
        <v>76</v>
      </c>
      <c r="F75" s="26" t="s">
        <v>50</v>
      </c>
      <c r="G75" s="26" t="s">
        <v>72</v>
      </c>
      <c r="H75" s="27">
        <f>SUMIFS(H76:H1130,$B76:$B1130,$B75,$D76:$D1130,$D76,$E76:$E1130,$E76,$F76:$F1130,$F76)</f>
        <v>0</v>
      </c>
    </row>
    <row r="76" spans="1:8" s="23" customFormat="1" ht="46.8">
      <c r="A76" s="19">
        <v>3</v>
      </c>
      <c r="B76" s="24">
        <v>950</v>
      </c>
      <c r="C76" s="33" t="s">
        <v>12</v>
      </c>
      <c r="D76" s="26" t="s">
        <v>70</v>
      </c>
      <c r="E76" s="26" t="s">
        <v>76</v>
      </c>
      <c r="F76" s="26" t="s">
        <v>50</v>
      </c>
      <c r="G76" s="26" t="s">
        <v>74</v>
      </c>
      <c r="H76" s="32">
        <v>0</v>
      </c>
    </row>
    <row r="77" spans="1:8" s="23" customFormat="1" ht="49.95" customHeight="1">
      <c r="A77" s="19">
        <v>1</v>
      </c>
      <c r="B77" s="24">
        <v>950</v>
      </c>
      <c r="C77" s="33" t="s">
        <v>52</v>
      </c>
      <c r="D77" s="26" t="s">
        <v>79</v>
      </c>
      <c r="E77" s="26" t="s">
        <v>90</v>
      </c>
      <c r="F77" s="26"/>
      <c r="G77" s="26"/>
      <c r="H77" s="27">
        <f>SUMIFS(H78:H1133,$B78:$B1133,$B78,$D78:$D1133,$D78,$E78:$E1133,$E78)/2</f>
        <v>430937.55</v>
      </c>
    </row>
    <row r="78" spans="1:8" s="23" customFormat="1" ht="62.4">
      <c r="A78" s="19">
        <v>2</v>
      </c>
      <c r="B78" s="24">
        <v>950</v>
      </c>
      <c r="C78" s="33" t="s">
        <v>173</v>
      </c>
      <c r="D78" s="26" t="s">
        <v>79</v>
      </c>
      <c r="E78" s="26" t="s">
        <v>90</v>
      </c>
      <c r="F78" s="26" t="s">
        <v>50</v>
      </c>
      <c r="G78" s="26" t="s">
        <v>72</v>
      </c>
      <c r="H78" s="27">
        <f>SUMIFS(H79:H1133,$B79:$B1133,$B78,$D79:$D1133,$D79,$E79:$E1133,$E79,$F79:$F1133,$F79)</f>
        <v>430937.55</v>
      </c>
    </row>
    <row r="79" spans="1:8" s="23" customFormat="1" ht="46.8">
      <c r="A79" s="19">
        <v>3</v>
      </c>
      <c r="B79" s="24">
        <v>950</v>
      </c>
      <c r="C79" s="33" t="s">
        <v>12</v>
      </c>
      <c r="D79" s="26" t="s">
        <v>79</v>
      </c>
      <c r="E79" s="26" t="s">
        <v>90</v>
      </c>
      <c r="F79" s="26" t="s">
        <v>50</v>
      </c>
      <c r="G79" s="26" t="s">
        <v>74</v>
      </c>
      <c r="H79" s="32">
        <v>430937.55</v>
      </c>
    </row>
    <row r="80" spans="1:8" s="23" customFormat="1" ht="15" customHeight="1">
      <c r="A80" s="19">
        <v>1</v>
      </c>
      <c r="B80" s="24">
        <v>950</v>
      </c>
      <c r="C80" s="34" t="s">
        <v>54</v>
      </c>
      <c r="D80" s="26" t="s">
        <v>87</v>
      </c>
      <c r="E80" s="26" t="s">
        <v>93</v>
      </c>
      <c r="F80" s="26"/>
      <c r="G80" s="26"/>
      <c r="H80" s="27">
        <f>SUMIFS(H81:H1133,$B81:$B1133,$B81,$D81:$D1133,$D81,$E81:$E1133,$E81)/2</f>
        <v>0</v>
      </c>
    </row>
    <row r="81" spans="1:8" s="23" customFormat="1" ht="62.4">
      <c r="A81" s="19">
        <v>2</v>
      </c>
      <c r="B81" s="24">
        <v>950</v>
      </c>
      <c r="C81" s="33" t="s">
        <v>173</v>
      </c>
      <c r="D81" s="26" t="s">
        <v>87</v>
      </c>
      <c r="E81" s="26" t="s">
        <v>93</v>
      </c>
      <c r="F81" s="26" t="s">
        <v>50</v>
      </c>
      <c r="G81" s="26" t="s">
        <v>72</v>
      </c>
      <c r="H81" s="27">
        <f>SUMIFS(H82:H1133,$B82:$B1133,$B81,$D82:$D1133,$D82,$E82:$E1133,$E82,$F82:$F1133,$F82)</f>
        <v>0</v>
      </c>
    </row>
    <row r="82" spans="1:8" s="23" customFormat="1" ht="46.8">
      <c r="A82" s="19">
        <v>3</v>
      </c>
      <c r="B82" s="24">
        <v>950</v>
      </c>
      <c r="C82" s="33" t="s">
        <v>12</v>
      </c>
      <c r="D82" s="26" t="s">
        <v>87</v>
      </c>
      <c r="E82" s="26" t="s">
        <v>93</v>
      </c>
      <c r="F82" s="26" t="s">
        <v>50</v>
      </c>
      <c r="G82" s="26" t="s">
        <v>74</v>
      </c>
      <c r="H82" s="32">
        <v>0</v>
      </c>
    </row>
    <row r="83" spans="1:8" s="23" customFormat="1" ht="31.2">
      <c r="A83" s="19">
        <v>1</v>
      </c>
      <c r="B83" s="24">
        <v>950</v>
      </c>
      <c r="C83" s="33" t="s">
        <v>37</v>
      </c>
      <c r="D83" s="26" t="s">
        <v>87</v>
      </c>
      <c r="E83" s="26" t="s">
        <v>88</v>
      </c>
      <c r="F83" s="26"/>
      <c r="G83" s="26"/>
      <c r="H83" s="27">
        <f>SUMIFS(H84:H1136,$B84:$B1136,$B84,$D84:$D1136,$D84,$E84:$E1136,$E84)/2</f>
        <v>113230.01</v>
      </c>
    </row>
    <row r="84" spans="1:8" s="23" customFormat="1" ht="62.4">
      <c r="A84" s="19">
        <v>2</v>
      </c>
      <c r="B84" s="24">
        <v>950</v>
      </c>
      <c r="C84" s="33" t="s">
        <v>173</v>
      </c>
      <c r="D84" s="26" t="s">
        <v>87</v>
      </c>
      <c r="E84" s="26" t="s">
        <v>88</v>
      </c>
      <c r="F84" s="26" t="s">
        <v>50</v>
      </c>
      <c r="G84" s="26"/>
      <c r="H84" s="27">
        <f>SUMIFS(H85:H1136,$B85:$B1136,$B84,$D85:$D1136,$D85,$E85:$E1136,$E85,$F85:$F1136,$F85)</f>
        <v>113230.01</v>
      </c>
    </row>
    <row r="85" spans="1:8" s="23" customFormat="1" ht="46.8">
      <c r="A85" s="19">
        <v>3</v>
      </c>
      <c r="B85" s="24">
        <v>950</v>
      </c>
      <c r="C85" s="33" t="s">
        <v>12</v>
      </c>
      <c r="D85" s="26" t="s">
        <v>87</v>
      </c>
      <c r="E85" s="26" t="s">
        <v>88</v>
      </c>
      <c r="F85" s="26" t="s">
        <v>50</v>
      </c>
      <c r="G85" s="26" t="s">
        <v>74</v>
      </c>
      <c r="H85" s="32">
        <v>113230.01</v>
      </c>
    </row>
    <row r="86" spans="1:8" s="23" customFormat="1" ht="15.6">
      <c r="A86" s="19">
        <v>1</v>
      </c>
      <c r="B86" s="24">
        <v>950</v>
      </c>
      <c r="C86" s="33" t="s">
        <v>59</v>
      </c>
      <c r="D86" s="26" t="s">
        <v>93</v>
      </c>
      <c r="E86" s="26" t="s">
        <v>70</v>
      </c>
      <c r="F86" s="26"/>
      <c r="G86" s="26"/>
      <c r="H86" s="27">
        <f>SUMIFS(H87:H1139,$B87:$B1139,$B87,$D87:$D1139,$D87,$E87:$E1139,$E87)/2</f>
        <v>1072.73</v>
      </c>
    </row>
    <row r="87" spans="1:8" s="23" customFormat="1" ht="62.4">
      <c r="A87" s="19">
        <v>2</v>
      </c>
      <c r="B87" s="24">
        <v>950</v>
      </c>
      <c r="C87" s="33" t="s">
        <v>173</v>
      </c>
      <c r="D87" s="26" t="s">
        <v>93</v>
      </c>
      <c r="E87" s="26" t="s">
        <v>70</v>
      </c>
      <c r="F87" s="26" t="s">
        <v>50</v>
      </c>
      <c r="G87" s="26"/>
      <c r="H87" s="27">
        <f>SUMIFS(H88:H1139,$B88:$B1139,$B87,$D88:$D1139,$D88,$E88:$E1139,$E88,$F88:$F1139,$F88)</f>
        <v>1072.73</v>
      </c>
    </row>
    <row r="88" spans="1:8" s="23" customFormat="1" ht="46.8">
      <c r="A88" s="19">
        <v>3</v>
      </c>
      <c r="B88" s="24">
        <v>950</v>
      </c>
      <c r="C88" s="33" t="s">
        <v>12</v>
      </c>
      <c r="D88" s="26" t="s">
        <v>93</v>
      </c>
      <c r="E88" s="26" t="s">
        <v>70</v>
      </c>
      <c r="F88" s="26" t="s">
        <v>50</v>
      </c>
      <c r="G88" s="26" t="s">
        <v>74</v>
      </c>
      <c r="H88" s="32">
        <v>1072.73</v>
      </c>
    </row>
    <row r="89" spans="1:8" s="23" customFormat="1" ht="62.4">
      <c r="A89" s="19">
        <v>2</v>
      </c>
      <c r="B89" s="24">
        <v>950</v>
      </c>
      <c r="C89" s="33" t="s">
        <v>160</v>
      </c>
      <c r="D89" s="26" t="s">
        <v>93</v>
      </c>
      <c r="E89" s="26" t="s">
        <v>70</v>
      </c>
      <c r="F89" s="26" t="s">
        <v>159</v>
      </c>
      <c r="G89" s="26"/>
      <c r="H89" s="27">
        <f>SUMIFS(H90:H1141,$B90:$B1141,$B89,$D90:$D1141,$D90,$E90:$E1141,$E90,$F90:$F1141,$F90)</f>
        <v>0</v>
      </c>
    </row>
    <row r="90" spans="1:8" s="23" customFormat="1" ht="46.8">
      <c r="A90" s="19">
        <v>3</v>
      </c>
      <c r="B90" s="24">
        <v>950</v>
      </c>
      <c r="C90" s="33" t="s">
        <v>12</v>
      </c>
      <c r="D90" s="26" t="s">
        <v>93</v>
      </c>
      <c r="E90" s="26" t="s">
        <v>70</v>
      </c>
      <c r="F90" s="26" t="s">
        <v>159</v>
      </c>
      <c r="G90" s="26" t="s">
        <v>74</v>
      </c>
      <c r="H90" s="32">
        <v>0</v>
      </c>
    </row>
    <row r="91" spans="1:8" s="23" customFormat="1" ht="15.6">
      <c r="A91" s="19">
        <v>1</v>
      </c>
      <c r="B91" s="24">
        <v>950</v>
      </c>
      <c r="C91" s="33" t="s">
        <v>38</v>
      </c>
      <c r="D91" s="26" t="s">
        <v>82</v>
      </c>
      <c r="E91" s="26" t="s">
        <v>89</v>
      </c>
      <c r="F91" s="26"/>
      <c r="G91" s="26"/>
      <c r="H91" s="27">
        <f>SUMIFS(H92:H1149,$B92:$B1149,$B92,$D92:$D1149,$D92,$E92:$E1149,$E92)/2</f>
        <v>18920330.559999995</v>
      </c>
    </row>
    <row r="92" spans="1:8" s="23" customFormat="1" ht="54.6" customHeight="1">
      <c r="A92" s="19">
        <v>2</v>
      </c>
      <c r="B92" s="24">
        <v>950</v>
      </c>
      <c r="C92" s="33" t="s">
        <v>192</v>
      </c>
      <c r="D92" s="26" t="s">
        <v>82</v>
      </c>
      <c r="E92" s="26" t="s">
        <v>89</v>
      </c>
      <c r="F92" s="26" t="s">
        <v>127</v>
      </c>
      <c r="G92" s="26"/>
      <c r="H92" s="27">
        <f>SUMIFS(H93:H1149,$B93:$B1149,$B92,$D93:$D1149,$D93,$E93:$E1149,$E93,$F93:$F1149,$F93)</f>
        <v>38802</v>
      </c>
    </row>
    <row r="93" spans="1:8" s="23" customFormat="1" ht="46.8">
      <c r="A93" s="19">
        <v>3</v>
      </c>
      <c r="B93" s="24">
        <v>950</v>
      </c>
      <c r="C93" s="33" t="s">
        <v>12</v>
      </c>
      <c r="D93" s="26" t="s">
        <v>82</v>
      </c>
      <c r="E93" s="26" t="s">
        <v>89</v>
      </c>
      <c r="F93" s="26" t="s">
        <v>127</v>
      </c>
      <c r="G93" s="26" t="s">
        <v>74</v>
      </c>
      <c r="H93" s="32">
        <v>38802</v>
      </c>
    </row>
    <row r="94" spans="1:8" s="23" customFormat="1" ht="62.4">
      <c r="A94" s="19">
        <v>2</v>
      </c>
      <c r="B94" s="24">
        <v>950</v>
      </c>
      <c r="C94" s="36" t="s">
        <v>169</v>
      </c>
      <c r="D94" s="26" t="s">
        <v>82</v>
      </c>
      <c r="E94" s="26" t="s">
        <v>89</v>
      </c>
      <c r="F94" s="26" t="s">
        <v>39</v>
      </c>
      <c r="G94" s="26"/>
      <c r="H94" s="27">
        <f>SUMIFS(H95:H1151,$B95:$B1151,$B94,$D95:$D1151,$D95,$E95:$E1151,$E95,$F95:$F1151,$F95)</f>
        <v>1437084</v>
      </c>
    </row>
    <row r="95" spans="1:8" s="23" customFormat="1" ht="46.8">
      <c r="A95" s="19">
        <v>3</v>
      </c>
      <c r="B95" s="24">
        <v>950</v>
      </c>
      <c r="C95" s="33" t="s">
        <v>12</v>
      </c>
      <c r="D95" s="26" t="s">
        <v>82</v>
      </c>
      <c r="E95" s="26" t="s">
        <v>89</v>
      </c>
      <c r="F95" s="26" t="s">
        <v>39</v>
      </c>
      <c r="G95" s="26" t="s">
        <v>74</v>
      </c>
      <c r="H95" s="32">
        <v>1437084</v>
      </c>
    </row>
    <row r="96" spans="1:8" s="23" customFormat="1" ht="62.4">
      <c r="A96" s="19">
        <v>2</v>
      </c>
      <c r="B96" s="24">
        <v>950</v>
      </c>
      <c r="C96" s="33" t="s">
        <v>173</v>
      </c>
      <c r="D96" s="26" t="s">
        <v>82</v>
      </c>
      <c r="E96" s="26" t="s">
        <v>89</v>
      </c>
      <c r="F96" s="26" t="s">
        <v>50</v>
      </c>
      <c r="G96" s="26"/>
      <c r="H96" s="27">
        <f>SUMIFS(H97:H1153,$B97:$B1153,$B96,$D97:$D1153,$D97,$E97:$E1153,$E97,$F97:$F1153,$F97)</f>
        <v>14697399.619999999</v>
      </c>
    </row>
    <row r="97" spans="1:8" s="23" customFormat="1" ht="46.8">
      <c r="A97" s="19">
        <v>3</v>
      </c>
      <c r="B97" s="24">
        <v>950</v>
      </c>
      <c r="C97" s="33" t="s">
        <v>12</v>
      </c>
      <c r="D97" s="26" t="s">
        <v>82</v>
      </c>
      <c r="E97" s="26" t="s">
        <v>89</v>
      </c>
      <c r="F97" s="26" t="s">
        <v>50</v>
      </c>
      <c r="G97" s="26" t="s">
        <v>74</v>
      </c>
      <c r="H97" s="32">
        <v>14697399.619999999</v>
      </c>
    </row>
    <row r="98" spans="1:8" s="23" customFormat="1" ht="46.8">
      <c r="A98" s="19">
        <v>2</v>
      </c>
      <c r="B98" s="24">
        <v>950</v>
      </c>
      <c r="C98" s="33" t="s">
        <v>156</v>
      </c>
      <c r="D98" s="26" t="s">
        <v>82</v>
      </c>
      <c r="E98" s="26" t="s">
        <v>89</v>
      </c>
      <c r="F98" s="26" t="s">
        <v>155</v>
      </c>
      <c r="G98" s="26"/>
      <c r="H98" s="27">
        <f>SUMIFS(H99:H1155,$B99:$B1155,$B98,$D99:$D1155,$D99,$E99:$E1155,$E99,$F99:$F1155,$F99)</f>
        <v>2747044.94</v>
      </c>
    </row>
    <row r="99" spans="1:8" s="23" customFormat="1" ht="46.8">
      <c r="A99" s="19">
        <v>3</v>
      </c>
      <c r="B99" s="24">
        <v>950</v>
      </c>
      <c r="C99" s="33" t="s">
        <v>12</v>
      </c>
      <c r="D99" s="26" t="s">
        <v>82</v>
      </c>
      <c r="E99" s="26" t="s">
        <v>89</v>
      </c>
      <c r="F99" s="26" t="s">
        <v>155</v>
      </c>
      <c r="G99" s="26" t="s">
        <v>74</v>
      </c>
      <c r="H99" s="32">
        <v>2747044.94</v>
      </c>
    </row>
    <row r="100" spans="1:8" s="23" customFormat="1" ht="15.6">
      <c r="A100" s="19">
        <v>1</v>
      </c>
      <c r="B100" s="24">
        <v>950</v>
      </c>
      <c r="C100" s="33" t="s">
        <v>133</v>
      </c>
      <c r="D100" s="26" t="s">
        <v>85</v>
      </c>
      <c r="E100" s="26" t="s">
        <v>87</v>
      </c>
      <c r="F100" s="26"/>
      <c r="G100" s="26"/>
      <c r="H100" s="27">
        <f>SUMIFS(H101:H1158,$B101:$B1158,$B101,$D101:$D1158,$D101,$E101:$E1158,$E101)/2</f>
        <v>14107499.91</v>
      </c>
    </row>
    <row r="101" spans="1:8" s="23" customFormat="1" ht="85.2" customHeight="1">
      <c r="A101" s="19">
        <v>2</v>
      </c>
      <c r="B101" s="24">
        <v>950</v>
      </c>
      <c r="C101" s="33" t="s">
        <v>195</v>
      </c>
      <c r="D101" s="26" t="s">
        <v>85</v>
      </c>
      <c r="E101" s="26" t="s">
        <v>87</v>
      </c>
      <c r="F101" s="26" t="s">
        <v>122</v>
      </c>
      <c r="G101" s="26"/>
      <c r="H101" s="27">
        <f>SUMIFS(H102:H1158,$B102:$B1158,$B101,$D102:$D1158,$D102,$E102:$E1158,$E102,$F102:$F1158,$F102)</f>
        <v>14107499.91</v>
      </c>
    </row>
    <row r="102" spans="1:8" s="23" customFormat="1" ht="15.6">
      <c r="A102" s="19">
        <v>3</v>
      </c>
      <c r="B102" s="24">
        <v>950</v>
      </c>
      <c r="C102" s="33" t="s">
        <v>120</v>
      </c>
      <c r="D102" s="26" t="s">
        <v>85</v>
      </c>
      <c r="E102" s="26" t="s">
        <v>87</v>
      </c>
      <c r="F102" s="26" t="s">
        <v>122</v>
      </c>
      <c r="G102" s="26" t="s">
        <v>121</v>
      </c>
      <c r="H102" s="32">
        <v>14107499.91</v>
      </c>
    </row>
    <row r="103" spans="1:8" s="23" customFormat="1" ht="31.2">
      <c r="A103" s="19">
        <v>0</v>
      </c>
      <c r="B103" s="20">
        <v>955</v>
      </c>
      <c r="C103" s="21" t="s">
        <v>40</v>
      </c>
      <c r="D103" s="35" t="s">
        <v>72</v>
      </c>
      <c r="E103" s="35" t="s">
        <v>72</v>
      </c>
      <c r="F103" s="35" t="s">
        <v>7</v>
      </c>
      <c r="G103" s="35" t="s">
        <v>72</v>
      </c>
      <c r="H103" s="22">
        <f>SUMIFS(H104:H1167,$B104:$B1167,$B104)/3</f>
        <v>188295238.14000013</v>
      </c>
    </row>
    <row r="104" spans="1:8" s="23" customFormat="1" ht="46.8">
      <c r="A104" s="19">
        <v>1</v>
      </c>
      <c r="B104" s="24">
        <v>955</v>
      </c>
      <c r="C104" s="33" t="s">
        <v>41</v>
      </c>
      <c r="D104" s="26" t="s">
        <v>70</v>
      </c>
      <c r="E104" s="26" t="s">
        <v>89</v>
      </c>
      <c r="F104" s="26" t="s">
        <v>7</v>
      </c>
      <c r="G104" s="26" t="s">
        <v>72</v>
      </c>
      <c r="H104" s="27">
        <f>SUMIFS(H105:H1162,$B105:$B1162,$B105,$D105:$D1162,$D105,$E105:$E1162,$E105)/2</f>
        <v>1516716.6</v>
      </c>
    </row>
    <row r="105" spans="1:8" s="23" customFormat="1" ht="62.4">
      <c r="A105" s="19">
        <v>2</v>
      </c>
      <c r="B105" s="24">
        <v>955</v>
      </c>
      <c r="C105" s="33" t="s">
        <v>9</v>
      </c>
      <c r="D105" s="26" t="s">
        <v>70</v>
      </c>
      <c r="E105" s="26" t="s">
        <v>89</v>
      </c>
      <c r="F105" s="26" t="s">
        <v>109</v>
      </c>
      <c r="G105" s="26" t="s">
        <v>72</v>
      </c>
      <c r="H105" s="27">
        <f>SUMIFS(H106:H1162,$B106:$B1162,$B105,$D106:$D1162,$D106,$E106:$E1162,$E106,$F106:$F1162,$F106)</f>
        <v>1516716.6</v>
      </c>
    </row>
    <row r="106" spans="1:8" s="23" customFormat="1" ht="31.2">
      <c r="A106" s="19">
        <v>3</v>
      </c>
      <c r="B106" s="24">
        <v>955</v>
      </c>
      <c r="C106" s="33" t="s">
        <v>11</v>
      </c>
      <c r="D106" s="26" t="s">
        <v>70</v>
      </c>
      <c r="E106" s="26" t="s">
        <v>89</v>
      </c>
      <c r="F106" s="26" t="s">
        <v>109</v>
      </c>
      <c r="G106" s="26" t="s">
        <v>73</v>
      </c>
      <c r="H106" s="32">
        <v>1516716.6</v>
      </c>
    </row>
    <row r="107" spans="1:8" s="23" customFormat="1" ht="46.8">
      <c r="A107" s="19">
        <v>3</v>
      </c>
      <c r="B107" s="24">
        <v>955</v>
      </c>
      <c r="C107" s="25" t="s">
        <v>12</v>
      </c>
      <c r="D107" s="26" t="s">
        <v>70</v>
      </c>
      <c r="E107" s="26" t="s">
        <v>89</v>
      </c>
      <c r="F107" s="26" t="s">
        <v>109</v>
      </c>
      <c r="G107" s="26" t="s">
        <v>74</v>
      </c>
      <c r="H107" s="32">
        <v>0</v>
      </c>
    </row>
    <row r="108" spans="1:8" s="23" customFormat="1" ht="62.4">
      <c r="A108" s="19">
        <v>1</v>
      </c>
      <c r="B108" s="24">
        <v>955</v>
      </c>
      <c r="C108" s="33" t="s">
        <v>34</v>
      </c>
      <c r="D108" s="26" t="s">
        <v>70</v>
      </c>
      <c r="E108" s="26" t="s">
        <v>87</v>
      </c>
      <c r="F108" s="26" t="s">
        <v>7</v>
      </c>
      <c r="G108" s="26" t="s">
        <v>72</v>
      </c>
      <c r="H108" s="27">
        <f>SUMIFS(H109:H1166,$B109:$B1166,$B109,$D109:$D1166,$D109,$E109:$E1166,$E109)/2</f>
        <v>14710681.17</v>
      </c>
    </row>
    <row r="109" spans="1:8" s="23" customFormat="1" ht="62.4">
      <c r="A109" s="19">
        <v>2</v>
      </c>
      <c r="B109" s="24">
        <v>955</v>
      </c>
      <c r="C109" s="29" t="s">
        <v>194</v>
      </c>
      <c r="D109" s="26" t="s">
        <v>70</v>
      </c>
      <c r="E109" s="26" t="s">
        <v>87</v>
      </c>
      <c r="F109" s="26" t="s">
        <v>15</v>
      </c>
      <c r="G109" s="26" t="s">
        <v>72</v>
      </c>
      <c r="H109" s="27">
        <f>SUMIFS(H110:H1166,$B110:$B1166,$B109,$D110:$D1166,$D110,$E110:$E1166,$E110,$F110:$F1166,$F110)</f>
        <v>252791.36</v>
      </c>
    </row>
    <row r="110" spans="1:8" s="23" customFormat="1" ht="46.8">
      <c r="A110" s="19">
        <v>3</v>
      </c>
      <c r="B110" s="24">
        <v>955</v>
      </c>
      <c r="C110" s="25" t="s">
        <v>12</v>
      </c>
      <c r="D110" s="26" t="s">
        <v>70</v>
      </c>
      <c r="E110" s="26" t="s">
        <v>87</v>
      </c>
      <c r="F110" s="26" t="s">
        <v>15</v>
      </c>
      <c r="G110" s="26" t="s">
        <v>74</v>
      </c>
      <c r="H110" s="32">
        <v>252791.36</v>
      </c>
    </row>
    <row r="111" spans="1:8" s="23" customFormat="1" ht="62.4">
      <c r="A111" s="19">
        <v>2</v>
      </c>
      <c r="B111" s="28">
        <v>955</v>
      </c>
      <c r="C111" s="29" t="s">
        <v>165</v>
      </c>
      <c r="D111" s="30" t="s">
        <v>70</v>
      </c>
      <c r="E111" s="26" t="s">
        <v>87</v>
      </c>
      <c r="F111" s="26" t="s">
        <v>42</v>
      </c>
      <c r="G111" s="26" t="s">
        <v>72</v>
      </c>
      <c r="H111" s="27">
        <f>SUMIFS(H112:H1168,$B112:$B1168,$B111,$D112:$D1168,$D112,$E112:$E1168,$E112,$F112:$F1168,$F112)</f>
        <v>25122</v>
      </c>
    </row>
    <row r="112" spans="1:8" s="23" customFormat="1" ht="46.8">
      <c r="A112" s="19">
        <v>3</v>
      </c>
      <c r="B112" s="24">
        <v>955</v>
      </c>
      <c r="C112" s="31" t="s">
        <v>12</v>
      </c>
      <c r="D112" s="26" t="s">
        <v>70</v>
      </c>
      <c r="E112" s="26" t="s">
        <v>87</v>
      </c>
      <c r="F112" s="26" t="s">
        <v>42</v>
      </c>
      <c r="G112" s="26" t="s">
        <v>74</v>
      </c>
      <c r="H112" s="32">
        <v>25122</v>
      </c>
    </row>
    <row r="113" spans="1:8" s="23" customFormat="1" ht="62.4">
      <c r="A113" s="19">
        <v>2</v>
      </c>
      <c r="B113" s="24">
        <v>955</v>
      </c>
      <c r="C113" s="33" t="s">
        <v>9</v>
      </c>
      <c r="D113" s="26" t="s">
        <v>70</v>
      </c>
      <c r="E113" s="26" t="s">
        <v>87</v>
      </c>
      <c r="F113" s="26" t="s">
        <v>109</v>
      </c>
      <c r="G113" s="26" t="s">
        <v>72</v>
      </c>
      <c r="H113" s="27">
        <f>SUMIFS(H114:H1170,$B114:$B1170,$B113,$D114:$D1170,$D114,$E114:$E1170,$E114,$F114:$F1170,$F114)</f>
        <v>14432767.810000001</v>
      </c>
    </row>
    <row r="114" spans="1:8" s="23" customFormat="1" ht="31.2">
      <c r="A114" s="19">
        <v>3</v>
      </c>
      <c r="B114" s="24">
        <v>955</v>
      </c>
      <c r="C114" s="33" t="s">
        <v>11</v>
      </c>
      <c r="D114" s="26" t="s">
        <v>70</v>
      </c>
      <c r="E114" s="26" t="s">
        <v>87</v>
      </c>
      <c r="F114" s="26" t="s">
        <v>109</v>
      </c>
      <c r="G114" s="26" t="s">
        <v>73</v>
      </c>
      <c r="H114" s="32">
        <v>13259417.300000001</v>
      </c>
    </row>
    <row r="115" spans="1:8" s="23" customFormat="1" ht="46.8">
      <c r="A115" s="19">
        <v>3</v>
      </c>
      <c r="B115" s="24">
        <v>955</v>
      </c>
      <c r="C115" s="33" t="s">
        <v>12</v>
      </c>
      <c r="D115" s="26" t="s">
        <v>70</v>
      </c>
      <c r="E115" s="26" t="s">
        <v>87</v>
      </c>
      <c r="F115" s="26" t="s">
        <v>109</v>
      </c>
      <c r="G115" s="26" t="s">
        <v>74</v>
      </c>
      <c r="H115" s="32">
        <v>1085364.1100000001</v>
      </c>
    </row>
    <row r="116" spans="1:8" s="23" customFormat="1" ht="37.950000000000003" customHeight="1">
      <c r="A116" s="19">
        <v>3</v>
      </c>
      <c r="B116" s="24">
        <v>955</v>
      </c>
      <c r="C116" s="33" t="s">
        <v>21</v>
      </c>
      <c r="D116" s="26" t="s">
        <v>70</v>
      </c>
      <c r="E116" s="26" t="s">
        <v>87</v>
      </c>
      <c r="F116" s="26" t="s">
        <v>109</v>
      </c>
      <c r="G116" s="26" t="s">
        <v>81</v>
      </c>
      <c r="H116" s="32">
        <v>0</v>
      </c>
    </row>
    <row r="117" spans="1:8" s="23" customFormat="1" ht="15.6">
      <c r="A117" s="19">
        <v>3</v>
      </c>
      <c r="B117" s="24">
        <v>955</v>
      </c>
      <c r="C117" s="33" t="s">
        <v>13</v>
      </c>
      <c r="D117" s="26" t="s">
        <v>70</v>
      </c>
      <c r="E117" s="26" t="s">
        <v>87</v>
      </c>
      <c r="F117" s="26" t="s">
        <v>109</v>
      </c>
      <c r="G117" s="26" t="s">
        <v>75</v>
      </c>
      <c r="H117" s="32">
        <v>87986.4</v>
      </c>
    </row>
    <row r="118" spans="1:8" s="23" customFormat="1" ht="15.6">
      <c r="A118" s="19">
        <v>1</v>
      </c>
      <c r="B118" s="24">
        <v>955</v>
      </c>
      <c r="C118" s="33" t="s">
        <v>137</v>
      </c>
      <c r="D118" s="26" t="s">
        <v>70</v>
      </c>
      <c r="E118" s="26" t="s">
        <v>93</v>
      </c>
      <c r="F118" s="26" t="s">
        <v>7</v>
      </c>
      <c r="G118" s="26" t="s">
        <v>72</v>
      </c>
      <c r="H118" s="27">
        <f>SUMIFS(H119:H1176,$B119:$B1176,$B119,$D119:$D1176,$D119,$E119:$E1176,$E119)/2</f>
        <v>0</v>
      </c>
    </row>
    <row r="119" spans="1:8" s="23" customFormat="1" ht="31.2">
      <c r="A119" s="19">
        <v>2</v>
      </c>
      <c r="B119" s="24">
        <v>955</v>
      </c>
      <c r="C119" s="29" t="s">
        <v>138</v>
      </c>
      <c r="D119" s="26" t="s">
        <v>70</v>
      </c>
      <c r="E119" s="26" t="s">
        <v>93</v>
      </c>
      <c r="F119" s="26" t="s">
        <v>139</v>
      </c>
      <c r="G119" s="26" t="s">
        <v>72</v>
      </c>
      <c r="H119" s="27">
        <f>SUMIFS(H120:H1176,$B120:$B1176,$B119,$D120:$D1176,$D120,$E120:$E1176,$E120,$F120:$F1176,$F120)</f>
        <v>0</v>
      </c>
    </row>
    <row r="120" spans="1:8" s="23" customFormat="1" ht="46.8">
      <c r="A120" s="19">
        <v>3</v>
      </c>
      <c r="B120" s="24">
        <v>955</v>
      </c>
      <c r="C120" s="33" t="s">
        <v>12</v>
      </c>
      <c r="D120" s="26" t="s">
        <v>70</v>
      </c>
      <c r="E120" s="26" t="s">
        <v>93</v>
      </c>
      <c r="F120" s="26" t="s">
        <v>139</v>
      </c>
      <c r="G120" s="26" t="s">
        <v>74</v>
      </c>
      <c r="H120" s="32">
        <v>0</v>
      </c>
    </row>
    <row r="121" spans="1:8" s="23" customFormat="1" ht="31.2">
      <c r="A121" s="19">
        <v>1</v>
      </c>
      <c r="B121" s="24">
        <v>955</v>
      </c>
      <c r="C121" s="33" t="s">
        <v>205</v>
      </c>
      <c r="D121" s="26" t="s">
        <v>70</v>
      </c>
      <c r="E121" s="26" t="s">
        <v>82</v>
      </c>
      <c r="F121" s="26" t="s">
        <v>7</v>
      </c>
      <c r="G121" s="26" t="s">
        <v>72</v>
      </c>
      <c r="H121" s="27">
        <f>SUMIFS(H122:H1179,$B122:$B1179,$B122,$D122:$D1179,$D122,$E122:$E1179,$E122)/2</f>
        <v>0</v>
      </c>
    </row>
    <row r="122" spans="1:8" s="23" customFormat="1" ht="46.8">
      <c r="A122" s="19">
        <v>2</v>
      </c>
      <c r="B122" s="24">
        <v>955</v>
      </c>
      <c r="C122" s="29" t="s">
        <v>207</v>
      </c>
      <c r="D122" s="26" t="s">
        <v>70</v>
      </c>
      <c r="E122" s="26" t="s">
        <v>82</v>
      </c>
      <c r="F122" s="26" t="s">
        <v>206</v>
      </c>
      <c r="G122" s="26" t="s">
        <v>72</v>
      </c>
      <c r="H122" s="27">
        <f>SUMIFS(H123:H1179,$B123:$B1179,$B122,$D123:$D1179,$D123,$E123:$E1179,$E123,$F123:$F1179,$F123)</f>
        <v>0</v>
      </c>
    </row>
    <row r="123" spans="1:8" s="23" customFormat="1" ht="15.6">
      <c r="A123" s="19">
        <v>3</v>
      </c>
      <c r="B123" s="24">
        <v>955</v>
      </c>
      <c r="C123" s="25" t="s">
        <v>209</v>
      </c>
      <c r="D123" s="26" t="s">
        <v>70</v>
      </c>
      <c r="E123" s="26" t="s">
        <v>82</v>
      </c>
      <c r="F123" s="26" t="s">
        <v>206</v>
      </c>
      <c r="G123" s="26" t="s">
        <v>208</v>
      </c>
      <c r="H123" s="32">
        <v>0</v>
      </c>
    </row>
    <row r="124" spans="1:8" s="23" customFormat="1" ht="15.6">
      <c r="A124" s="19">
        <v>1</v>
      </c>
      <c r="B124" s="24">
        <v>955</v>
      </c>
      <c r="C124" s="33" t="s">
        <v>43</v>
      </c>
      <c r="D124" s="26" t="s">
        <v>70</v>
      </c>
      <c r="E124" s="26" t="s">
        <v>86</v>
      </c>
      <c r="F124" s="26" t="s">
        <v>7</v>
      </c>
      <c r="G124" s="26" t="s">
        <v>72</v>
      </c>
      <c r="H124" s="27">
        <f>SUMIFS(H125:H1179,$B125:$B1179,$B125,$D125:$D1179,$D125,$E125:$E1179,$E125)/2</f>
        <v>0</v>
      </c>
    </row>
    <row r="125" spans="1:8" s="23" customFormat="1" ht="39" customHeight="1">
      <c r="A125" s="19">
        <v>2</v>
      </c>
      <c r="B125" s="24">
        <v>955</v>
      </c>
      <c r="C125" s="33" t="s">
        <v>35</v>
      </c>
      <c r="D125" s="26" t="s">
        <v>70</v>
      </c>
      <c r="E125" s="26" t="s">
        <v>86</v>
      </c>
      <c r="F125" s="26" t="s">
        <v>111</v>
      </c>
      <c r="G125" s="26" t="s">
        <v>72</v>
      </c>
      <c r="H125" s="27">
        <f>SUMIFS(H126:H1179,$B126:$B1179,$B125,$D126:$D1179,$D126,$E126:$E1179,$E126,$F126:$F1179,$F126)</f>
        <v>0</v>
      </c>
    </row>
    <row r="126" spans="1:8" s="23" customFormat="1" ht="15.6">
      <c r="A126" s="19">
        <v>3</v>
      </c>
      <c r="B126" s="24">
        <v>955</v>
      </c>
      <c r="C126" s="33" t="s">
        <v>44</v>
      </c>
      <c r="D126" s="26" t="s">
        <v>70</v>
      </c>
      <c r="E126" s="26" t="s">
        <v>86</v>
      </c>
      <c r="F126" s="26" t="s">
        <v>111</v>
      </c>
      <c r="G126" s="26" t="s">
        <v>91</v>
      </c>
      <c r="H126" s="32">
        <v>0</v>
      </c>
    </row>
    <row r="127" spans="1:8" s="23" customFormat="1" ht="15.6">
      <c r="A127" s="19">
        <v>1</v>
      </c>
      <c r="B127" s="24">
        <v>955</v>
      </c>
      <c r="C127" s="33" t="s">
        <v>14</v>
      </c>
      <c r="D127" s="26" t="s">
        <v>70</v>
      </c>
      <c r="E127" s="26" t="s">
        <v>76</v>
      </c>
      <c r="F127" s="26"/>
      <c r="G127" s="26"/>
      <c r="H127" s="27">
        <f>SUMIFS(H128:H1182,$B128:$B1182,$B128,$D128:$D1182,$D128,$E128:$E1182,$E128)/2</f>
        <v>14071030.49</v>
      </c>
    </row>
    <row r="128" spans="1:8" s="23" customFormat="1" ht="46.8">
      <c r="A128" s="19">
        <v>2</v>
      </c>
      <c r="B128" s="24">
        <v>955</v>
      </c>
      <c r="C128" s="33" t="s">
        <v>185</v>
      </c>
      <c r="D128" s="26" t="s">
        <v>70</v>
      </c>
      <c r="E128" s="26" t="s">
        <v>76</v>
      </c>
      <c r="F128" s="26" t="s">
        <v>184</v>
      </c>
      <c r="G128" s="26"/>
      <c r="H128" s="27">
        <f>SUMIFS(H129:H1182,$B129:$B1182,$B128,$D129:$D1182,$D129,$E129:$E1182,$E129,$F129:$F1182,$F129)</f>
        <v>0</v>
      </c>
    </row>
    <row r="129" spans="1:8" s="23" customFormat="1" ht="15.6">
      <c r="A129" s="19">
        <v>3</v>
      </c>
      <c r="B129" s="24">
        <v>955</v>
      </c>
      <c r="C129" s="33" t="s">
        <v>46</v>
      </c>
      <c r="D129" s="26" t="s">
        <v>70</v>
      </c>
      <c r="E129" s="26" t="s">
        <v>76</v>
      </c>
      <c r="F129" s="26" t="s">
        <v>184</v>
      </c>
      <c r="G129" s="26" t="s">
        <v>92</v>
      </c>
      <c r="H129" s="32">
        <v>0</v>
      </c>
    </row>
    <row r="130" spans="1:8" s="23" customFormat="1" ht="62.4">
      <c r="A130" s="19">
        <v>2</v>
      </c>
      <c r="B130" s="24">
        <v>955</v>
      </c>
      <c r="C130" s="37" t="s">
        <v>175</v>
      </c>
      <c r="D130" s="26" t="s">
        <v>70</v>
      </c>
      <c r="E130" s="26" t="s">
        <v>76</v>
      </c>
      <c r="F130" s="26" t="s">
        <v>47</v>
      </c>
      <c r="G130" s="26"/>
      <c r="H130" s="27">
        <f>SUMIFS(H131:H1184,$B131:$B1184,$B130,$D131:$D1184,$D131,$E131:$E1184,$E131,$F131:$F1184,$F131)</f>
        <v>4541765</v>
      </c>
    </row>
    <row r="131" spans="1:8" s="23" customFormat="1" ht="15.6">
      <c r="A131" s="19">
        <v>3</v>
      </c>
      <c r="B131" s="24">
        <v>955</v>
      </c>
      <c r="C131" s="33" t="s">
        <v>46</v>
      </c>
      <c r="D131" s="26" t="s">
        <v>70</v>
      </c>
      <c r="E131" s="26" t="s">
        <v>76</v>
      </c>
      <c r="F131" s="26" t="s">
        <v>47</v>
      </c>
      <c r="G131" s="26" t="s">
        <v>92</v>
      </c>
      <c r="H131" s="32">
        <v>4541765</v>
      </c>
    </row>
    <row r="132" spans="1:8" s="23" customFormat="1" ht="78">
      <c r="A132" s="19">
        <v>2</v>
      </c>
      <c r="B132" s="24">
        <v>955</v>
      </c>
      <c r="C132" s="33" t="s">
        <v>176</v>
      </c>
      <c r="D132" s="26" t="s">
        <v>70</v>
      </c>
      <c r="E132" s="26" t="s">
        <v>76</v>
      </c>
      <c r="F132" s="26" t="s">
        <v>48</v>
      </c>
      <c r="G132" s="26"/>
      <c r="H132" s="27">
        <f>SUMIFS(H133:H1186,$B133:$B1186,$B132,$D133:$D1186,$D133,$E133:$E1186,$E133,$F133:$F1186,$F133)</f>
        <v>1816529.47</v>
      </c>
    </row>
    <row r="133" spans="1:8" s="23" customFormat="1" ht="15.6">
      <c r="A133" s="19">
        <v>3</v>
      </c>
      <c r="B133" s="24">
        <v>955</v>
      </c>
      <c r="C133" s="33" t="s">
        <v>46</v>
      </c>
      <c r="D133" s="26" t="s">
        <v>70</v>
      </c>
      <c r="E133" s="26" t="s">
        <v>76</v>
      </c>
      <c r="F133" s="26" t="s">
        <v>48</v>
      </c>
      <c r="G133" s="26" t="s">
        <v>92</v>
      </c>
      <c r="H133" s="32">
        <v>1816529.47</v>
      </c>
    </row>
    <row r="134" spans="1:8" s="23" customFormat="1" ht="79.95" customHeight="1">
      <c r="A134" s="19">
        <v>2</v>
      </c>
      <c r="B134" s="24">
        <v>955</v>
      </c>
      <c r="C134" s="37" t="s">
        <v>177</v>
      </c>
      <c r="D134" s="26" t="s">
        <v>70</v>
      </c>
      <c r="E134" s="26" t="s">
        <v>76</v>
      </c>
      <c r="F134" s="26" t="s">
        <v>49</v>
      </c>
      <c r="G134" s="26" t="s">
        <v>72</v>
      </c>
      <c r="H134" s="27">
        <f>SUMIFS(H135:H1188,$B135:$B1188,$B134,$D135:$D1188,$D135,$E135:$E1188,$E135,$F135:$F1188,$F135)</f>
        <v>0</v>
      </c>
    </row>
    <row r="135" spans="1:8" s="23" customFormat="1" ht="15.6">
      <c r="A135" s="19">
        <v>3</v>
      </c>
      <c r="B135" s="24">
        <v>955</v>
      </c>
      <c r="C135" s="33" t="s">
        <v>46</v>
      </c>
      <c r="D135" s="26" t="s">
        <v>70</v>
      </c>
      <c r="E135" s="26" t="s">
        <v>76</v>
      </c>
      <c r="F135" s="26" t="s">
        <v>49</v>
      </c>
      <c r="G135" s="26" t="s">
        <v>92</v>
      </c>
      <c r="H135" s="32">
        <v>0</v>
      </c>
    </row>
    <row r="136" spans="1:8" s="23" customFormat="1" ht="62.4">
      <c r="A136" s="19">
        <v>2</v>
      </c>
      <c r="B136" s="24">
        <v>955</v>
      </c>
      <c r="C136" s="33" t="s">
        <v>173</v>
      </c>
      <c r="D136" s="26" t="s">
        <v>70</v>
      </c>
      <c r="E136" s="26" t="s">
        <v>76</v>
      </c>
      <c r="F136" s="26" t="s">
        <v>50</v>
      </c>
      <c r="G136" s="26" t="s">
        <v>72</v>
      </c>
      <c r="H136" s="27">
        <f>SUMIFS(H137:H1190,$B137:$B1190,$B136,$D137:$D1190,$D137,$E137:$E1190,$E137,$F137:$F1190,$F137)</f>
        <v>0</v>
      </c>
    </row>
    <row r="137" spans="1:8" s="23" customFormat="1" ht="15.6">
      <c r="A137" s="19">
        <v>3</v>
      </c>
      <c r="B137" s="24">
        <v>955</v>
      </c>
      <c r="C137" s="33" t="s">
        <v>46</v>
      </c>
      <c r="D137" s="26" t="s">
        <v>70</v>
      </c>
      <c r="E137" s="26" t="s">
        <v>76</v>
      </c>
      <c r="F137" s="26" t="s">
        <v>50</v>
      </c>
      <c r="G137" s="26" t="s">
        <v>92</v>
      </c>
      <c r="H137" s="32">
        <v>0</v>
      </c>
    </row>
    <row r="138" spans="1:8" s="23" customFormat="1" ht="46.8">
      <c r="A138" s="19">
        <v>2</v>
      </c>
      <c r="B138" s="24">
        <v>955</v>
      </c>
      <c r="C138" s="33" t="s">
        <v>146</v>
      </c>
      <c r="D138" s="26" t="s">
        <v>70</v>
      </c>
      <c r="E138" s="26" t="s">
        <v>76</v>
      </c>
      <c r="F138" s="26" t="s">
        <v>145</v>
      </c>
      <c r="G138" s="26"/>
      <c r="H138" s="27">
        <f>SUMIFS(H139:H1192,$B139:$B1192,$B138,$D139:$D1192,$D139,$E139:$E1192,$E139,$F139:$F1192,$F139)</f>
        <v>4998428.41</v>
      </c>
    </row>
    <row r="139" spans="1:8" s="23" customFormat="1" ht="31.2">
      <c r="A139" s="19">
        <v>3</v>
      </c>
      <c r="B139" s="24">
        <v>955</v>
      </c>
      <c r="C139" s="33" t="s">
        <v>23</v>
      </c>
      <c r="D139" s="26" t="s">
        <v>70</v>
      </c>
      <c r="E139" s="26" t="s">
        <v>76</v>
      </c>
      <c r="F139" s="26" t="s">
        <v>145</v>
      </c>
      <c r="G139" s="26" t="s">
        <v>83</v>
      </c>
      <c r="H139" s="32">
        <v>4575030.41</v>
      </c>
    </row>
    <row r="140" spans="1:8" s="23" customFormat="1" ht="46.8">
      <c r="A140" s="19">
        <v>3</v>
      </c>
      <c r="B140" s="24">
        <v>955</v>
      </c>
      <c r="C140" s="33" t="s">
        <v>12</v>
      </c>
      <c r="D140" s="26" t="s">
        <v>70</v>
      </c>
      <c r="E140" s="26" t="s">
        <v>76</v>
      </c>
      <c r="F140" s="26" t="s">
        <v>145</v>
      </c>
      <c r="G140" s="26" t="s">
        <v>74</v>
      </c>
      <c r="H140" s="32">
        <v>423398</v>
      </c>
    </row>
    <row r="141" spans="1:8" s="23" customFormat="1" ht="39" customHeight="1">
      <c r="A141" s="19">
        <v>2</v>
      </c>
      <c r="B141" s="24">
        <v>955</v>
      </c>
      <c r="C141" s="33" t="s">
        <v>35</v>
      </c>
      <c r="D141" s="26" t="s">
        <v>70</v>
      </c>
      <c r="E141" s="26" t="s">
        <v>76</v>
      </c>
      <c r="F141" s="26" t="s">
        <v>111</v>
      </c>
      <c r="G141" s="26"/>
      <c r="H141" s="27">
        <f>SUMIFS(H142:H1195,$B142:$B1195,$B141,$D142:$D1195,$D142,$E142:$E1195,$E142,$F142:$F1195,$F142)</f>
        <v>2714307.61</v>
      </c>
    </row>
    <row r="142" spans="1:8" s="23" customFormat="1" ht="15.6">
      <c r="A142" s="19">
        <v>3</v>
      </c>
      <c r="B142" s="24">
        <v>955</v>
      </c>
      <c r="C142" s="33" t="s">
        <v>130</v>
      </c>
      <c r="D142" s="26" t="s">
        <v>70</v>
      </c>
      <c r="E142" s="26" t="s">
        <v>76</v>
      </c>
      <c r="F142" s="26" t="s">
        <v>111</v>
      </c>
      <c r="G142" s="26" t="s">
        <v>129</v>
      </c>
      <c r="H142" s="32">
        <v>2714307.61</v>
      </c>
    </row>
    <row r="143" spans="1:8" s="23" customFormat="1" ht="15.6">
      <c r="A143" s="19">
        <v>1</v>
      </c>
      <c r="B143" s="24">
        <v>955</v>
      </c>
      <c r="C143" s="33" t="s">
        <v>51</v>
      </c>
      <c r="D143" s="26" t="s">
        <v>89</v>
      </c>
      <c r="E143" s="26" t="s">
        <v>87</v>
      </c>
      <c r="F143" s="26" t="s">
        <v>7</v>
      </c>
      <c r="G143" s="26" t="s">
        <v>72</v>
      </c>
      <c r="H143" s="27">
        <f>SUMIFS(H144:H1198,$B144:$B1198,$B144,$D144:$D1198,$D144,$E144:$E1198,$E144)/2</f>
        <v>144824.79999999999</v>
      </c>
    </row>
    <row r="144" spans="1:8" s="23" customFormat="1" ht="54" customHeight="1">
      <c r="A144" s="19">
        <v>2</v>
      </c>
      <c r="B144" s="24">
        <v>955</v>
      </c>
      <c r="C144" s="33" t="s">
        <v>166</v>
      </c>
      <c r="D144" s="26" t="s">
        <v>89</v>
      </c>
      <c r="E144" s="26" t="s">
        <v>87</v>
      </c>
      <c r="F144" s="26" t="s">
        <v>107</v>
      </c>
      <c r="G144" s="26" t="s">
        <v>72</v>
      </c>
      <c r="H144" s="27">
        <f>SUMIFS(H145:H1198,$B145:$B1198,$B144,$D145:$D1198,$D145,$E145:$E1198,$E145,$F145:$F1198,$F145)</f>
        <v>144824.79999999999</v>
      </c>
    </row>
    <row r="145" spans="1:8" s="23" customFormat="1" ht="46.8">
      <c r="A145" s="19">
        <v>3</v>
      </c>
      <c r="B145" s="24">
        <v>955</v>
      </c>
      <c r="C145" s="33" t="s">
        <v>12</v>
      </c>
      <c r="D145" s="26" t="s">
        <v>89</v>
      </c>
      <c r="E145" s="26" t="s">
        <v>87</v>
      </c>
      <c r="F145" s="26" t="s">
        <v>107</v>
      </c>
      <c r="G145" s="26" t="s">
        <v>74</v>
      </c>
      <c r="H145" s="32">
        <v>144824.79999999999</v>
      </c>
    </row>
    <row r="146" spans="1:8" s="23" customFormat="1" ht="15.6">
      <c r="A146" s="19">
        <v>3</v>
      </c>
      <c r="B146" s="24">
        <v>955</v>
      </c>
      <c r="C146" s="33" t="s">
        <v>46</v>
      </c>
      <c r="D146" s="26" t="s">
        <v>89</v>
      </c>
      <c r="E146" s="26" t="s">
        <v>87</v>
      </c>
      <c r="F146" s="26" t="s">
        <v>107</v>
      </c>
      <c r="G146" s="26" t="s">
        <v>92</v>
      </c>
      <c r="H146" s="32">
        <v>0</v>
      </c>
    </row>
    <row r="147" spans="1:8" s="23" customFormat="1" ht="46.8">
      <c r="A147" s="19">
        <v>1</v>
      </c>
      <c r="B147" s="24">
        <v>955</v>
      </c>
      <c r="C147" s="33" t="s">
        <v>52</v>
      </c>
      <c r="D147" s="26" t="s">
        <v>79</v>
      </c>
      <c r="E147" s="26" t="s">
        <v>90</v>
      </c>
      <c r="F147" s="26" t="s">
        <v>7</v>
      </c>
      <c r="G147" s="26" t="s">
        <v>72</v>
      </c>
      <c r="H147" s="27">
        <f>SUMIFS(H148:H1202,$B148:$B1202,$B148,$D148:$D1202,$D148,$E148:$E1202,$E148)/2</f>
        <v>969571.60000000009</v>
      </c>
    </row>
    <row r="148" spans="1:8" s="23" customFormat="1" ht="46.8">
      <c r="A148" s="19">
        <v>2</v>
      </c>
      <c r="B148" s="24">
        <v>955</v>
      </c>
      <c r="C148" s="33" t="s">
        <v>185</v>
      </c>
      <c r="D148" s="26" t="s">
        <v>79</v>
      </c>
      <c r="E148" s="26" t="s">
        <v>90</v>
      </c>
      <c r="F148" s="26" t="s">
        <v>184</v>
      </c>
      <c r="G148" s="26"/>
      <c r="H148" s="27">
        <f>SUMIFS(H149:H1202,$B149:$B1202,$B148,$D149:$D1202,$D149,$E149:$E1202,$E149,$F149:$F1202,$F149)</f>
        <v>967000</v>
      </c>
    </row>
    <row r="149" spans="1:8" s="23" customFormat="1" ht="15.6">
      <c r="A149" s="19">
        <v>3</v>
      </c>
      <c r="B149" s="24">
        <v>955</v>
      </c>
      <c r="C149" s="33" t="s">
        <v>46</v>
      </c>
      <c r="D149" s="26" t="s">
        <v>79</v>
      </c>
      <c r="E149" s="26" t="s">
        <v>90</v>
      </c>
      <c r="F149" s="26" t="s">
        <v>184</v>
      </c>
      <c r="G149" s="26" t="s">
        <v>92</v>
      </c>
      <c r="H149" s="32">
        <v>967000</v>
      </c>
    </row>
    <row r="150" spans="1:8" s="23" customFormat="1" ht="78">
      <c r="A150" s="19">
        <v>2</v>
      </c>
      <c r="B150" s="24">
        <v>955</v>
      </c>
      <c r="C150" s="33" t="s">
        <v>167</v>
      </c>
      <c r="D150" s="26" t="s">
        <v>79</v>
      </c>
      <c r="E150" s="26" t="s">
        <v>90</v>
      </c>
      <c r="F150" s="26" t="s">
        <v>108</v>
      </c>
      <c r="G150" s="26" t="s">
        <v>72</v>
      </c>
      <c r="H150" s="27">
        <f>SUMIFS(H151:H1204,$B151:$B1204,$B150,$D151:$D1204,$D151,$E151:$E1204,$E151,$F151:$F1204,$F151)</f>
        <v>2571.6</v>
      </c>
    </row>
    <row r="151" spans="1:8" s="23" customFormat="1" ht="46.8">
      <c r="A151" s="19">
        <v>3</v>
      </c>
      <c r="B151" s="24">
        <v>955</v>
      </c>
      <c r="C151" s="33" t="s">
        <v>12</v>
      </c>
      <c r="D151" s="26" t="s">
        <v>79</v>
      </c>
      <c r="E151" s="26" t="s">
        <v>90</v>
      </c>
      <c r="F151" s="26" t="s">
        <v>108</v>
      </c>
      <c r="G151" s="26" t="s">
        <v>74</v>
      </c>
      <c r="H151" s="32">
        <v>2571.6</v>
      </c>
    </row>
    <row r="152" spans="1:8" s="23" customFormat="1" ht="37.200000000000003" customHeight="1">
      <c r="A152" s="19">
        <v>2</v>
      </c>
      <c r="B152" s="24">
        <v>955</v>
      </c>
      <c r="C152" s="33" t="s">
        <v>35</v>
      </c>
      <c r="D152" s="26" t="s">
        <v>79</v>
      </c>
      <c r="E152" s="26" t="s">
        <v>90</v>
      </c>
      <c r="F152" s="26" t="s">
        <v>111</v>
      </c>
      <c r="G152" s="26"/>
      <c r="H152" s="27">
        <f>SUMIFS(H153:H1207,$B153:$B1207,$B152,$D153:$D1207,$D153,$E153:$E1207,$E153,$F153:$F1207,$F153)</f>
        <v>0</v>
      </c>
    </row>
    <row r="153" spans="1:8" s="23" customFormat="1" ht="15.6">
      <c r="A153" s="19">
        <v>3</v>
      </c>
      <c r="B153" s="24">
        <v>955</v>
      </c>
      <c r="C153" s="33" t="s">
        <v>161</v>
      </c>
      <c r="D153" s="26" t="s">
        <v>79</v>
      </c>
      <c r="E153" s="26" t="s">
        <v>90</v>
      </c>
      <c r="F153" s="26" t="s">
        <v>111</v>
      </c>
      <c r="G153" s="26" t="s">
        <v>128</v>
      </c>
      <c r="H153" s="32">
        <v>0</v>
      </c>
    </row>
    <row r="154" spans="1:8" s="23" customFormat="1" ht="46.8">
      <c r="A154" s="19">
        <v>1</v>
      </c>
      <c r="B154" s="24">
        <v>955</v>
      </c>
      <c r="C154" s="33" t="s">
        <v>36</v>
      </c>
      <c r="D154" s="26" t="s">
        <v>79</v>
      </c>
      <c r="E154" s="26" t="s">
        <v>77</v>
      </c>
      <c r="F154" s="26"/>
      <c r="G154" s="26"/>
      <c r="H154" s="27">
        <f>SUMIFS(H155:H1207,$B155:$B1207,$B155,$D155:$D1207,$D155,$E155:$E1207,$E155)/2</f>
        <v>553572.11</v>
      </c>
    </row>
    <row r="155" spans="1:8" s="23" customFormat="1" ht="62.4">
      <c r="A155" s="19">
        <v>2</v>
      </c>
      <c r="B155" s="24">
        <v>955</v>
      </c>
      <c r="C155" s="33" t="s">
        <v>172</v>
      </c>
      <c r="D155" s="26" t="s">
        <v>79</v>
      </c>
      <c r="E155" s="26" t="s">
        <v>77</v>
      </c>
      <c r="F155" s="26" t="s">
        <v>53</v>
      </c>
      <c r="G155" s="26"/>
      <c r="H155" s="27">
        <f>SUMIFS(H156:H1207,$B156:$B1207,$B155,$D156:$D1207,$D156,$E156:$E1207,$E156,$F156:$F1207,$F156)</f>
        <v>300433.46999999997</v>
      </c>
    </row>
    <row r="156" spans="1:8" s="23" customFormat="1" ht="15.6">
      <c r="A156" s="19">
        <v>3</v>
      </c>
      <c r="B156" s="24">
        <v>955</v>
      </c>
      <c r="C156" s="33" t="s">
        <v>46</v>
      </c>
      <c r="D156" s="26" t="s">
        <v>79</v>
      </c>
      <c r="E156" s="26" t="s">
        <v>77</v>
      </c>
      <c r="F156" s="26" t="s">
        <v>53</v>
      </c>
      <c r="G156" s="26" t="s">
        <v>92</v>
      </c>
      <c r="H156" s="32">
        <v>300433.46999999997</v>
      </c>
    </row>
    <row r="157" spans="1:8" s="23" customFormat="1" ht="62.4">
      <c r="A157" s="19">
        <v>2</v>
      </c>
      <c r="B157" s="24">
        <v>955</v>
      </c>
      <c r="C157" s="33" t="s">
        <v>158</v>
      </c>
      <c r="D157" s="26" t="s">
        <v>79</v>
      </c>
      <c r="E157" s="26" t="s">
        <v>77</v>
      </c>
      <c r="F157" s="26" t="s">
        <v>157</v>
      </c>
      <c r="G157" s="26"/>
      <c r="H157" s="27">
        <f>SUMIFS(H158:H1209,$B158:$B1209,$B157,$D158:$D1209,$D158,$E158:$E1209,$E158,$F158:$F1209,$F158)</f>
        <v>253138.64</v>
      </c>
    </row>
    <row r="158" spans="1:8" s="23" customFormat="1" ht="62.4">
      <c r="A158" s="19">
        <v>3</v>
      </c>
      <c r="B158" s="24">
        <v>955</v>
      </c>
      <c r="C158" s="33" t="s">
        <v>149</v>
      </c>
      <c r="D158" s="26" t="s">
        <v>79</v>
      </c>
      <c r="E158" s="26" t="s">
        <v>77</v>
      </c>
      <c r="F158" s="26" t="s">
        <v>157</v>
      </c>
      <c r="G158" s="26" t="s">
        <v>95</v>
      </c>
      <c r="H158" s="32">
        <v>253138.64</v>
      </c>
    </row>
    <row r="159" spans="1:8" s="23" customFormat="1" ht="15.6">
      <c r="A159" s="19">
        <v>1</v>
      </c>
      <c r="B159" s="24">
        <v>955</v>
      </c>
      <c r="C159" s="33" t="s">
        <v>54</v>
      </c>
      <c r="D159" s="26" t="s">
        <v>87</v>
      </c>
      <c r="E159" s="26" t="s">
        <v>93</v>
      </c>
      <c r="F159" s="26"/>
      <c r="G159" s="26"/>
      <c r="H159" s="27">
        <f>SUMIFS(H160:H1212,$B160:$B1212,$B160,$D160:$D1212,$D160,$E160:$E1212,$E160)/2</f>
        <v>16867112.41</v>
      </c>
    </row>
    <row r="160" spans="1:8" s="23" customFormat="1" ht="62.4">
      <c r="A160" s="19">
        <v>2</v>
      </c>
      <c r="B160" s="24">
        <v>955</v>
      </c>
      <c r="C160" s="29" t="s">
        <v>194</v>
      </c>
      <c r="D160" s="26" t="s">
        <v>87</v>
      </c>
      <c r="E160" s="26" t="s">
        <v>93</v>
      </c>
      <c r="F160" s="26" t="s">
        <v>15</v>
      </c>
      <c r="G160" s="26" t="s">
        <v>72</v>
      </c>
      <c r="H160" s="27">
        <f>SUMIFS(H161:H1212,$B161:$B1212,$B160,$D161:$D1212,$D161,$E161:$E1212,$E161,$F161:$F1212,$F161)</f>
        <v>0</v>
      </c>
    </row>
    <row r="161" spans="1:8" s="23" customFormat="1" ht="46.8">
      <c r="A161" s="19">
        <v>3</v>
      </c>
      <c r="B161" s="24">
        <v>955</v>
      </c>
      <c r="C161" s="25" t="s">
        <v>12</v>
      </c>
      <c r="D161" s="26" t="s">
        <v>87</v>
      </c>
      <c r="E161" s="26" t="s">
        <v>93</v>
      </c>
      <c r="F161" s="26" t="s">
        <v>15</v>
      </c>
      <c r="G161" s="26" t="s">
        <v>74</v>
      </c>
      <c r="H161" s="32">
        <v>0</v>
      </c>
    </row>
    <row r="162" spans="1:8" s="23" customFormat="1" ht="78">
      <c r="A162" s="19">
        <v>2</v>
      </c>
      <c r="B162" s="24">
        <v>955</v>
      </c>
      <c r="C162" s="34" t="s">
        <v>190</v>
      </c>
      <c r="D162" s="26" t="s">
        <v>87</v>
      </c>
      <c r="E162" s="26" t="s">
        <v>93</v>
      </c>
      <c r="F162" s="26" t="s">
        <v>55</v>
      </c>
      <c r="G162" s="26"/>
      <c r="H162" s="27">
        <f>SUMIFS(H163:H1214,$B163:$B1214,$B162,$D163:$D1214,$D163,$E163:$E1214,$E163,$F163:$F1214,$F163)</f>
        <v>16867112.41</v>
      </c>
    </row>
    <row r="163" spans="1:8" s="23" customFormat="1" ht="31.2">
      <c r="A163" s="19">
        <v>3</v>
      </c>
      <c r="B163" s="24">
        <v>955</v>
      </c>
      <c r="C163" s="33" t="s">
        <v>23</v>
      </c>
      <c r="D163" s="26" t="s">
        <v>87</v>
      </c>
      <c r="E163" s="26" t="s">
        <v>93</v>
      </c>
      <c r="F163" s="26" t="s">
        <v>55</v>
      </c>
      <c r="G163" s="26" t="s">
        <v>83</v>
      </c>
      <c r="H163" s="32">
        <v>3220393.08</v>
      </c>
    </row>
    <row r="164" spans="1:8" s="23" customFormat="1" ht="46.8">
      <c r="A164" s="19">
        <v>3</v>
      </c>
      <c r="B164" s="24">
        <v>955</v>
      </c>
      <c r="C164" s="33" t="s">
        <v>12</v>
      </c>
      <c r="D164" s="26" t="s">
        <v>87</v>
      </c>
      <c r="E164" s="26" t="s">
        <v>93</v>
      </c>
      <c r="F164" s="26" t="s">
        <v>55</v>
      </c>
      <c r="G164" s="26" t="s">
        <v>74</v>
      </c>
      <c r="H164" s="32">
        <v>120644.33</v>
      </c>
    </row>
    <row r="165" spans="1:8" s="23" customFormat="1" ht="15.6">
      <c r="A165" s="19">
        <v>3</v>
      </c>
      <c r="B165" s="24">
        <v>955</v>
      </c>
      <c r="C165" s="33" t="s">
        <v>46</v>
      </c>
      <c r="D165" s="26" t="s">
        <v>87</v>
      </c>
      <c r="E165" s="26" t="s">
        <v>93</v>
      </c>
      <c r="F165" s="26" t="s">
        <v>55</v>
      </c>
      <c r="G165" s="26" t="s">
        <v>92</v>
      </c>
      <c r="H165" s="32">
        <v>0</v>
      </c>
    </row>
    <row r="166" spans="1:8" s="23" customFormat="1" ht="62.4">
      <c r="A166" s="19">
        <v>3</v>
      </c>
      <c r="B166" s="24">
        <v>955</v>
      </c>
      <c r="C166" s="33" t="s">
        <v>135</v>
      </c>
      <c r="D166" s="26" t="s">
        <v>87</v>
      </c>
      <c r="E166" s="26" t="s">
        <v>93</v>
      </c>
      <c r="F166" s="26" t="s">
        <v>55</v>
      </c>
      <c r="G166" s="26" t="s">
        <v>94</v>
      </c>
      <c r="H166" s="32">
        <v>13526075</v>
      </c>
    </row>
    <row r="167" spans="1:8" s="23" customFormat="1" ht="21" customHeight="1">
      <c r="A167" s="19">
        <v>3</v>
      </c>
      <c r="B167" s="24">
        <v>955</v>
      </c>
      <c r="C167" s="33" t="s">
        <v>13</v>
      </c>
      <c r="D167" s="26" t="s">
        <v>87</v>
      </c>
      <c r="E167" s="26" t="s">
        <v>93</v>
      </c>
      <c r="F167" s="26" t="s">
        <v>55</v>
      </c>
      <c r="G167" s="26" t="s">
        <v>75</v>
      </c>
      <c r="H167" s="32">
        <v>0</v>
      </c>
    </row>
    <row r="168" spans="1:8" s="23" customFormat="1" ht="15.6">
      <c r="A168" s="19">
        <v>1</v>
      </c>
      <c r="B168" s="24">
        <v>955</v>
      </c>
      <c r="C168" s="33" t="s">
        <v>56</v>
      </c>
      <c r="D168" s="26" t="s">
        <v>87</v>
      </c>
      <c r="E168" s="26" t="s">
        <v>84</v>
      </c>
      <c r="F168" s="26" t="s">
        <v>7</v>
      </c>
      <c r="G168" s="26" t="s">
        <v>72</v>
      </c>
      <c r="H168" s="27">
        <f>SUMIFS(H169:H1221,$B169:$B1221,$B169,$D169:$D1221,$D169,$E169:$E1221,$E169)/2</f>
        <v>1611663.82</v>
      </c>
    </row>
    <row r="169" spans="1:8" s="23" customFormat="1" ht="62.4">
      <c r="A169" s="19">
        <v>2</v>
      </c>
      <c r="B169" s="24">
        <v>955</v>
      </c>
      <c r="C169" s="33" t="s">
        <v>196</v>
      </c>
      <c r="D169" s="26" t="s">
        <v>87</v>
      </c>
      <c r="E169" s="26" t="s">
        <v>84</v>
      </c>
      <c r="F169" s="26" t="s">
        <v>124</v>
      </c>
      <c r="G169" s="26"/>
      <c r="H169" s="27">
        <f>SUMIFS(H170:H1221,$B170:$B1221,$B169,$D170:$D1221,$D170,$E170:$E1221,$E170,$F170:$F1221,$F170)</f>
        <v>1611663.82</v>
      </c>
    </row>
    <row r="170" spans="1:8" s="23" customFormat="1" ht="46.8">
      <c r="A170" s="19">
        <v>3</v>
      </c>
      <c r="B170" s="24">
        <v>955</v>
      </c>
      <c r="C170" s="33" t="s">
        <v>12</v>
      </c>
      <c r="D170" s="26" t="s">
        <v>87</v>
      </c>
      <c r="E170" s="26" t="s">
        <v>84</v>
      </c>
      <c r="F170" s="26" t="s">
        <v>124</v>
      </c>
      <c r="G170" s="26" t="s">
        <v>74</v>
      </c>
      <c r="H170" s="32">
        <v>1611663.82</v>
      </c>
    </row>
    <row r="171" spans="1:8" s="23" customFormat="1" ht="15.6">
      <c r="A171" s="19">
        <v>1</v>
      </c>
      <c r="B171" s="24">
        <v>955</v>
      </c>
      <c r="C171" s="33" t="s">
        <v>131</v>
      </c>
      <c r="D171" s="26" t="s">
        <v>87</v>
      </c>
      <c r="E171" s="26" t="s">
        <v>90</v>
      </c>
      <c r="F171" s="26"/>
      <c r="G171" s="26"/>
      <c r="H171" s="27">
        <f>SUMIFS(H172:H1224,$B172:$B1224,$B172,$D172:$D1224,$D172,$E172:$E1224,$E172)/2</f>
        <v>0</v>
      </c>
    </row>
    <row r="172" spans="1:8" s="23" customFormat="1" ht="62.4">
      <c r="A172" s="19">
        <v>2</v>
      </c>
      <c r="B172" s="24">
        <v>955</v>
      </c>
      <c r="C172" s="33" t="s">
        <v>187</v>
      </c>
      <c r="D172" s="26" t="s">
        <v>87</v>
      </c>
      <c r="E172" s="26" t="s">
        <v>90</v>
      </c>
      <c r="F172" s="26" t="s">
        <v>57</v>
      </c>
      <c r="G172" s="26"/>
      <c r="H172" s="27">
        <f>SUMIFS(H173:H1224,$B173:$B1224,$B172,$D173:$D1224,$D173,$E173:$E1224,$E173,$F173:$F1224,$F173)</f>
        <v>0</v>
      </c>
    </row>
    <row r="173" spans="1:8" s="23" customFormat="1" ht="15.6">
      <c r="A173" s="19">
        <v>3</v>
      </c>
      <c r="B173" s="24">
        <v>955</v>
      </c>
      <c r="C173" s="33" t="s">
        <v>46</v>
      </c>
      <c r="D173" s="26" t="s">
        <v>87</v>
      </c>
      <c r="E173" s="26" t="s">
        <v>90</v>
      </c>
      <c r="F173" s="26" t="s">
        <v>57</v>
      </c>
      <c r="G173" s="26" t="s">
        <v>92</v>
      </c>
      <c r="H173" s="32">
        <v>0</v>
      </c>
    </row>
    <row r="174" spans="1:8" s="23" customFormat="1" ht="127.95" customHeight="1">
      <c r="A174" s="19">
        <v>3</v>
      </c>
      <c r="B174" s="24">
        <v>955</v>
      </c>
      <c r="C174" s="33" t="s">
        <v>116</v>
      </c>
      <c r="D174" s="26" t="s">
        <v>87</v>
      </c>
      <c r="E174" s="26" t="s">
        <v>90</v>
      </c>
      <c r="F174" s="26" t="s">
        <v>57</v>
      </c>
      <c r="G174" s="26" t="s">
        <v>114</v>
      </c>
      <c r="H174" s="32">
        <v>0</v>
      </c>
    </row>
    <row r="175" spans="1:8" s="23" customFormat="1" ht="15.6">
      <c r="A175" s="19">
        <v>1</v>
      </c>
      <c r="B175" s="24">
        <v>955</v>
      </c>
      <c r="C175" s="33" t="s">
        <v>126</v>
      </c>
      <c r="D175" s="26" t="s">
        <v>87</v>
      </c>
      <c r="E175" s="26" t="s">
        <v>85</v>
      </c>
      <c r="F175" s="26" t="s">
        <v>7</v>
      </c>
      <c r="G175" s="26" t="s">
        <v>72</v>
      </c>
      <c r="H175" s="27">
        <f>SUMIFS(H176:H1233,$B176:$B1233,$B176,$D176:$D1233,$D176,$E176:$E1233,$E176)/2</f>
        <v>0</v>
      </c>
    </row>
    <row r="176" spans="1:8" s="23" customFormat="1" ht="62.4">
      <c r="A176" s="19">
        <v>2</v>
      </c>
      <c r="B176" s="24">
        <v>955</v>
      </c>
      <c r="C176" s="33" t="s">
        <v>173</v>
      </c>
      <c r="D176" s="26" t="s">
        <v>87</v>
      </c>
      <c r="E176" s="26" t="s">
        <v>85</v>
      </c>
      <c r="F176" s="26" t="s">
        <v>50</v>
      </c>
      <c r="G176" s="26"/>
      <c r="H176" s="27">
        <f>SUMIFS(H177:H1233,$B177:$B1233,$B176,$D177:$D1233,$D177,$E177:$E1233,$E177,$F177:$F1233,$F177)</f>
        <v>0</v>
      </c>
    </row>
    <row r="177" spans="1:8" s="23" customFormat="1" ht="15.6">
      <c r="A177" s="19">
        <v>3</v>
      </c>
      <c r="B177" s="24">
        <v>955</v>
      </c>
      <c r="C177" s="33" t="s">
        <v>46</v>
      </c>
      <c r="D177" s="26" t="s">
        <v>87</v>
      </c>
      <c r="E177" s="26" t="s">
        <v>85</v>
      </c>
      <c r="F177" s="26" t="s">
        <v>50</v>
      </c>
      <c r="G177" s="26" t="s">
        <v>92</v>
      </c>
      <c r="H177" s="32">
        <v>0</v>
      </c>
    </row>
    <row r="178" spans="1:8" s="23" customFormat="1" ht="31.2">
      <c r="A178" s="19">
        <v>1</v>
      </c>
      <c r="B178" s="24">
        <v>955</v>
      </c>
      <c r="C178" s="33" t="s">
        <v>37</v>
      </c>
      <c r="D178" s="26" t="s">
        <v>87</v>
      </c>
      <c r="E178" s="26" t="s">
        <v>88</v>
      </c>
      <c r="F178" s="26"/>
      <c r="G178" s="26"/>
      <c r="H178" s="27">
        <f>SUMIFS(H179:H1236,$B179:$B1236,$B179,$D179:$D1236,$D179,$E179:$E1236,$E179)/2</f>
        <v>9926970.0800000001</v>
      </c>
    </row>
    <row r="179" spans="1:8" s="23" customFormat="1" ht="54" customHeight="1">
      <c r="A179" s="19">
        <v>2</v>
      </c>
      <c r="B179" s="24">
        <v>955</v>
      </c>
      <c r="C179" s="33" t="s">
        <v>171</v>
      </c>
      <c r="D179" s="26" t="s">
        <v>87</v>
      </c>
      <c r="E179" s="26" t="s">
        <v>88</v>
      </c>
      <c r="F179" s="26" t="s">
        <v>58</v>
      </c>
      <c r="G179" s="26"/>
      <c r="H179" s="27">
        <f>SUMIFS(H180:H1236,$B180:$B1236,$B179,$D180:$D1236,$D180,$E180:$E1236,$E180,$F180:$F1236,$F180)</f>
        <v>2216550</v>
      </c>
    </row>
    <row r="180" spans="1:8" s="23" customFormat="1" ht="62.4">
      <c r="A180" s="19">
        <v>3</v>
      </c>
      <c r="B180" s="24">
        <v>955</v>
      </c>
      <c r="C180" s="33" t="s">
        <v>149</v>
      </c>
      <c r="D180" s="26" t="s">
        <v>87</v>
      </c>
      <c r="E180" s="26" t="s">
        <v>88</v>
      </c>
      <c r="F180" s="26" t="s">
        <v>58</v>
      </c>
      <c r="G180" s="26" t="s">
        <v>95</v>
      </c>
      <c r="H180" s="32">
        <v>2216550</v>
      </c>
    </row>
    <row r="181" spans="1:8" s="23" customFormat="1" ht="82.2" customHeight="1">
      <c r="A181" s="19">
        <v>2</v>
      </c>
      <c r="B181" s="24">
        <v>955</v>
      </c>
      <c r="C181" s="37" t="s">
        <v>177</v>
      </c>
      <c r="D181" s="26" t="s">
        <v>87</v>
      </c>
      <c r="E181" s="26" t="s">
        <v>88</v>
      </c>
      <c r="F181" s="26" t="s">
        <v>49</v>
      </c>
      <c r="G181" s="26" t="s">
        <v>72</v>
      </c>
      <c r="H181" s="27">
        <f>SUMIFS(H182:H1236,$B182:$B1236,$B181,$D182:$D1236,$D182,$E182:$E1236,$E182,$F182:$F1236,$F182)</f>
        <v>7710420.0800000001</v>
      </c>
    </row>
    <row r="182" spans="1:8" s="23" customFormat="1" ht="15.6">
      <c r="A182" s="19">
        <v>3</v>
      </c>
      <c r="B182" s="24">
        <v>955</v>
      </c>
      <c r="C182" s="33" t="s">
        <v>46</v>
      </c>
      <c r="D182" s="26" t="s">
        <v>87</v>
      </c>
      <c r="E182" s="26" t="s">
        <v>88</v>
      </c>
      <c r="F182" s="26" t="s">
        <v>49</v>
      </c>
      <c r="G182" s="26" t="s">
        <v>92</v>
      </c>
      <c r="H182" s="32">
        <v>7710420.0800000001</v>
      </c>
    </row>
    <row r="183" spans="1:8" s="23" customFormat="1" ht="50.4" customHeight="1">
      <c r="A183" s="19">
        <v>2</v>
      </c>
      <c r="B183" s="24">
        <v>955</v>
      </c>
      <c r="C183" s="33" t="s">
        <v>35</v>
      </c>
      <c r="D183" s="26" t="s">
        <v>87</v>
      </c>
      <c r="E183" s="26" t="s">
        <v>88</v>
      </c>
      <c r="F183" s="26" t="s">
        <v>111</v>
      </c>
      <c r="G183" s="26"/>
      <c r="H183" s="27">
        <f>SUMIFS(H184:H1238,$B184:$B1238,$B183,$D184:$D1238,$D184,$E184:$E1238,$E184,$F184:$F1238,$F184)</f>
        <v>0</v>
      </c>
    </row>
    <row r="184" spans="1:8" s="23" customFormat="1" ht="46.8">
      <c r="A184" s="19">
        <v>3</v>
      </c>
      <c r="B184" s="24">
        <v>955</v>
      </c>
      <c r="C184" s="33" t="s">
        <v>12</v>
      </c>
      <c r="D184" s="26" t="s">
        <v>87</v>
      </c>
      <c r="E184" s="26" t="s">
        <v>88</v>
      </c>
      <c r="F184" s="26" t="s">
        <v>111</v>
      </c>
      <c r="G184" s="26" t="s">
        <v>74</v>
      </c>
      <c r="H184" s="32">
        <v>0</v>
      </c>
    </row>
    <row r="185" spans="1:8" s="23" customFormat="1" ht="15.6">
      <c r="A185" s="19">
        <v>1</v>
      </c>
      <c r="B185" s="24">
        <v>955</v>
      </c>
      <c r="C185" s="33" t="s">
        <v>59</v>
      </c>
      <c r="D185" s="26" t="s">
        <v>93</v>
      </c>
      <c r="E185" s="26" t="s">
        <v>70</v>
      </c>
      <c r="F185" s="26"/>
      <c r="G185" s="26"/>
      <c r="H185" s="27">
        <f>SUMIFS(H186:H1241,$B186:$B1241,$B186,$D186:$D1241,$D186,$E186:$E1241,$E186)/2</f>
        <v>0</v>
      </c>
    </row>
    <row r="186" spans="1:8" s="23" customFormat="1" ht="82.2" customHeight="1">
      <c r="A186" s="19">
        <v>2</v>
      </c>
      <c r="B186" s="24">
        <v>955</v>
      </c>
      <c r="C186" s="37" t="s">
        <v>177</v>
      </c>
      <c r="D186" s="26" t="s">
        <v>93</v>
      </c>
      <c r="E186" s="26" t="s">
        <v>70</v>
      </c>
      <c r="F186" s="26" t="s">
        <v>49</v>
      </c>
      <c r="G186" s="26" t="s">
        <v>72</v>
      </c>
      <c r="H186" s="27">
        <f>SUMIFS(H187:H1241,$B187:$B1241,$B186,$D187:$D1241,$D187,$E187:$E1241,$E187,$F187:$F1241,$F187)</f>
        <v>0</v>
      </c>
    </row>
    <row r="187" spans="1:8" s="23" customFormat="1" ht="15.6">
      <c r="A187" s="19">
        <v>3</v>
      </c>
      <c r="B187" s="24">
        <v>955</v>
      </c>
      <c r="C187" s="33" t="s">
        <v>46</v>
      </c>
      <c r="D187" s="26" t="s">
        <v>93</v>
      </c>
      <c r="E187" s="26" t="s">
        <v>70</v>
      </c>
      <c r="F187" s="26" t="s">
        <v>49</v>
      </c>
      <c r="G187" s="26" t="s">
        <v>92</v>
      </c>
      <c r="H187" s="32">
        <v>0</v>
      </c>
    </row>
    <row r="188" spans="1:8" s="23" customFormat="1" ht="66.599999999999994" customHeight="1">
      <c r="A188" s="19">
        <v>2</v>
      </c>
      <c r="B188" s="24">
        <v>955</v>
      </c>
      <c r="C188" s="33" t="s">
        <v>173</v>
      </c>
      <c r="D188" s="26" t="s">
        <v>93</v>
      </c>
      <c r="E188" s="26" t="s">
        <v>70</v>
      </c>
      <c r="F188" s="26" t="s">
        <v>50</v>
      </c>
      <c r="G188" s="26" t="s">
        <v>72</v>
      </c>
      <c r="H188" s="27">
        <f>SUMIFS(H189:H1243,$B189:$B1243,$B188,$D189:$D1243,$D189,$E189:$E1243,$E189,$F189:$F1243,$F189)</f>
        <v>0</v>
      </c>
    </row>
    <row r="189" spans="1:8" s="23" customFormat="1" ht="15.6">
      <c r="A189" s="19">
        <v>3</v>
      </c>
      <c r="B189" s="24">
        <v>955</v>
      </c>
      <c r="C189" s="33" t="s">
        <v>46</v>
      </c>
      <c r="D189" s="26" t="s">
        <v>93</v>
      </c>
      <c r="E189" s="26" t="s">
        <v>70</v>
      </c>
      <c r="F189" s="26" t="s">
        <v>50</v>
      </c>
      <c r="G189" s="26" t="s">
        <v>92</v>
      </c>
      <c r="H189" s="32">
        <v>0</v>
      </c>
    </row>
    <row r="190" spans="1:8" s="23" customFormat="1" ht="15.6">
      <c r="A190" s="19">
        <v>1</v>
      </c>
      <c r="B190" s="24">
        <v>955</v>
      </c>
      <c r="C190" s="33" t="s">
        <v>115</v>
      </c>
      <c r="D190" s="26" t="s">
        <v>93</v>
      </c>
      <c r="E190" s="26" t="s">
        <v>89</v>
      </c>
      <c r="F190" s="26" t="s">
        <v>7</v>
      </c>
      <c r="G190" s="26" t="s">
        <v>72</v>
      </c>
      <c r="H190" s="27">
        <f>SUMIFS(H191:H1246,$B191:$B1246,$B191,$D191:$D1246,$D191,$E191:$E1246,$E191)/2</f>
        <v>0</v>
      </c>
    </row>
    <row r="191" spans="1:8" s="23" customFormat="1" ht="46.8">
      <c r="A191" s="19">
        <v>2</v>
      </c>
      <c r="B191" s="24">
        <v>955</v>
      </c>
      <c r="C191" s="33" t="s">
        <v>140</v>
      </c>
      <c r="D191" s="26" t="s">
        <v>93</v>
      </c>
      <c r="E191" s="26" t="s">
        <v>89</v>
      </c>
      <c r="F191" s="26" t="s">
        <v>60</v>
      </c>
      <c r="G191" s="26" t="s">
        <v>72</v>
      </c>
      <c r="H191" s="27">
        <f>SUMIFS(H192:H1246,$B192:$B1246,$B191,$D192:$D1246,$D192,$E192:$E1246,$E192,$F192:$F1246,$F192)</f>
        <v>0</v>
      </c>
    </row>
    <row r="192" spans="1:8" s="23" customFormat="1" ht="128.4" customHeight="1">
      <c r="A192" s="19">
        <v>3</v>
      </c>
      <c r="B192" s="24">
        <v>955</v>
      </c>
      <c r="C192" s="33" t="s">
        <v>116</v>
      </c>
      <c r="D192" s="26" t="s">
        <v>93</v>
      </c>
      <c r="E192" s="26" t="s">
        <v>89</v>
      </c>
      <c r="F192" s="26" t="s">
        <v>60</v>
      </c>
      <c r="G192" s="26" t="s">
        <v>114</v>
      </c>
      <c r="H192" s="32">
        <v>0</v>
      </c>
    </row>
    <row r="193" spans="1:8" s="23" customFormat="1" ht="24.6" customHeight="1">
      <c r="A193" s="19">
        <v>3</v>
      </c>
      <c r="B193" s="24">
        <v>955</v>
      </c>
      <c r="C193" s="33" t="s">
        <v>46</v>
      </c>
      <c r="D193" s="26" t="s">
        <v>93</v>
      </c>
      <c r="E193" s="26" t="s">
        <v>89</v>
      </c>
      <c r="F193" s="26" t="s">
        <v>60</v>
      </c>
      <c r="G193" s="26" t="s">
        <v>92</v>
      </c>
      <c r="H193" s="32">
        <v>0</v>
      </c>
    </row>
    <row r="194" spans="1:8" s="23" customFormat="1" ht="78">
      <c r="A194" s="19">
        <v>2</v>
      </c>
      <c r="B194" s="24">
        <v>955</v>
      </c>
      <c r="C194" s="33" t="s">
        <v>167</v>
      </c>
      <c r="D194" s="26" t="s">
        <v>93</v>
      </c>
      <c r="E194" s="26" t="s">
        <v>89</v>
      </c>
      <c r="F194" s="26" t="s">
        <v>108</v>
      </c>
      <c r="G194" s="26" t="s">
        <v>72</v>
      </c>
      <c r="H194" s="27">
        <f>SUMIFS(H195:H1249,$B195:$B1249,$B194,$D195:$D1249,$D195,$E195:$E1249,$E195,$F195:$F1249,$F195)</f>
        <v>0</v>
      </c>
    </row>
    <row r="195" spans="1:8" s="23" customFormat="1" ht="15.6">
      <c r="A195" s="19">
        <v>3</v>
      </c>
      <c r="B195" s="24">
        <v>955</v>
      </c>
      <c r="C195" s="33" t="s">
        <v>46</v>
      </c>
      <c r="D195" s="26" t="s">
        <v>93</v>
      </c>
      <c r="E195" s="26" t="s">
        <v>89</v>
      </c>
      <c r="F195" s="26" t="s">
        <v>108</v>
      </c>
      <c r="G195" s="26" t="s">
        <v>92</v>
      </c>
      <c r="H195" s="32">
        <v>0</v>
      </c>
    </row>
    <row r="196" spans="1:8" s="23" customFormat="1" ht="62.4">
      <c r="A196" s="19">
        <v>2</v>
      </c>
      <c r="B196" s="24">
        <v>955</v>
      </c>
      <c r="C196" s="33" t="s">
        <v>173</v>
      </c>
      <c r="D196" s="26" t="s">
        <v>93</v>
      </c>
      <c r="E196" s="26" t="s">
        <v>89</v>
      </c>
      <c r="F196" s="26" t="s">
        <v>50</v>
      </c>
      <c r="G196" s="26" t="s">
        <v>72</v>
      </c>
      <c r="H196" s="27">
        <f>SUMIFS(H197:H1251,$B197:$B1251,$B196,$D197:$D1251,$D197,$E197:$E1251,$E197,$F197:$F1251,$F197)</f>
        <v>0</v>
      </c>
    </row>
    <row r="197" spans="1:8" s="23" customFormat="1" ht="18" customHeight="1">
      <c r="A197" s="19">
        <v>3</v>
      </c>
      <c r="B197" s="24">
        <v>955</v>
      </c>
      <c r="C197" s="33" t="s">
        <v>46</v>
      </c>
      <c r="D197" s="26" t="s">
        <v>93</v>
      </c>
      <c r="E197" s="26" t="s">
        <v>89</v>
      </c>
      <c r="F197" s="26" t="s">
        <v>50</v>
      </c>
      <c r="G197" s="26" t="s">
        <v>92</v>
      </c>
      <c r="H197" s="32">
        <v>0</v>
      </c>
    </row>
    <row r="198" spans="1:8" s="23" customFormat="1" ht="15.6">
      <c r="A198" s="19">
        <v>1</v>
      </c>
      <c r="B198" s="24">
        <v>955</v>
      </c>
      <c r="C198" s="33" t="s">
        <v>119</v>
      </c>
      <c r="D198" s="26" t="s">
        <v>93</v>
      </c>
      <c r="E198" s="26" t="s">
        <v>79</v>
      </c>
      <c r="F198" s="26" t="s">
        <v>7</v>
      </c>
      <c r="G198" s="26" t="s">
        <v>72</v>
      </c>
      <c r="H198" s="27">
        <f>SUMIFS(H199:H1254,$B199:$B1254,$B199,$D199:$D1254,$D199,$E199:$E1254,$E199)/2</f>
        <v>0</v>
      </c>
    </row>
    <row r="199" spans="1:8" s="23" customFormat="1" ht="52.95" customHeight="1">
      <c r="A199" s="19">
        <v>2</v>
      </c>
      <c r="B199" s="24">
        <v>955</v>
      </c>
      <c r="C199" s="33" t="s">
        <v>140</v>
      </c>
      <c r="D199" s="26" t="s">
        <v>93</v>
      </c>
      <c r="E199" s="26" t="s">
        <v>79</v>
      </c>
      <c r="F199" s="26" t="s">
        <v>60</v>
      </c>
      <c r="G199" s="26" t="s">
        <v>72</v>
      </c>
      <c r="H199" s="27">
        <f>SUMIFS(H200:H1254,$B200:$B1254,$B199,$D200:$D1254,$D200,$E200:$E1254,$E200,$F200:$F1254,$F200)</f>
        <v>0</v>
      </c>
    </row>
    <row r="200" spans="1:8" s="23" customFormat="1" ht="15.6">
      <c r="A200" s="19">
        <v>3</v>
      </c>
      <c r="B200" s="24">
        <v>955</v>
      </c>
      <c r="C200" s="33" t="s">
        <v>46</v>
      </c>
      <c r="D200" s="26" t="s">
        <v>93</v>
      </c>
      <c r="E200" s="26" t="s">
        <v>79</v>
      </c>
      <c r="F200" s="26" t="s">
        <v>60</v>
      </c>
      <c r="G200" s="26" t="s">
        <v>92</v>
      </c>
      <c r="H200" s="32">
        <v>0</v>
      </c>
    </row>
    <row r="201" spans="1:8" s="23" customFormat="1" ht="72.599999999999994" customHeight="1">
      <c r="A201" s="19">
        <v>2</v>
      </c>
      <c r="B201" s="24">
        <v>955</v>
      </c>
      <c r="C201" s="33" t="s">
        <v>198</v>
      </c>
      <c r="D201" s="26" t="s">
        <v>93</v>
      </c>
      <c r="E201" s="26" t="s">
        <v>79</v>
      </c>
      <c r="F201" s="26" t="s">
        <v>118</v>
      </c>
      <c r="G201" s="26" t="s">
        <v>72</v>
      </c>
      <c r="H201" s="27">
        <f>SUMIFS(H202:H1256,$B202:$B1256,$B201,$D202:$D1256,$D202,$E202:$E1256,$E202,$F202:$F1256,$F202)</f>
        <v>0</v>
      </c>
    </row>
    <row r="202" spans="1:8" s="23" customFormat="1" ht="15.6">
      <c r="A202" s="19">
        <v>3</v>
      </c>
      <c r="B202" s="24">
        <v>955</v>
      </c>
      <c r="C202" s="33" t="s">
        <v>46</v>
      </c>
      <c r="D202" s="26" t="s">
        <v>93</v>
      </c>
      <c r="E202" s="26" t="s">
        <v>79</v>
      </c>
      <c r="F202" s="26" t="s">
        <v>118</v>
      </c>
      <c r="G202" s="26" t="s">
        <v>92</v>
      </c>
      <c r="H202" s="32">
        <v>0</v>
      </c>
    </row>
    <row r="203" spans="1:8" s="23" customFormat="1" ht="52.95" customHeight="1">
      <c r="A203" s="19">
        <v>2</v>
      </c>
      <c r="B203" s="24">
        <v>955</v>
      </c>
      <c r="C203" s="33" t="s">
        <v>200</v>
      </c>
      <c r="D203" s="26" t="s">
        <v>93</v>
      </c>
      <c r="E203" s="26" t="s">
        <v>79</v>
      </c>
      <c r="F203" s="26" t="s">
        <v>191</v>
      </c>
      <c r="G203" s="26" t="s">
        <v>72</v>
      </c>
      <c r="H203" s="27">
        <f>SUMIFS(H204:H1259,$B204:$B1259,$B203,$D204:$D1259,$D204,$E204:$E1259,$E204,$F204:$F1259,$F204)</f>
        <v>0</v>
      </c>
    </row>
    <row r="204" spans="1:8" s="23" customFormat="1" ht="15.6">
      <c r="A204" s="19">
        <v>3</v>
      </c>
      <c r="B204" s="24">
        <v>955</v>
      </c>
      <c r="C204" s="33" t="s">
        <v>46</v>
      </c>
      <c r="D204" s="26" t="s">
        <v>93</v>
      </c>
      <c r="E204" s="26" t="s">
        <v>79</v>
      </c>
      <c r="F204" s="26" t="s">
        <v>191</v>
      </c>
      <c r="G204" s="26" t="s">
        <v>92</v>
      </c>
      <c r="H204" s="32">
        <v>0</v>
      </c>
    </row>
    <row r="205" spans="1:8" s="23" customFormat="1" ht="55.2" customHeight="1">
      <c r="A205" s="19">
        <v>2</v>
      </c>
      <c r="B205" s="24">
        <v>955</v>
      </c>
      <c r="C205" s="33" t="s">
        <v>156</v>
      </c>
      <c r="D205" s="26" t="s">
        <v>93</v>
      </c>
      <c r="E205" s="26" t="s">
        <v>79</v>
      </c>
      <c r="F205" s="26" t="s">
        <v>155</v>
      </c>
      <c r="G205" s="26" t="s">
        <v>72</v>
      </c>
      <c r="H205" s="27">
        <f>SUMIFS(H206:H1258,$B206:$B1258,$B205,$D206:$D1258,$D206,$E206:$E1258,$E206,$F206:$F1258,$F206)</f>
        <v>0</v>
      </c>
    </row>
    <row r="206" spans="1:8" s="23" customFormat="1" ht="15.6">
      <c r="A206" s="19">
        <v>3</v>
      </c>
      <c r="B206" s="24">
        <v>955</v>
      </c>
      <c r="C206" s="33" t="s">
        <v>46</v>
      </c>
      <c r="D206" s="26" t="s">
        <v>93</v>
      </c>
      <c r="E206" s="26" t="s">
        <v>79</v>
      </c>
      <c r="F206" s="26" t="s">
        <v>155</v>
      </c>
      <c r="G206" s="26" t="s">
        <v>92</v>
      </c>
      <c r="H206" s="32">
        <v>0</v>
      </c>
    </row>
    <row r="207" spans="1:8" s="23" customFormat="1" ht="31.2">
      <c r="A207" s="19">
        <v>1</v>
      </c>
      <c r="B207" s="24">
        <v>955</v>
      </c>
      <c r="C207" s="33" t="s">
        <v>188</v>
      </c>
      <c r="D207" s="26" t="s">
        <v>93</v>
      </c>
      <c r="E207" s="26" t="s">
        <v>93</v>
      </c>
      <c r="F207" s="26" t="s">
        <v>72</v>
      </c>
      <c r="G207" s="26" t="s">
        <v>72</v>
      </c>
      <c r="H207" s="27">
        <f>SUMIFS(H208:H1258,$B208:$B1258,$B208,$D208:$D1258,$D208,$E208:$E1258,$E208)/2</f>
        <v>69899716.560000002</v>
      </c>
    </row>
    <row r="208" spans="1:8" s="23" customFormat="1" ht="46.8">
      <c r="A208" s="19">
        <v>2</v>
      </c>
      <c r="B208" s="24">
        <v>955</v>
      </c>
      <c r="C208" s="33" t="s">
        <v>185</v>
      </c>
      <c r="D208" s="26" t="s">
        <v>93</v>
      </c>
      <c r="E208" s="26" t="s">
        <v>93</v>
      </c>
      <c r="F208" s="26" t="s">
        <v>184</v>
      </c>
      <c r="G208" s="26"/>
      <c r="H208" s="27">
        <f>SUMIFS(H209:H1258,$B209:$B1258,$B208,$D209:$D1258,$D209,$E209:$E1258,$E209,$F209:$F1258,$F209)</f>
        <v>69899716.560000002</v>
      </c>
    </row>
    <row r="209" spans="1:8" s="23" customFormat="1" ht="15.6">
      <c r="A209" s="19">
        <v>3</v>
      </c>
      <c r="B209" s="24">
        <v>955</v>
      </c>
      <c r="C209" s="33" t="s">
        <v>46</v>
      </c>
      <c r="D209" s="26" t="s">
        <v>93</v>
      </c>
      <c r="E209" s="26" t="s">
        <v>93</v>
      </c>
      <c r="F209" s="26" t="s">
        <v>184</v>
      </c>
      <c r="G209" s="26" t="s">
        <v>92</v>
      </c>
      <c r="H209" s="32">
        <v>69899716.560000002</v>
      </c>
    </row>
    <row r="210" spans="1:8" s="23" customFormat="1" ht="31.2">
      <c r="A210" s="19">
        <v>1</v>
      </c>
      <c r="B210" s="24">
        <v>955</v>
      </c>
      <c r="C210" s="33" t="s">
        <v>61</v>
      </c>
      <c r="D210" s="26" t="s">
        <v>71</v>
      </c>
      <c r="E210" s="26" t="s">
        <v>93</v>
      </c>
      <c r="F210" s="26" t="s">
        <v>72</v>
      </c>
      <c r="G210" s="26" t="s">
        <v>72</v>
      </c>
      <c r="H210" s="27">
        <f>SUMIFS(H211:H1261,$B211:$B1261,$B211,$D211:$D1261,$D211,$E211:$E1261,$E211)/2</f>
        <v>5793653.7000000002</v>
      </c>
    </row>
    <row r="211" spans="1:8" s="23" customFormat="1" ht="46.8">
      <c r="A211" s="19">
        <v>2</v>
      </c>
      <c r="B211" s="24">
        <v>955</v>
      </c>
      <c r="C211" s="33" t="s">
        <v>162</v>
      </c>
      <c r="D211" s="26" t="s">
        <v>71</v>
      </c>
      <c r="E211" s="26" t="s">
        <v>93</v>
      </c>
      <c r="F211" s="26" t="s">
        <v>163</v>
      </c>
      <c r="G211" s="26"/>
      <c r="H211" s="27">
        <f>SUMIFS(H212:H1261,$B212:$B1261,$B211,$D212:$D1261,$D212,$E212:$E1261,$E212,$F212:$F1261,$F212)</f>
        <v>5793653.7000000002</v>
      </c>
    </row>
    <row r="212" spans="1:8" s="23" customFormat="1" ht="15.6">
      <c r="A212" s="19">
        <v>3</v>
      </c>
      <c r="B212" s="24">
        <v>955</v>
      </c>
      <c r="C212" s="33" t="s">
        <v>46</v>
      </c>
      <c r="D212" s="26" t="s">
        <v>71</v>
      </c>
      <c r="E212" s="26" t="s">
        <v>93</v>
      </c>
      <c r="F212" s="26" t="s">
        <v>163</v>
      </c>
      <c r="G212" s="26" t="s">
        <v>92</v>
      </c>
      <c r="H212" s="32">
        <v>5793653.7000000002</v>
      </c>
    </row>
    <row r="213" spans="1:8" s="23" customFormat="1" ht="15.6">
      <c r="A213" s="19">
        <v>1</v>
      </c>
      <c r="B213" s="24">
        <v>955</v>
      </c>
      <c r="C213" s="33" t="s">
        <v>38</v>
      </c>
      <c r="D213" s="26" t="s">
        <v>82</v>
      </c>
      <c r="E213" s="26" t="s">
        <v>89</v>
      </c>
      <c r="F213" s="26"/>
      <c r="G213" s="26"/>
      <c r="H213" s="27">
        <f>SUMIFS(H214:H1264,$B214:$B1264,$B214,$D214:$D1264,$D214,$E214:$E1264,$E214)/2</f>
        <v>1713566.6</v>
      </c>
    </row>
    <row r="214" spans="1:8" s="23" customFormat="1" ht="61.2" customHeight="1">
      <c r="A214" s="19">
        <v>2</v>
      </c>
      <c r="B214" s="24">
        <v>955</v>
      </c>
      <c r="C214" s="33" t="s">
        <v>192</v>
      </c>
      <c r="D214" s="26" t="s">
        <v>82</v>
      </c>
      <c r="E214" s="26" t="s">
        <v>89</v>
      </c>
      <c r="F214" s="26" t="s">
        <v>127</v>
      </c>
      <c r="G214" s="26"/>
      <c r="H214" s="27">
        <f>SUMIFS(H215:H1264,$B215:$B1264,$B214,$D215:$D1264,$D215,$E215:$E1264,$E215,$F215:$F1264,$F215)</f>
        <v>0</v>
      </c>
    </row>
    <row r="215" spans="1:8" s="23" customFormat="1" ht="15.6">
      <c r="A215" s="19">
        <v>3</v>
      </c>
      <c r="B215" s="24">
        <v>955</v>
      </c>
      <c r="C215" s="33" t="s">
        <v>46</v>
      </c>
      <c r="D215" s="26" t="s">
        <v>82</v>
      </c>
      <c r="E215" s="26" t="s">
        <v>89</v>
      </c>
      <c r="F215" s="26" t="s">
        <v>127</v>
      </c>
      <c r="G215" s="26" t="s">
        <v>92</v>
      </c>
      <c r="H215" s="32">
        <v>0</v>
      </c>
    </row>
    <row r="216" spans="1:8" s="23" customFormat="1" ht="62.4">
      <c r="A216" s="19">
        <v>2</v>
      </c>
      <c r="B216" s="24">
        <v>955</v>
      </c>
      <c r="C216" s="36" t="s">
        <v>169</v>
      </c>
      <c r="D216" s="26" t="s">
        <v>82</v>
      </c>
      <c r="E216" s="26" t="s">
        <v>89</v>
      </c>
      <c r="F216" s="26" t="s">
        <v>39</v>
      </c>
      <c r="G216" s="26"/>
      <c r="H216" s="27">
        <f>SUMIFS(H217:H1268,$B217:$B1268,$B216,$D217:$D1268,$D217,$E217:$E1268,$E217,$F217:$F1268,$F217)</f>
        <v>1713566.6</v>
      </c>
    </row>
    <row r="217" spans="1:8" s="23" customFormat="1" ht="15.6">
      <c r="A217" s="19">
        <v>3</v>
      </c>
      <c r="B217" s="24">
        <v>955</v>
      </c>
      <c r="C217" s="33" t="s">
        <v>46</v>
      </c>
      <c r="D217" s="26" t="s">
        <v>82</v>
      </c>
      <c r="E217" s="26" t="s">
        <v>89</v>
      </c>
      <c r="F217" s="26" t="s">
        <v>39</v>
      </c>
      <c r="G217" s="26" t="s">
        <v>92</v>
      </c>
      <c r="H217" s="32">
        <v>1713566.6</v>
      </c>
    </row>
    <row r="218" spans="1:8" s="23" customFormat="1" ht="52.95" customHeight="1">
      <c r="A218" s="19">
        <v>2</v>
      </c>
      <c r="B218" s="24">
        <v>955</v>
      </c>
      <c r="C218" s="33" t="s">
        <v>140</v>
      </c>
      <c r="D218" s="26" t="s">
        <v>82</v>
      </c>
      <c r="E218" s="26" t="s">
        <v>89</v>
      </c>
      <c r="F218" s="26" t="s">
        <v>60</v>
      </c>
      <c r="G218" s="26" t="s">
        <v>72</v>
      </c>
      <c r="H218" s="27">
        <f>SUMIFS(H219:H1270,$B219:$B1270,$B218,$D219:$D1270,$D219,$E219:$E1270,$E219,$F219:$F1270,$F219)</f>
        <v>0</v>
      </c>
    </row>
    <row r="219" spans="1:8" s="23" customFormat="1" ht="15.6">
      <c r="A219" s="19">
        <v>3</v>
      </c>
      <c r="B219" s="24">
        <v>955</v>
      </c>
      <c r="C219" s="33" t="s">
        <v>46</v>
      </c>
      <c r="D219" s="26" t="s">
        <v>82</v>
      </c>
      <c r="E219" s="26" t="s">
        <v>89</v>
      </c>
      <c r="F219" s="26" t="s">
        <v>60</v>
      </c>
      <c r="G219" s="26" t="s">
        <v>92</v>
      </c>
      <c r="H219" s="32">
        <v>0</v>
      </c>
    </row>
    <row r="220" spans="1:8" s="23" customFormat="1" ht="85.2" customHeight="1">
      <c r="A220" s="19">
        <v>2</v>
      </c>
      <c r="B220" s="24">
        <v>955</v>
      </c>
      <c r="C220" s="33" t="s">
        <v>174</v>
      </c>
      <c r="D220" s="26" t="s">
        <v>82</v>
      </c>
      <c r="E220" s="26" t="s">
        <v>89</v>
      </c>
      <c r="F220" s="26" t="s">
        <v>45</v>
      </c>
      <c r="G220" s="26"/>
      <c r="H220" s="27">
        <f>SUMIFS(H221:H1272,$B221:$B1272,$B220,$D221:$D1272,$D221,$E221:$E1272,$E221,$F221:$F1272,$F221)</f>
        <v>0</v>
      </c>
    </row>
    <row r="221" spans="1:8" s="23" customFormat="1" ht="15.6">
      <c r="A221" s="19">
        <v>3</v>
      </c>
      <c r="B221" s="24">
        <v>955</v>
      </c>
      <c r="C221" s="33" t="s">
        <v>46</v>
      </c>
      <c r="D221" s="26" t="s">
        <v>82</v>
      </c>
      <c r="E221" s="26" t="s">
        <v>89</v>
      </c>
      <c r="F221" s="26" t="s">
        <v>45</v>
      </c>
      <c r="G221" s="26" t="s">
        <v>92</v>
      </c>
      <c r="H221" s="32">
        <v>0</v>
      </c>
    </row>
    <row r="222" spans="1:8" s="23" customFormat="1" ht="46.8">
      <c r="A222" s="19">
        <v>2</v>
      </c>
      <c r="B222" s="24">
        <v>955</v>
      </c>
      <c r="C222" s="33" t="s">
        <v>156</v>
      </c>
      <c r="D222" s="26" t="s">
        <v>82</v>
      </c>
      <c r="E222" s="26" t="s">
        <v>89</v>
      </c>
      <c r="F222" s="26" t="s">
        <v>155</v>
      </c>
      <c r="G222" s="26"/>
      <c r="H222" s="27">
        <f>SUMIFS(H223:H1274,$B223:$B1274,$B222,$D223:$D1274,$D223,$E223:$E1274,$E223,$F223:$F1274,$F223)</f>
        <v>0</v>
      </c>
    </row>
    <row r="223" spans="1:8" s="23" customFormat="1" ht="15.6">
      <c r="A223" s="19">
        <v>3</v>
      </c>
      <c r="B223" s="24">
        <v>955</v>
      </c>
      <c r="C223" s="33" t="s">
        <v>46</v>
      </c>
      <c r="D223" s="26" t="s">
        <v>82</v>
      </c>
      <c r="E223" s="26" t="s">
        <v>89</v>
      </c>
      <c r="F223" s="26" t="s">
        <v>155</v>
      </c>
      <c r="G223" s="26" t="s">
        <v>92</v>
      </c>
      <c r="H223" s="32">
        <v>0</v>
      </c>
    </row>
    <row r="224" spans="1:8" s="23" customFormat="1" ht="15.6">
      <c r="A224" s="19">
        <v>1</v>
      </c>
      <c r="B224" s="24">
        <v>955</v>
      </c>
      <c r="C224" s="33" t="s">
        <v>63</v>
      </c>
      <c r="D224" s="26" t="s">
        <v>82</v>
      </c>
      <c r="E224" s="26" t="s">
        <v>79</v>
      </c>
      <c r="F224" s="26"/>
      <c r="G224" s="26"/>
      <c r="H224" s="27">
        <f>SUMIFS(H225:H1277,$B225:$B1277,$B225,$D225:$D1277,$D225,$E225:$E1277,$E225)/2</f>
        <v>7527574.0599999996</v>
      </c>
    </row>
    <row r="225" spans="1:8" s="23" customFormat="1" ht="49.95" customHeight="1">
      <c r="A225" s="19">
        <v>2</v>
      </c>
      <c r="B225" s="24">
        <v>955</v>
      </c>
      <c r="C225" s="33" t="s">
        <v>178</v>
      </c>
      <c r="D225" s="26" t="s">
        <v>82</v>
      </c>
      <c r="E225" s="26" t="s">
        <v>79</v>
      </c>
      <c r="F225" s="26" t="s">
        <v>112</v>
      </c>
      <c r="G225" s="26"/>
      <c r="H225" s="27">
        <f>SUMIFS(H226:H1277,$B226:$B1277,$B225,$D226:$D1277,$D226,$E226:$E1277,$E226,$F226:$F1277,$F226)</f>
        <v>7527574.0599999996</v>
      </c>
    </row>
    <row r="226" spans="1:8" s="23" customFormat="1" ht="15.6">
      <c r="A226" s="19">
        <v>3</v>
      </c>
      <c r="B226" s="24">
        <v>955</v>
      </c>
      <c r="C226" s="33" t="s">
        <v>46</v>
      </c>
      <c r="D226" s="26" t="s">
        <v>82</v>
      </c>
      <c r="E226" s="26" t="s">
        <v>79</v>
      </c>
      <c r="F226" s="26" t="s">
        <v>112</v>
      </c>
      <c r="G226" s="26" t="s">
        <v>92</v>
      </c>
      <c r="H226" s="32">
        <v>7527574.0599999996</v>
      </c>
    </row>
    <row r="227" spans="1:8" s="23" customFormat="1" ht="127.95" customHeight="1">
      <c r="A227" s="19">
        <v>3</v>
      </c>
      <c r="B227" s="24">
        <v>955</v>
      </c>
      <c r="C227" s="33" t="s">
        <v>116</v>
      </c>
      <c r="D227" s="26" t="s">
        <v>82</v>
      </c>
      <c r="E227" s="26" t="s">
        <v>79</v>
      </c>
      <c r="F227" s="26" t="s">
        <v>112</v>
      </c>
      <c r="G227" s="26" t="s">
        <v>114</v>
      </c>
      <c r="H227" s="32">
        <v>0</v>
      </c>
    </row>
    <row r="228" spans="1:8" s="23" customFormat="1" ht="15.6">
      <c r="A228" s="19">
        <v>1</v>
      </c>
      <c r="B228" s="24">
        <v>955</v>
      </c>
      <c r="C228" s="33" t="s">
        <v>132</v>
      </c>
      <c r="D228" s="26" t="s">
        <v>82</v>
      </c>
      <c r="E228" s="26" t="s">
        <v>82</v>
      </c>
      <c r="F228" s="26"/>
      <c r="G228" s="26"/>
      <c r="H228" s="27">
        <f>SUMIFS(H229:H1281,$B229:$B1281,$B229,$D229:$D1281,$D229,$E229:$E1281,$E229)/2</f>
        <v>5553807.8799999999</v>
      </c>
    </row>
    <row r="229" spans="1:8" s="23" customFormat="1" ht="31.2">
      <c r="A229" s="19">
        <v>2</v>
      </c>
      <c r="B229" s="24">
        <v>955</v>
      </c>
      <c r="C229" s="33" t="s">
        <v>193</v>
      </c>
      <c r="D229" s="26" t="s">
        <v>82</v>
      </c>
      <c r="E229" s="26" t="s">
        <v>82</v>
      </c>
      <c r="F229" s="26" t="s">
        <v>22</v>
      </c>
      <c r="G229" s="26"/>
      <c r="H229" s="27">
        <f>SUMIFS(H230:H1281,$B230:$B1281,$B229,$D230:$D1281,$D230,$E230:$E1281,$E230,$F230:$F1281,$F230)</f>
        <v>1899037.66</v>
      </c>
    </row>
    <row r="230" spans="1:8" s="23" customFormat="1" ht="15.6">
      <c r="A230" s="19">
        <v>3</v>
      </c>
      <c r="B230" s="24">
        <v>955</v>
      </c>
      <c r="C230" s="33" t="s">
        <v>46</v>
      </c>
      <c r="D230" s="26" t="s">
        <v>82</v>
      </c>
      <c r="E230" s="26" t="s">
        <v>82</v>
      </c>
      <c r="F230" s="26" t="s">
        <v>22</v>
      </c>
      <c r="G230" s="26" t="s">
        <v>92</v>
      </c>
      <c r="H230" s="32">
        <v>1899037.66</v>
      </c>
    </row>
    <row r="231" spans="1:8" s="23" customFormat="1" ht="46.8">
      <c r="A231" s="19">
        <v>2</v>
      </c>
      <c r="B231" s="24">
        <v>955</v>
      </c>
      <c r="C231" s="37" t="s">
        <v>181</v>
      </c>
      <c r="D231" s="26" t="s">
        <v>82</v>
      </c>
      <c r="E231" s="26" t="s">
        <v>82</v>
      </c>
      <c r="F231" s="26" t="s">
        <v>64</v>
      </c>
      <c r="G231" s="26"/>
      <c r="H231" s="27">
        <f>SUMIFS(H232:H1283,$B232:$B1283,$B231,$D232:$D1283,$D232,$E232:$E1283,$E232,$F232:$F1283,$F232)</f>
        <v>854221.22</v>
      </c>
    </row>
    <row r="232" spans="1:8" s="23" customFormat="1" ht="15.6">
      <c r="A232" s="19">
        <v>3</v>
      </c>
      <c r="B232" s="24">
        <v>955</v>
      </c>
      <c r="C232" s="33" t="s">
        <v>46</v>
      </c>
      <c r="D232" s="26" t="s">
        <v>82</v>
      </c>
      <c r="E232" s="26" t="s">
        <v>82</v>
      </c>
      <c r="F232" s="26" t="s">
        <v>64</v>
      </c>
      <c r="G232" s="26" t="s">
        <v>92</v>
      </c>
      <c r="H232" s="32">
        <v>854221.22</v>
      </c>
    </row>
    <row r="233" spans="1:8" s="23" customFormat="1" ht="31.2">
      <c r="A233" s="19">
        <v>2</v>
      </c>
      <c r="B233" s="24">
        <v>955</v>
      </c>
      <c r="C233" s="33" t="s">
        <v>62</v>
      </c>
      <c r="D233" s="26" t="s">
        <v>82</v>
      </c>
      <c r="E233" s="26" t="s">
        <v>82</v>
      </c>
      <c r="F233" s="26" t="s">
        <v>113</v>
      </c>
      <c r="G233" s="26"/>
      <c r="H233" s="27">
        <f>SUMIFS(H234:H1285,$B234:$B1285,$B233,$D234:$D1285,$D234,$E234:$E1285,$E234,$F234:$F1285,$F234)</f>
        <v>2800549</v>
      </c>
    </row>
    <row r="234" spans="1:8" s="23" customFormat="1" ht="46.8">
      <c r="A234" s="19">
        <v>3</v>
      </c>
      <c r="B234" s="24">
        <v>955</v>
      </c>
      <c r="C234" s="33" t="s">
        <v>12</v>
      </c>
      <c r="D234" s="26" t="s">
        <v>82</v>
      </c>
      <c r="E234" s="26" t="s">
        <v>82</v>
      </c>
      <c r="F234" s="26" t="s">
        <v>113</v>
      </c>
      <c r="G234" s="26" t="s">
        <v>74</v>
      </c>
      <c r="H234" s="32">
        <v>2800549</v>
      </c>
    </row>
    <row r="235" spans="1:8" s="23" customFormat="1" ht="15.6">
      <c r="A235" s="19">
        <v>1</v>
      </c>
      <c r="B235" s="24">
        <v>955</v>
      </c>
      <c r="C235" s="33" t="s">
        <v>24</v>
      </c>
      <c r="D235" s="26" t="s">
        <v>84</v>
      </c>
      <c r="E235" s="26" t="s">
        <v>70</v>
      </c>
      <c r="F235" s="26" t="s">
        <v>7</v>
      </c>
      <c r="G235" s="26" t="s">
        <v>72</v>
      </c>
      <c r="H235" s="27">
        <f>SUMIFS(H236:H1288,$B236:$B1288,$B236,$D236:$D1288,$D236,$E236:$E1288,$E236)/2</f>
        <v>20985766.41</v>
      </c>
    </row>
    <row r="236" spans="1:8" s="23" customFormat="1" ht="39" customHeight="1">
      <c r="A236" s="19">
        <v>2</v>
      </c>
      <c r="B236" s="24">
        <v>955</v>
      </c>
      <c r="C236" s="33" t="s">
        <v>182</v>
      </c>
      <c r="D236" s="26" t="s">
        <v>84</v>
      </c>
      <c r="E236" s="26" t="s">
        <v>70</v>
      </c>
      <c r="F236" s="26" t="s">
        <v>25</v>
      </c>
      <c r="G236" s="26"/>
      <c r="H236" s="27">
        <f>SUMIFS(H237:H1288,$B237:$B1288,$B236,$D237:$D1288,$D237,$E237:$E1288,$E237,$F237:$F1288,$F237)</f>
        <v>16280890.98</v>
      </c>
    </row>
    <row r="237" spans="1:8" s="23" customFormat="1" ht="15.6">
      <c r="A237" s="19">
        <v>3</v>
      </c>
      <c r="B237" s="24">
        <v>955</v>
      </c>
      <c r="C237" s="33" t="s">
        <v>46</v>
      </c>
      <c r="D237" s="26" t="s">
        <v>84</v>
      </c>
      <c r="E237" s="26" t="s">
        <v>70</v>
      </c>
      <c r="F237" s="26" t="s">
        <v>25</v>
      </c>
      <c r="G237" s="26" t="s">
        <v>92</v>
      </c>
      <c r="H237" s="32">
        <v>16280890.98</v>
      </c>
    </row>
    <row r="238" spans="1:8" s="23" customFormat="1" ht="46.8">
      <c r="A238" s="19">
        <v>2</v>
      </c>
      <c r="B238" s="24">
        <v>955</v>
      </c>
      <c r="C238" s="33" t="s">
        <v>183</v>
      </c>
      <c r="D238" s="26" t="s">
        <v>84</v>
      </c>
      <c r="E238" s="26" t="s">
        <v>70</v>
      </c>
      <c r="F238" s="26" t="s">
        <v>26</v>
      </c>
      <c r="G238" s="26"/>
      <c r="H238" s="27">
        <f>SUMIFS(H239:H1290,$B239:$B1290,$B238,$D239:$D1290,$D239,$E239:$E1290,$E239,$F239:$F1290,$F239)</f>
        <v>4689875.43</v>
      </c>
    </row>
    <row r="239" spans="1:8" s="23" customFormat="1" ht="15.6">
      <c r="A239" s="19">
        <v>3</v>
      </c>
      <c r="B239" s="24">
        <v>955</v>
      </c>
      <c r="C239" s="33" t="s">
        <v>46</v>
      </c>
      <c r="D239" s="26" t="s">
        <v>84</v>
      </c>
      <c r="E239" s="26" t="s">
        <v>70</v>
      </c>
      <c r="F239" s="26" t="s">
        <v>26</v>
      </c>
      <c r="G239" s="26" t="s">
        <v>92</v>
      </c>
      <c r="H239" s="32">
        <v>4689875.43</v>
      </c>
    </row>
    <row r="240" spans="1:8" s="23" customFormat="1" ht="54.6" customHeight="1">
      <c r="A240" s="19">
        <v>2</v>
      </c>
      <c r="B240" s="24">
        <v>955</v>
      </c>
      <c r="C240" s="33" t="s">
        <v>196</v>
      </c>
      <c r="D240" s="26" t="s">
        <v>84</v>
      </c>
      <c r="E240" s="26" t="s">
        <v>70</v>
      </c>
      <c r="F240" s="26" t="s">
        <v>124</v>
      </c>
      <c r="G240" s="26"/>
      <c r="H240" s="27">
        <f>SUMIFS(H241:H1296,$B241:$B1296,$B240,$D241:$D1296,$D241,$E241:$E1296,$E241,$F241:$F1296,$F241)</f>
        <v>15000</v>
      </c>
    </row>
    <row r="241" spans="1:8" s="23" customFormat="1" ht="15.6">
      <c r="A241" s="19">
        <v>3</v>
      </c>
      <c r="B241" s="24">
        <v>955</v>
      </c>
      <c r="C241" s="33" t="s">
        <v>46</v>
      </c>
      <c r="D241" s="26" t="s">
        <v>84</v>
      </c>
      <c r="E241" s="26" t="s">
        <v>70</v>
      </c>
      <c r="F241" s="26" t="s">
        <v>124</v>
      </c>
      <c r="G241" s="26" t="s">
        <v>92</v>
      </c>
      <c r="H241" s="32">
        <v>15000</v>
      </c>
    </row>
    <row r="242" spans="1:8" s="23" customFormat="1" ht="68.400000000000006" customHeight="1">
      <c r="A242" s="19">
        <v>2</v>
      </c>
      <c r="B242" s="24">
        <v>955</v>
      </c>
      <c r="C242" s="33" t="s">
        <v>160</v>
      </c>
      <c r="D242" s="26" t="s">
        <v>84</v>
      </c>
      <c r="E242" s="26" t="s">
        <v>70</v>
      </c>
      <c r="F242" s="26" t="s">
        <v>159</v>
      </c>
      <c r="G242" s="26"/>
      <c r="H242" s="27">
        <f>SUMIFS(H243:H1296,$B243:$B1296,$B242,$D243:$D1296,$D243,$E243:$E1296,$E243,$F243:$F1296,$F243)</f>
        <v>0</v>
      </c>
    </row>
    <row r="243" spans="1:8" s="23" customFormat="1" ht="15.6">
      <c r="A243" s="19">
        <v>3</v>
      </c>
      <c r="B243" s="24">
        <v>955</v>
      </c>
      <c r="C243" s="33" t="s">
        <v>46</v>
      </c>
      <c r="D243" s="26" t="s">
        <v>84</v>
      </c>
      <c r="E243" s="26" t="s">
        <v>70</v>
      </c>
      <c r="F243" s="26" t="s">
        <v>159</v>
      </c>
      <c r="G243" s="26" t="s">
        <v>92</v>
      </c>
      <c r="H243" s="32">
        <v>0</v>
      </c>
    </row>
    <row r="244" spans="1:8" s="23" customFormat="1" ht="15.6">
      <c r="A244" s="19">
        <v>1</v>
      </c>
      <c r="B244" s="24">
        <v>955</v>
      </c>
      <c r="C244" s="38" t="s">
        <v>136</v>
      </c>
      <c r="D244" s="26" t="s">
        <v>85</v>
      </c>
      <c r="E244" s="26" t="s">
        <v>70</v>
      </c>
      <c r="F244" s="26" t="s">
        <v>7</v>
      </c>
      <c r="G244" s="26" t="s">
        <v>72</v>
      </c>
      <c r="H244" s="27">
        <f>SUMIFS(H245:H1302,$B245:$B1302,$B245,$D245:$D1302,$D245,$E245:$E1302,$E245)/2</f>
        <v>949889</v>
      </c>
    </row>
    <row r="245" spans="1:8" s="23" customFormat="1" ht="31.2">
      <c r="A245" s="19">
        <v>2</v>
      </c>
      <c r="B245" s="24">
        <v>955</v>
      </c>
      <c r="C245" s="34" t="s">
        <v>32</v>
      </c>
      <c r="D245" s="26" t="s">
        <v>85</v>
      </c>
      <c r="E245" s="26" t="s">
        <v>70</v>
      </c>
      <c r="F245" s="39" t="s">
        <v>117</v>
      </c>
      <c r="G245" s="26"/>
      <c r="H245" s="27">
        <f>SUMIFS(H246:H1302,$B246:$B1302,$B245,$D246:$D1302,$D246,$E246:$E1302,$E246,$F246:$F1302,$F246)</f>
        <v>949889</v>
      </c>
    </row>
    <row r="246" spans="1:8" s="23" customFormat="1" ht="37.950000000000003" customHeight="1">
      <c r="A246" s="19">
        <v>3</v>
      </c>
      <c r="B246" s="24">
        <v>955</v>
      </c>
      <c r="C246" s="33" t="s">
        <v>204</v>
      </c>
      <c r="D246" s="26" t="s">
        <v>85</v>
      </c>
      <c r="E246" s="26" t="s">
        <v>70</v>
      </c>
      <c r="F246" s="26" t="s">
        <v>117</v>
      </c>
      <c r="G246" s="26" t="s">
        <v>203</v>
      </c>
      <c r="H246" s="32">
        <v>949889</v>
      </c>
    </row>
    <row r="247" spans="1:8" s="23" customFormat="1" ht="37.950000000000003" customHeight="1">
      <c r="A247" s="19">
        <v>3</v>
      </c>
      <c r="B247" s="24">
        <v>955</v>
      </c>
      <c r="C247" s="33" t="s">
        <v>21</v>
      </c>
      <c r="D247" s="26" t="s">
        <v>85</v>
      </c>
      <c r="E247" s="26" t="s">
        <v>70</v>
      </c>
      <c r="F247" s="26" t="s">
        <v>117</v>
      </c>
      <c r="G247" s="26" t="s">
        <v>81</v>
      </c>
      <c r="H247" s="32">
        <v>0</v>
      </c>
    </row>
    <row r="248" spans="1:8" s="23" customFormat="1" ht="15.6">
      <c r="A248" s="19">
        <v>1</v>
      </c>
      <c r="B248" s="24">
        <v>955</v>
      </c>
      <c r="C248" s="33" t="s">
        <v>65</v>
      </c>
      <c r="D248" s="26" t="s">
        <v>85</v>
      </c>
      <c r="E248" s="26" t="s">
        <v>79</v>
      </c>
      <c r="F248" s="26" t="s">
        <v>7</v>
      </c>
      <c r="G248" s="26" t="s">
        <v>72</v>
      </c>
      <c r="H248" s="27">
        <f>SUMIFS(H249:H1305,$B249:$B1305,$B249,$D249:$D1305,$D249,$E249:$E1305,$E249)/2</f>
        <v>3476996.2</v>
      </c>
    </row>
    <row r="249" spans="1:8" s="23" customFormat="1" ht="46.8">
      <c r="A249" s="19">
        <v>2</v>
      </c>
      <c r="B249" s="24">
        <v>955</v>
      </c>
      <c r="C249" s="33" t="s">
        <v>140</v>
      </c>
      <c r="D249" s="26" t="s">
        <v>85</v>
      </c>
      <c r="E249" s="26" t="s">
        <v>79</v>
      </c>
      <c r="F249" s="26" t="s">
        <v>60</v>
      </c>
      <c r="G249" s="26"/>
      <c r="H249" s="27">
        <f>SUMIFS(H250:H1305,$B250:$B1305,$B249,$D250:$D1305,$D250,$E250:$E1305,$E250,$F250:$F1305,$F250)</f>
        <v>3476996.2</v>
      </c>
    </row>
    <row r="250" spans="1:8" s="23" customFormat="1" ht="39.6" customHeight="1">
      <c r="A250" s="19">
        <v>3</v>
      </c>
      <c r="B250" s="24">
        <v>955</v>
      </c>
      <c r="C250" s="33" t="s">
        <v>21</v>
      </c>
      <c r="D250" s="26" t="s">
        <v>85</v>
      </c>
      <c r="E250" s="26" t="s">
        <v>79</v>
      </c>
      <c r="F250" s="26" t="s">
        <v>60</v>
      </c>
      <c r="G250" s="26" t="s">
        <v>81</v>
      </c>
      <c r="H250" s="32">
        <v>3476996.2</v>
      </c>
    </row>
    <row r="251" spans="1:8" s="23" customFormat="1" ht="46.8">
      <c r="A251" s="19">
        <v>2</v>
      </c>
      <c r="B251" s="24">
        <v>955</v>
      </c>
      <c r="C251" s="33" t="s">
        <v>199</v>
      </c>
      <c r="D251" s="26" t="s">
        <v>85</v>
      </c>
      <c r="E251" s="26" t="s">
        <v>79</v>
      </c>
      <c r="F251" s="26" t="s">
        <v>123</v>
      </c>
      <c r="G251" s="26"/>
      <c r="H251" s="27">
        <f>SUMIFS(H252:H1307,$B252:$B1307,$B251,$D252:$D1307,$D252,$E252:$E1307,$E252,$F252:$F1307,$F252)</f>
        <v>0</v>
      </c>
    </row>
    <row r="252" spans="1:8" s="23" customFormat="1" ht="37.950000000000003" customHeight="1">
      <c r="A252" s="19">
        <v>3</v>
      </c>
      <c r="B252" s="24">
        <v>955</v>
      </c>
      <c r="C252" s="33" t="s">
        <v>21</v>
      </c>
      <c r="D252" s="26" t="s">
        <v>85</v>
      </c>
      <c r="E252" s="26" t="s">
        <v>79</v>
      </c>
      <c r="F252" s="26" t="s">
        <v>123</v>
      </c>
      <c r="G252" s="26" t="s">
        <v>81</v>
      </c>
      <c r="H252" s="32">
        <v>0</v>
      </c>
    </row>
    <row r="253" spans="1:8" s="23" customFormat="1" ht="15.6">
      <c r="A253" s="19">
        <v>3</v>
      </c>
      <c r="B253" s="24">
        <v>955</v>
      </c>
      <c r="C253" s="33" t="s">
        <v>46</v>
      </c>
      <c r="D253" s="26" t="s">
        <v>85</v>
      </c>
      <c r="E253" s="26" t="s">
        <v>79</v>
      </c>
      <c r="F253" s="26" t="s">
        <v>123</v>
      </c>
      <c r="G253" s="26" t="s">
        <v>92</v>
      </c>
      <c r="H253" s="32">
        <v>0</v>
      </c>
    </row>
    <row r="254" spans="1:8" s="23" customFormat="1" ht="67.95" customHeight="1">
      <c r="A254" s="19">
        <v>2</v>
      </c>
      <c r="B254" s="24">
        <v>955</v>
      </c>
      <c r="C254" s="33" t="s">
        <v>160</v>
      </c>
      <c r="D254" s="26" t="s">
        <v>85</v>
      </c>
      <c r="E254" s="26" t="s">
        <v>79</v>
      </c>
      <c r="F254" s="26" t="s">
        <v>159</v>
      </c>
      <c r="G254" s="26"/>
      <c r="H254" s="27">
        <f>SUMIFS(H255:H1310,$B255:$B1310,$B254,$D255:$D1310,$D255,$E255:$E1310,$E255,$F255:$F1310,$F255)</f>
        <v>0</v>
      </c>
    </row>
    <row r="255" spans="1:8" s="23" customFormat="1" ht="37.950000000000003" customHeight="1">
      <c r="A255" s="19">
        <v>3</v>
      </c>
      <c r="B255" s="24">
        <v>955</v>
      </c>
      <c r="C255" s="33" t="s">
        <v>21</v>
      </c>
      <c r="D255" s="26" t="s">
        <v>85</v>
      </c>
      <c r="E255" s="26" t="s">
        <v>79</v>
      </c>
      <c r="F255" s="26" t="s">
        <v>159</v>
      </c>
      <c r="G255" s="26" t="s">
        <v>81</v>
      </c>
      <c r="H255" s="32">
        <v>0</v>
      </c>
    </row>
    <row r="256" spans="1:8" s="23" customFormat="1" ht="15.6">
      <c r="A256" s="19">
        <v>1</v>
      </c>
      <c r="B256" s="24">
        <v>955</v>
      </c>
      <c r="C256" s="33" t="s">
        <v>133</v>
      </c>
      <c r="D256" s="26" t="s">
        <v>85</v>
      </c>
      <c r="E256" s="26" t="s">
        <v>87</v>
      </c>
      <c r="F256" s="26"/>
      <c r="G256" s="26"/>
      <c r="H256" s="27">
        <f>SUMIFS(H257:H1315,$B257:$B1315,$B257,$D257:$D1315,$D257,$E257:$E1315,$E257)/2</f>
        <v>5905569.5999999996</v>
      </c>
    </row>
    <row r="257" spans="1:8" s="23" customFormat="1" ht="31.2">
      <c r="A257" s="19">
        <v>2</v>
      </c>
      <c r="B257" s="24">
        <v>955</v>
      </c>
      <c r="C257" s="33" t="s">
        <v>201</v>
      </c>
      <c r="D257" s="26" t="s">
        <v>85</v>
      </c>
      <c r="E257" s="26" t="s">
        <v>87</v>
      </c>
      <c r="F257" s="26" t="s">
        <v>66</v>
      </c>
      <c r="G257" s="26"/>
      <c r="H257" s="27">
        <f>SUMIFS(H258:H1315,$B258:$B1315,$B257,$D258:$D1315,$D258,$E258:$E1315,$E258,$F258:$F1315,$F258)</f>
        <v>5905569.5999999996</v>
      </c>
    </row>
    <row r="258" spans="1:8" s="23" customFormat="1" ht="37.200000000000003" customHeight="1">
      <c r="A258" s="19">
        <v>3</v>
      </c>
      <c r="B258" s="24">
        <v>955</v>
      </c>
      <c r="C258" s="33" t="s">
        <v>21</v>
      </c>
      <c r="D258" s="26" t="s">
        <v>85</v>
      </c>
      <c r="E258" s="26" t="s">
        <v>87</v>
      </c>
      <c r="F258" s="26" t="s">
        <v>66</v>
      </c>
      <c r="G258" s="26" t="s">
        <v>81</v>
      </c>
      <c r="H258" s="32">
        <v>5905569.5999999996</v>
      </c>
    </row>
    <row r="259" spans="1:8" s="23" customFormat="1" ht="62.4">
      <c r="A259" s="19">
        <v>2</v>
      </c>
      <c r="B259" s="24">
        <v>955</v>
      </c>
      <c r="C259" s="33" t="s">
        <v>202</v>
      </c>
      <c r="D259" s="26" t="s">
        <v>85</v>
      </c>
      <c r="E259" s="26" t="s">
        <v>87</v>
      </c>
      <c r="F259" s="26" t="s">
        <v>10</v>
      </c>
      <c r="G259" s="26"/>
      <c r="H259" s="27">
        <f>SUMIFS(H260:H1322,$B260:$B1322,$B259,$D260:$D1322,$D260,$E260:$E1322,$E260,$F260:$F1322,$F260)</f>
        <v>0</v>
      </c>
    </row>
    <row r="260" spans="1:8" s="23" customFormat="1" ht="51" customHeight="1">
      <c r="A260" s="19">
        <v>3</v>
      </c>
      <c r="B260" s="24">
        <v>955</v>
      </c>
      <c r="C260" s="33" t="s">
        <v>12</v>
      </c>
      <c r="D260" s="26" t="s">
        <v>85</v>
      </c>
      <c r="E260" s="26" t="s">
        <v>87</v>
      </c>
      <c r="F260" s="26" t="s">
        <v>10</v>
      </c>
      <c r="G260" s="26" t="s">
        <v>74</v>
      </c>
      <c r="H260" s="32">
        <v>0</v>
      </c>
    </row>
    <row r="261" spans="1:8" s="23" customFormat="1" ht="33.6" customHeight="1">
      <c r="A261" s="19">
        <v>3</v>
      </c>
      <c r="B261" s="24">
        <v>955</v>
      </c>
      <c r="C261" s="33" t="s">
        <v>21</v>
      </c>
      <c r="D261" s="26" t="s">
        <v>85</v>
      </c>
      <c r="E261" s="26" t="s">
        <v>87</v>
      </c>
      <c r="F261" s="26" t="s">
        <v>10</v>
      </c>
      <c r="G261" s="26" t="s">
        <v>81</v>
      </c>
      <c r="H261" s="32">
        <v>0</v>
      </c>
    </row>
    <row r="262" spans="1:8" s="23" customFormat="1" ht="15.6">
      <c r="A262" s="19">
        <v>1</v>
      </c>
      <c r="B262" s="24">
        <v>955</v>
      </c>
      <c r="C262" s="33" t="s">
        <v>27</v>
      </c>
      <c r="D262" s="26" t="s">
        <v>85</v>
      </c>
      <c r="E262" s="26" t="s">
        <v>71</v>
      </c>
      <c r="F262" s="26"/>
      <c r="G262" s="26"/>
      <c r="H262" s="27">
        <f>SUMIFS(H263:H1318,$B263:$B1318,$B263,$D263:$D1318,$D263,$E263:$E1318,$E263)/2</f>
        <v>747774.95</v>
      </c>
    </row>
    <row r="263" spans="1:8" s="23" customFormat="1" ht="62.4">
      <c r="A263" s="19">
        <v>2</v>
      </c>
      <c r="B263" s="24">
        <v>955</v>
      </c>
      <c r="C263" s="33" t="s">
        <v>164</v>
      </c>
      <c r="D263" s="26" t="s">
        <v>85</v>
      </c>
      <c r="E263" s="26" t="s">
        <v>71</v>
      </c>
      <c r="F263" s="26" t="s">
        <v>28</v>
      </c>
      <c r="G263" s="26"/>
      <c r="H263" s="27">
        <f>SUMIFS(H264:H1318,$B264:$B1318,$B263,$D264:$D1318,$D264,$E264:$E1318,$E264,$F264:$F1318,$F264)</f>
        <v>0</v>
      </c>
    </row>
    <row r="264" spans="1:8" s="23" customFormat="1" ht="15.6">
      <c r="A264" s="19">
        <v>3</v>
      </c>
      <c r="B264" s="24">
        <v>955</v>
      </c>
      <c r="C264" s="33" t="s">
        <v>46</v>
      </c>
      <c r="D264" s="26" t="s">
        <v>85</v>
      </c>
      <c r="E264" s="26" t="s">
        <v>71</v>
      </c>
      <c r="F264" s="26" t="s">
        <v>28</v>
      </c>
      <c r="G264" s="26" t="s">
        <v>92</v>
      </c>
      <c r="H264" s="32">
        <v>0</v>
      </c>
    </row>
    <row r="265" spans="1:8" s="23" customFormat="1" ht="78">
      <c r="A265" s="19">
        <v>2</v>
      </c>
      <c r="B265" s="24">
        <v>955</v>
      </c>
      <c r="C265" s="33" t="s">
        <v>186</v>
      </c>
      <c r="D265" s="26" t="s">
        <v>85</v>
      </c>
      <c r="E265" s="26" t="s">
        <v>71</v>
      </c>
      <c r="F265" s="26" t="s">
        <v>29</v>
      </c>
      <c r="G265" s="26"/>
      <c r="H265" s="27">
        <f>SUMIFS(H266:H1320,$B266:$B1320,$B265,$D266:$D1320,$D266,$E266:$E1320,$E266,$F266:$F1320,$F266)</f>
        <v>384000</v>
      </c>
    </row>
    <row r="266" spans="1:8" s="23" customFormat="1" ht="62.4">
      <c r="A266" s="19">
        <v>3</v>
      </c>
      <c r="B266" s="24">
        <v>955</v>
      </c>
      <c r="C266" s="33" t="s">
        <v>149</v>
      </c>
      <c r="D266" s="26" t="s">
        <v>85</v>
      </c>
      <c r="E266" s="26" t="s">
        <v>71</v>
      </c>
      <c r="F266" s="26" t="s">
        <v>29</v>
      </c>
      <c r="G266" s="26" t="s">
        <v>95</v>
      </c>
      <c r="H266" s="32">
        <v>384000</v>
      </c>
    </row>
    <row r="267" spans="1:8" s="23" customFormat="1" ht="62.4">
      <c r="A267" s="19">
        <v>2</v>
      </c>
      <c r="B267" s="24">
        <v>955</v>
      </c>
      <c r="C267" s="33" t="s">
        <v>197</v>
      </c>
      <c r="D267" s="26" t="s">
        <v>85</v>
      </c>
      <c r="E267" s="26" t="s">
        <v>71</v>
      </c>
      <c r="F267" s="26" t="s">
        <v>33</v>
      </c>
      <c r="G267" s="26"/>
      <c r="H267" s="27">
        <f>SUMIFS(H268:H1322,$B268:$B1322,$B267,$D268:$D1322,$D268,$E268:$E1322,$E268,$F268:$F1322,$F268)</f>
        <v>363774.95</v>
      </c>
    </row>
    <row r="268" spans="1:8" s="23" customFormat="1" ht="33.6" customHeight="1">
      <c r="A268" s="19">
        <v>3</v>
      </c>
      <c r="B268" s="24">
        <v>955</v>
      </c>
      <c r="C268" s="33" t="s">
        <v>11</v>
      </c>
      <c r="D268" s="26" t="s">
        <v>85</v>
      </c>
      <c r="E268" s="26" t="s">
        <v>71</v>
      </c>
      <c r="F268" s="26" t="s">
        <v>33</v>
      </c>
      <c r="G268" s="26" t="s">
        <v>73</v>
      </c>
      <c r="H268" s="32">
        <v>343024.95</v>
      </c>
    </row>
    <row r="269" spans="1:8" s="23" customFormat="1" ht="46.8">
      <c r="A269" s="19">
        <v>3</v>
      </c>
      <c r="B269" s="24">
        <v>955</v>
      </c>
      <c r="C269" s="33" t="s">
        <v>12</v>
      </c>
      <c r="D269" s="26" t="s">
        <v>85</v>
      </c>
      <c r="E269" s="26" t="s">
        <v>71</v>
      </c>
      <c r="F269" s="26" t="s">
        <v>33</v>
      </c>
      <c r="G269" s="26" t="s">
        <v>74</v>
      </c>
      <c r="H269" s="32">
        <v>20750</v>
      </c>
    </row>
    <row r="270" spans="1:8" s="23" customFormat="1" ht="46.8">
      <c r="A270" s="19">
        <v>2</v>
      </c>
      <c r="B270" s="24">
        <v>955</v>
      </c>
      <c r="C270" s="33" t="s">
        <v>156</v>
      </c>
      <c r="D270" s="26" t="s">
        <v>85</v>
      </c>
      <c r="E270" s="26" t="s">
        <v>71</v>
      </c>
      <c r="F270" s="26" t="s">
        <v>155</v>
      </c>
      <c r="G270" s="26"/>
      <c r="H270" s="27">
        <f>SUMIFS(H271:H1325,$B271:$B1325,$B270,$D271:$D1325,$D271,$E271:$E1325,$E271,$F271:$F1325,$F271)</f>
        <v>0</v>
      </c>
    </row>
    <row r="271" spans="1:8" s="23" customFormat="1" ht="15.6">
      <c r="A271" s="19">
        <v>3</v>
      </c>
      <c r="B271" s="24">
        <v>955</v>
      </c>
      <c r="C271" s="33" t="s">
        <v>46</v>
      </c>
      <c r="D271" s="26" t="s">
        <v>85</v>
      </c>
      <c r="E271" s="26" t="s">
        <v>71</v>
      </c>
      <c r="F271" s="26" t="s">
        <v>155</v>
      </c>
      <c r="G271" s="26" t="s">
        <v>92</v>
      </c>
      <c r="H271" s="32">
        <v>0</v>
      </c>
    </row>
    <row r="272" spans="1:8" s="23" customFormat="1" ht="15.6">
      <c r="A272" s="19">
        <v>1</v>
      </c>
      <c r="B272" s="24">
        <v>955</v>
      </c>
      <c r="C272" s="33" t="s">
        <v>30</v>
      </c>
      <c r="D272" s="26" t="s">
        <v>86</v>
      </c>
      <c r="E272" s="26" t="s">
        <v>70</v>
      </c>
      <c r="F272" s="26" t="s">
        <v>7</v>
      </c>
      <c r="G272" s="26" t="s">
        <v>72</v>
      </c>
      <c r="H272" s="27">
        <f>SUMIFS(H273:H1328,$B273:$B1328,$B273,$D273:$D1328,$D273,$E273:$E1328,$E273)/2</f>
        <v>1782180.1</v>
      </c>
    </row>
    <row r="273" spans="1:8" s="23" customFormat="1" ht="46.8">
      <c r="A273" s="19">
        <v>2</v>
      </c>
      <c r="B273" s="24">
        <v>955</v>
      </c>
      <c r="C273" s="33" t="s">
        <v>189</v>
      </c>
      <c r="D273" s="26" t="s">
        <v>86</v>
      </c>
      <c r="E273" s="26" t="s">
        <v>70</v>
      </c>
      <c r="F273" s="26" t="s">
        <v>31</v>
      </c>
      <c r="G273" s="26"/>
      <c r="H273" s="27">
        <f>SUMIFS(H274:H1328,$B274:$B1328,$B273,$D274:$D1328,$D274,$E274:$E1328,$E274,$F274:$F1328,$F274)</f>
        <v>1782180.1</v>
      </c>
    </row>
    <row r="274" spans="1:8" s="23" customFormat="1" ht="15.6">
      <c r="A274" s="19">
        <v>3</v>
      </c>
      <c r="B274" s="24">
        <v>955</v>
      </c>
      <c r="C274" s="33" t="s">
        <v>46</v>
      </c>
      <c r="D274" s="26" t="s">
        <v>86</v>
      </c>
      <c r="E274" s="26" t="s">
        <v>70</v>
      </c>
      <c r="F274" s="26" t="s">
        <v>31</v>
      </c>
      <c r="G274" s="26" t="s">
        <v>92</v>
      </c>
      <c r="H274" s="32">
        <v>1782180.1</v>
      </c>
    </row>
    <row r="275" spans="1:8" s="23" customFormat="1" ht="46.8">
      <c r="A275" s="19">
        <v>2</v>
      </c>
      <c r="B275" s="24">
        <v>955</v>
      </c>
      <c r="C275" s="33" t="s">
        <v>185</v>
      </c>
      <c r="D275" s="26" t="s">
        <v>86</v>
      </c>
      <c r="E275" s="26" t="s">
        <v>70</v>
      </c>
      <c r="F275" s="26" t="s">
        <v>184</v>
      </c>
      <c r="G275" s="26"/>
      <c r="H275" s="27">
        <f>SUMIFS(H276:H1330,$B276:$B1330,$B275,$D276:$D1330,$D276,$E276:$E1330,$E276,$F276:$F1330,$F276)</f>
        <v>0</v>
      </c>
    </row>
    <row r="276" spans="1:8" s="23" customFormat="1" ht="15.6">
      <c r="A276" s="19">
        <v>3</v>
      </c>
      <c r="B276" s="24">
        <v>955</v>
      </c>
      <c r="C276" s="33" t="s">
        <v>46</v>
      </c>
      <c r="D276" s="26" t="s">
        <v>86</v>
      </c>
      <c r="E276" s="26" t="s">
        <v>70</v>
      </c>
      <c r="F276" s="26" t="s">
        <v>184</v>
      </c>
      <c r="G276" s="26" t="s">
        <v>92</v>
      </c>
      <c r="H276" s="32">
        <v>0</v>
      </c>
    </row>
    <row r="277" spans="1:8" s="23" customFormat="1" ht="46.8">
      <c r="A277" s="19">
        <v>2</v>
      </c>
      <c r="B277" s="24">
        <v>955</v>
      </c>
      <c r="C277" s="33" t="s">
        <v>140</v>
      </c>
      <c r="D277" s="26" t="s">
        <v>86</v>
      </c>
      <c r="E277" s="26" t="s">
        <v>70</v>
      </c>
      <c r="F277" s="26" t="s">
        <v>60</v>
      </c>
      <c r="G277" s="26"/>
      <c r="H277" s="27">
        <f>SUMIFS(H278:H1332,$B278:$B1332,$B277,$D278:$D1332,$D278,$E278:$E1332,$E278,$F278:$F1332,$F278)</f>
        <v>0</v>
      </c>
    </row>
    <row r="278" spans="1:8" s="23" customFormat="1" ht="125.4" customHeight="1">
      <c r="A278" s="19">
        <v>3</v>
      </c>
      <c r="B278" s="24">
        <v>955</v>
      </c>
      <c r="C278" s="33" t="s">
        <v>116</v>
      </c>
      <c r="D278" s="26" t="s">
        <v>86</v>
      </c>
      <c r="E278" s="26" t="s">
        <v>70</v>
      </c>
      <c r="F278" s="26" t="s">
        <v>60</v>
      </c>
      <c r="G278" s="26" t="s">
        <v>114</v>
      </c>
      <c r="H278" s="32">
        <v>0</v>
      </c>
    </row>
    <row r="279" spans="1:8" s="23" customFormat="1" ht="46.8">
      <c r="A279" s="19">
        <v>2</v>
      </c>
      <c r="B279" s="24">
        <v>955</v>
      </c>
      <c r="C279" s="33" t="s">
        <v>148</v>
      </c>
      <c r="D279" s="26" t="s">
        <v>86</v>
      </c>
      <c r="E279" s="26" t="s">
        <v>70</v>
      </c>
      <c r="F279" s="26" t="s">
        <v>147</v>
      </c>
      <c r="G279" s="26"/>
      <c r="H279" s="27">
        <f>SUMIFS(H280:H1334,$B280:$B1334,$B279,$D280:$D1334,$D280,$E280:$E1334,$E280,$F280:$F1334,$F280)</f>
        <v>0</v>
      </c>
    </row>
    <row r="280" spans="1:8" s="23" customFormat="1" ht="15.6">
      <c r="A280" s="19">
        <v>3</v>
      </c>
      <c r="B280" s="24">
        <v>955</v>
      </c>
      <c r="C280" s="33" t="s">
        <v>46</v>
      </c>
      <c r="D280" s="26" t="s">
        <v>86</v>
      </c>
      <c r="E280" s="26" t="s">
        <v>70</v>
      </c>
      <c r="F280" s="26" t="s">
        <v>147</v>
      </c>
      <c r="G280" s="26" t="s">
        <v>92</v>
      </c>
      <c r="H280" s="32">
        <v>0</v>
      </c>
    </row>
    <row r="281" spans="1:8" s="23" customFormat="1" ht="15.6">
      <c r="A281" s="19">
        <v>1</v>
      </c>
      <c r="B281" s="24">
        <v>955</v>
      </c>
      <c r="C281" s="33" t="s">
        <v>67</v>
      </c>
      <c r="D281" s="26" t="s">
        <v>88</v>
      </c>
      <c r="E281" s="26" t="s">
        <v>89</v>
      </c>
      <c r="F281" s="26" t="s">
        <v>7</v>
      </c>
      <c r="G281" s="26" t="s">
        <v>72</v>
      </c>
      <c r="H281" s="27">
        <f>SUMIFS(H282:H1337,$B282:$B1337,$B282,$D282:$D1337,$D282,$E282:$E1337,$E282)/2</f>
        <v>3586600</v>
      </c>
    </row>
    <row r="282" spans="1:8" s="23" customFormat="1" ht="46.8">
      <c r="A282" s="19">
        <v>2</v>
      </c>
      <c r="B282" s="24">
        <v>955</v>
      </c>
      <c r="C282" s="37" t="s">
        <v>179</v>
      </c>
      <c r="D282" s="26" t="s">
        <v>88</v>
      </c>
      <c r="E282" s="26" t="s">
        <v>89</v>
      </c>
      <c r="F282" s="26" t="s">
        <v>68</v>
      </c>
      <c r="G282" s="26"/>
      <c r="H282" s="27">
        <f>SUMIFS(H283:H1337,$B283:$B1337,$B282,$D283:$D1337,$D283,$E283:$E1337,$E283,$F283:$F1337,$F283)</f>
        <v>2743600</v>
      </c>
    </row>
    <row r="283" spans="1:8" s="23" customFormat="1" ht="15.6">
      <c r="A283" s="19">
        <v>3</v>
      </c>
      <c r="B283" s="24">
        <v>955</v>
      </c>
      <c r="C283" s="33" t="s">
        <v>46</v>
      </c>
      <c r="D283" s="26" t="s">
        <v>88</v>
      </c>
      <c r="E283" s="26" t="s">
        <v>89</v>
      </c>
      <c r="F283" s="26" t="s">
        <v>68</v>
      </c>
      <c r="G283" s="26" t="s">
        <v>92</v>
      </c>
      <c r="H283" s="32">
        <v>2743600</v>
      </c>
    </row>
    <row r="284" spans="1:8" s="23" customFormat="1" ht="93.6">
      <c r="A284" s="19">
        <v>2</v>
      </c>
      <c r="B284" s="24">
        <v>955</v>
      </c>
      <c r="C284" s="37" t="s">
        <v>180</v>
      </c>
      <c r="D284" s="26" t="s">
        <v>88</v>
      </c>
      <c r="E284" s="26" t="s">
        <v>89</v>
      </c>
      <c r="F284" s="26" t="s">
        <v>125</v>
      </c>
      <c r="G284" s="26" t="s">
        <v>72</v>
      </c>
      <c r="H284" s="27">
        <f>SUMIFS(H285:H1339,$B285:$B1339,$B284,$D285:$D1339,$D285,$E285:$E1339,$E285,$F285:$F1339,$F285)</f>
        <v>813000</v>
      </c>
    </row>
    <row r="285" spans="1:8" s="23" customFormat="1" ht="15.6">
      <c r="A285" s="19">
        <v>3</v>
      </c>
      <c r="B285" s="24">
        <v>955</v>
      </c>
      <c r="C285" s="33" t="s">
        <v>46</v>
      </c>
      <c r="D285" s="26" t="s">
        <v>88</v>
      </c>
      <c r="E285" s="26" t="s">
        <v>89</v>
      </c>
      <c r="F285" s="26" t="s">
        <v>125</v>
      </c>
      <c r="G285" s="26" t="s">
        <v>92</v>
      </c>
      <c r="H285" s="32">
        <v>813000</v>
      </c>
    </row>
    <row r="286" spans="1:8" s="23" customFormat="1" ht="62.4">
      <c r="A286" s="19">
        <v>2</v>
      </c>
      <c r="B286" s="24">
        <v>955</v>
      </c>
      <c r="C286" s="33" t="s">
        <v>196</v>
      </c>
      <c r="D286" s="26" t="s">
        <v>88</v>
      </c>
      <c r="E286" s="26" t="s">
        <v>89</v>
      </c>
      <c r="F286" s="26" t="s">
        <v>124</v>
      </c>
      <c r="G286" s="26"/>
      <c r="H286" s="27">
        <f>SUMIFS(H287:H1341,$B287:$B1341,$B286,$D287:$D1341,$D287,$E287:$E1341,$E287,$F287:$F1341,$F287)</f>
        <v>30000</v>
      </c>
    </row>
    <row r="287" spans="1:8" s="23" customFormat="1" ht="15.6">
      <c r="A287" s="19">
        <v>3</v>
      </c>
      <c r="B287" s="24">
        <v>955</v>
      </c>
      <c r="C287" s="33" t="s">
        <v>46</v>
      </c>
      <c r="D287" s="26" t="s">
        <v>88</v>
      </c>
      <c r="E287" s="26" t="s">
        <v>89</v>
      </c>
      <c r="F287" s="26" t="s">
        <v>124</v>
      </c>
      <c r="G287" s="26" t="s">
        <v>92</v>
      </c>
      <c r="H287" s="32">
        <v>30000</v>
      </c>
    </row>
    <row r="288" spans="1:8" s="23" customFormat="1" ht="15.6">
      <c r="A288" s="19"/>
      <c r="B288" s="21"/>
      <c r="C288" s="21" t="s">
        <v>69</v>
      </c>
      <c r="D288" s="35"/>
      <c r="E288" s="35"/>
      <c r="F288" s="35" t="s">
        <v>7</v>
      </c>
      <c r="G288" s="35"/>
      <c r="H288" s="22">
        <f>SUMIF($A13:$A288,$A13,H13:H288)</f>
        <v>260028643.28000012</v>
      </c>
    </row>
  </sheetData>
  <autoFilter ref="A5:G288"/>
  <mergeCells count="8">
    <mergeCell ref="B3:H3"/>
    <mergeCell ref="B5:B12"/>
    <mergeCell ref="C5:C12"/>
    <mergeCell ref="D5:D12"/>
    <mergeCell ref="E5:E12"/>
    <mergeCell ref="F5:F12"/>
    <mergeCell ref="G5:G12"/>
    <mergeCell ref="H5:H12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45" t="s">
        <v>105</v>
      </c>
      <c r="C3" s="45" t="s">
        <v>103</v>
      </c>
      <c r="D3" s="48" t="s">
        <v>97</v>
      </c>
      <c r="E3" s="48"/>
      <c r="F3" s="48" t="s">
        <v>98</v>
      </c>
      <c r="G3" s="48"/>
    </row>
    <row r="4" spans="2:7">
      <c r="B4" s="46"/>
      <c r="C4" s="46"/>
      <c r="D4" s="48"/>
      <c r="E4" s="48"/>
      <c r="F4" s="48"/>
      <c r="G4" s="48"/>
    </row>
    <row r="5" spans="2:7" ht="0.75" customHeight="1">
      <c r="B5" s="46"/>
      <c r="C5" s="46"/>
      <c r="D5" s="48"/>
      <c r="E5" s="48"/>
      <c r="F5" s="48"/>
      <c r="G5" s="48"/>
    </row>
    <row r="6" spans="2:7" ht="15" hidden="1" customHeight="1">
      <c r="B6" s="46"/>
      <c r="C6" s="46"/>
      <c r="D6" s="48"/>
      <c r="E6" s="48"/>
      <c r="F6" s="48"/>
      <c r="G6" s="48"/>
    </row>
    <row r="7" spans="2:7">
      <c r="B7" s="46"/>
      <c r="C7" s="46"/>
      <c r="D7" s="48" t="s">
        <v>6</v>
      </c>
      <c r="E7" s="48" t="s">
        <v>96</v>
      </c>
      <c r="F7" s="48" t="s">
        <v>6</v>
      </c>
      <c r="G7" s="48" t="s">
        <v>96</v>
      </c>
    </row>
    <row r="8" spans="2:7">
      <c r="B8" s="46"/>
      <c r="C8" s="46"/>
      <c r="D8" s="48"/>
      <c r="E8" s="48"/>
      <c r="F8" s="48"/>
      <c r="G8" s="48"/>
    </row>
    <row r="9" spans="2:7">
      <c r="B9" s="46"/>
      <c r="C9" s="46"/>
      <c r="D9" s="48"/>
      <c r="E9" s="48"/>
      <c r="F9" s="48"/>
      <c r="G9" s="48"/>
    </row>
    <row r="10" spans="2:7" ht="2.25" customHeight="1">
      <c r="B10" s="47"/>
      <c r="C10" s="47"/>
      <c r="D10" s="48"/>
      <c r="E10" s="48"/>
      <c r="F10" s="48"/>
      <c r="G10" s="48"/>
    </row>
    <row r="11" spans="2:7">
      <c r="B11" s="1">
        <v>0</v>
      </c>
      <c r="C11" s="1" t="s">
        <v>100</v>
      </c>
      <c r="D11" s="4" t="e">
        <f>SUMIF('Приложение №4'!$A$13:$A1054,0,'Приложение №4'!#REF!)</f>
        <v>#REF!</v>
      </c>
      <c r="E11" s="4" t="e">
        <f>SUMIF('Приложение №4'!$A$13:$A1054,0,'Приложение №4'!#REF!)</f>
        <v>#REF!</v>
      </c>
      <c r="F11" s="4" t="e">
        <f>SUMIF('Приложение №4'!$A$13:$A1054,0,'Приложение №4'!#REF!)</f>
        <v>#REF!</v>
      </c>
      <c r="G11" s="4" t="e">
        <f>SUMIF('Приложение №4'!$A$13:$A1054,0,'Приложение №4'!#REF!)</f>
        <v>#REF!</v>
      </c>
    </row>
    <row r="12" spans="2:7">
      <c r="B12" s="2">
        <v>1</v>
      </c>
      <c r="C12" s="2" t="s">
        <v>101</v>
      </c>
      <c r="D12" s="6" t="e">
        <f>SUMIF('Приложение №4'!$A$13:$A1055,1,'Приложение №4'!#REF!)</f>
        <v>#REF!</v>
      </c>
      <c r="E12" s="6" t="e">
        <f>SUMIF('Приложение №4'!$A$13:$A1055,1,'Приложение №4'!#REF!)</f>
        <v>#REF!</v>
      </c>
      <c r="F12" s="6" t="e">
        <f>SUMIF('Приложение №4'!$A$13:$A1055,1,'Приложение №4'!#REF!)</f>
        <v>#REF!</v>
      </c>
      <c r="G12" s="6" t="e">
        <f>SUMIF('Приложение №4'!$A$13:$A1055,1,'Приложение №4'!#REF!)</f>
        <v>#REF!</v>
      </c>
    </row>
    <row r="13" spans="2:7">
      <c r="B13" s="3">
        <v>2</v>
      </c>
      <c r="C13" s="3" t="s">
        <v>104</v>
      </c>
      <c r="D13" s="7" t="e">
        <f>SUMIF('Приложение №4'!$A$13:$A1056,2,'Приложение №4'!#REF!)</f>
        <v>#REF!</v>
      </c>
      <c r="E13" s="7" t="e">
        <f>SUMIF('Приложение №4'!$A$13:$A1056,2,'Приложение №4'!#REF!)</f>
        <v>#REF!</v>
      </c>
      <c r="F13" s="7" t="e">
        <f>SUMIF('Приложение №4'!$A$13:$A1056,2,'Приложение №4'!#REF!)</f>
        <v>#REF!</v>
      </c>
      <c r="G13" s="7" t="e">
        <f>SUMIF('Приложение №4'!$A$13:$A1056,2,'Приложение №4'!#REF!)</f>
        <v>#REF!</v>
      </c>
    </row>
    <row r="14" spans="2:7" s="12" customFormat="1" ht="78" customHeight="1">
      <c r="B14" s="10" t="s">
        <v>106</v>
      </c>
      <c r="C14" s="10" t="s">
        <v>102</v>
      </c>
      <c r="D14" s="11" t="e">
        <f>SUMIF('Приложение №4'!$A$13:$A1057,3,'Приложение №4'!#REF!)</f>
        <v>#REF!</v>
      </c>
      <c r="E14" s="11" t="e">
        <f>SUMIF('Приложение №4'!$A$13:$A1057,3,'Приложение №4'!#REF!)</f>
        <v>#REF!</v>
      </c>
      <c r="F14" s="11" t="e">
        <f>SUMIF('Приложение №4'!$A$13:$A1057,3,'Приложение №4'!#REF!)</f>
        <v>#REF!</v>
      </c>
      <c r="G14" s="11" t="e">
        <f>SUMIF('Приложение №4'!$A$13:$A1057,3,'Приложение №4'!#REF!)</f>
        <v>#REF!</v>
      </c>
    </row>
    <row r="15" spans="2:7">
      <c r="B15" s="8">
        <v>0</v>
      </c>
      <c r="C15" s="8" t="s">
        <v>100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2024-07-11T05:34:21Z</dcterms:modified>
</cp:coreProperties>
</file>