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№4'!$A$6:$I$257</definedName>
  </definedNames>
  <calcPr calcId="125725"/>
</workbook>
</file>

<file path=xl/calcChain.xml><?xml version="1.0" encoding="utf-8"?>
<calcChain xmlns="http://schemas.openxmlformats.org/spreadsheetml/2006/main">
  <c r="I255" i="1"/>
  <c r="H255"/>
  <c r="I253"/>
  <c r="H253"/>
  <c r="I250"/>
  <c r="H250"/>
  <c r="I248"/>
  <c r="H248"/>
  <c r="I246"/>
  <c r="H246"/>
  <c r="I242"/>
  <c r="H242"/>
  <c r="I240"/>
  <c r="H240"/>
  <c r="I237"/>
  <c r="H237"/>
  <c r="I235"/>
  <c r="H235"/>
  <c r="I231"/>
  <c r="H231"/>
  <c r="I229"/>
  <c r="H229"/>
  <c r="I226"/>
  <c r="H226"/>
  <c r="I223"/>
  <c r="H223"/>
  <c r="I220"/>
  <c r="H220"/>
  <c r="I218"/>
  <c r="H218"/>
  <c r="I215"/>
  <c r="H215"/>
  <c r="I213"/>
  <c r="H213"/>
  <c r="I211"/>
  <c r="H211"/>
  <c r="I208"/>
  <c r="H208"/>
  <c r="I205"/>
  <c r="H205"/>
  <c r="I203"/>
  <c r="H203"/>
  <c r="I200"/>
  <c r="H200"/>
  <c r="I198"/>
  <c r="H198"/>
  <c r="I196"/>
  <c r="H196"/>
  <c r="I193"/>
  <c r="H193"/>
  <c r="I191"/>
  <c r="H191"/>
  <c r="I188"/>
  <c r="H188"/>
  <c r="I185"/>
  <c r="H185"/>
  <c r="I183"/>
  <c r="H183"/>
  <c r="I180"/>
  <c r="H180"/>
  <c r="I178"/>
  <c r="H178"/>
  <c r="I175"/>
  <c r="H175"/>
  <c r="I172"/>
  <c r="H172"/>
  <c r="I170"/>
  <c r="H170"/>
  <c r="I167"/>
  <c r="H167"/>
  <c r="I164"/>
  <c r="H164"/>
  <c r="I157"/>
  <c r="H157"/>
  <c r="I155"/>
  <c r="H155"/>
  <c r="I152"/>
  <c r="H152"/>
  <c r="I149"/>
  <c r="H149"/>
  <c r="I147"/>
  <c r="H147"/>
  <c r="I144"/>
  <c r="H144"/>
  <c r="I141"/>
  <c r="H141"/>
  <c r="I139"/>
  <c r="H139"/>
  <c r="I137"/>
  <c r="H137"/>
  <c r="I135"/>
  <c r="H135"/>
  <c r="I133"/>
  <c r="H133"/>
  <c r="I130"/>
  <c r="H130"/>
  <c r="I127"/>
  <c r="H127"/>
  <c r="I121"/>
  <c r="H121"/>
  <c r="I119"/>
  <c r="H119"/>
  <c r="I117"/>
  <c r="H117"/>
  <c r="I114"/>
  <c r="H114"/>
  <c r="I110"/>
  <c r="H110"/>
  <c r="I108"/>
  <c r="H108"/>
  <c r="I105"/>
  <c r="H105"/>
  <c r="I102"/>
  <c r="H102"/>
  <c r="I99"/>
  <c r="H99"/>
  <c r="I92"/>
  <c r="H92"/>
  <c r="I90"/>
  <c r="H90"/>
  <c r="I88"/>
  <c r="H88"/>
  <c r="I82"/>
  <c r="H82"/>
  <c r="I79"/>
  <c r="H79"/>
  <c r="I74"/>
  <c r="H74"/>
  <c r="I71"/>
  <c r="H71"/>
  <c r="I68"/>
  <c r="H68"/>
  <c r="I64"/>
  <c r="H64"/>
  <c r="I59"/>
  <c r="H59"/>
  <c r="I56"/>
  <c r="H56"/>
  <c r="I52"/>
  <c r="H52"/>
  <c r="I49"/>
  <c r="H49"/>
  <c r="I44"/>
  <c r="H44"/>
  <c r="I42"/>
  <c r="H42"/>
  <c r="I40"/>
  <c r="H40"/>
  <c r="I35"/>
  <c r="H35"/>
  <c r="I33"/>
  <c r="H33"/>
  <c r="I29"/>
  <c r="H29"/>
  <c r="I26"/>
  <c r="H26"/>
  <c r="I23"/>
  <c r="H23"/>
  <c r="I18"/>
  <c r="H18"/>
  <c r="I25" l="1"/>
  <c r="H25"/>
  <c r="I126" l="1"/>
  <c r="H126"/>
  <c r="I252" l="1"/>
  <c r="H252"/>
  <c r="I245"/>
  <c r="H245"/>
  <c r="I239"/>
  <c r="H239"/>
  <c r="I234"/>
  <c r="H234"/>
  <c r="I228"/>
  <c r="H228"/>
  <c r="I225"/>
  <c r="H225"/>
  <c r="I222"/>
  <c r="H222"/>
  <c r="I217"/>
  <c r="H217"/>
  <c r="I210"/>
  <c r="H210"/>
  <c r="I207"/>
  <c r="H207"/>
  <c r="I202"/>
  <c r="H202"/>
  <c r="I195"/>
  <c r="H195"/>
  <c r="I190"/>
  <c r="H190"/>
  <c r="I182"/>
  <c r="I177"/>
  <c r="H177"/>
  <c r="I174"/>
  <c r="H174"/>
  <c r="I169"/>
  <c r="H169"/>
  <c r="I166"/>
  <c r="I163"/>
  <c r="H163"/>
  <c r="I154"/>
  <c r="H154"/>
  <c r="I151"/>
  <c r="H151"/>
  <c r="I146"/>
  <c r="H146"/>
  <c r="I143"/>
  <c r="H143"/>
  <c r="I132"/>
  <c r="H132"/>
  <c r="I129"/>
  <c r="H129"/>
  <c r="I116"/>
  <c r="H116"/>
  <c r="I113"/>
  <c r="H113"/>
  <c r="I107"/>
  <c r="H107"/>
  <c r="I104"/>
  <c r="H104"/>
  <c r="I101"/>
  <c r="H101"/>
  <c r="I98"/>
  <c r="H98"/>
  <c r="I87"/>
  <c r="H87"/>
  <c r="I81"/>
  <c r="H81"/>
  <c r="H73"/>
  <c r="H67"/>
  <c r="I58"/>
  <c r="H58"/>
  <c r="I51"/>
  <c r="H51"/>
  <c r="I48"/>
  <c r="H48"/>
  <c r="I39"/>
  <c r="H39"/>
  <c r="I32"/>
  <c r="H32"/>
  <c r="I28"/>
  <c r="H28"/>
  <c r="I22"/>
  <c r="H22"/>
  <c r="I16"/>
  <c r="H16"/>
  <c r="H182" l="1"/>
  <c r="I73"/>
  <c r="I67" s="1"/>
  <c r="I78"/>
  <c r="I77" s="1"/>
  <c r="H78"/>
  <c r="H77" s="1"/>
  <c r="I31"/>
  <c r="H166"/>
  <c r="I86"/>
  <c r="H15"/>
  <c r="H14" s="1"/>
  <c r="I15"/>
  <c r="I14" s="1"/>
  <c r="H112" l="1"/>
  <c r="H47"/>
  <c r="I47"/>
  <c r="I112"/>
  <c r="H86"/>
  <c r="H31"/>
  <c r="H257" l="1"/>
  <c r="I257"/>
  <c r="G14" i="2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<sst xmlns="http://schemas.openxmlformats.org/spreadsheetml/2006/main" count="1146" uniqueCount="200">
  <si>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</si>
  <si>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</si>
  <si>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</si>
  <si>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</si>
  <si>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</si>
  <si>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</si>
  <si>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</si>
  <si>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>Управление финансами администрации муниципального района Кинельский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</si>
  <si>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</si>
  <si>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</si>
  <si>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</si>
  <si>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</si>
  <si>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</si>
  <si>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</si>
  <si>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</si>
  <si>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</si>
  <si>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</si>
  <si>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</si>
  <si>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</si>
  <si>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</si>
  <si>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</si>
  <si>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Собрание представителей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</si>
  <si>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</si>
  <si>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</si>
  <si>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МКУ "Управление культуры, спорта и молодежной политики"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</si>
  <si>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</si>
  <si>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</si>
  <si>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</si>
  <si>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</si>
  <si>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</si>
  <si>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</si>
  <si>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</si>
  <si>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</si>
  <si>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</si>
  <si>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</si>
  <si>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</si>
  <si>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МКУ "Управление по вопросам семьи и демографического развития муниципального района Кинельский"</t>
  </si>
  <si>
    <t>32 0 00 00000</t>
  </si>
  <si>
    <t>Комитет по управлению муниципальным имуществом муниципального района Кинельский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</si>
  <si>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</si>
  <si>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</si>
  <si>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</si>
  <si>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</si>
  <si>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</si>
  <si>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</si>
  <si>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</si>
  <si>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</si>
  <si>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</si>
  <si>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</si>
  <si>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</si>
  <si>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</si>
  <si>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</si>
  <si>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</si>
  <si>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</si>
  <si>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</si>
  <si>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</si>
  <si>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</si>
  <si>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</si>
  <si>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</si>
  <si>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</si>
  <si>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</si>
  <si>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</si>
  <si>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</si>
  <si>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</si>
  <si>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</si>
  <si>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</si>
  <si>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</si>
  <si>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</si>
  <si>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</si>
  <si>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</si>
  <si>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</si>
  <si>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</si>
  <si>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</si>
  <si>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</si>
  <si>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</si>
  <si>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</si>
  <si>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</si>
  <si>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</si>
  <si>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</si>
  <si>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</si>
  <si>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</si>
  <si>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</si>
  <si>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</si>
  <si>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</si>
  <si>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</si>
  <si>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</si>
  <si>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</si>
  <si>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</si>
  <si>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</si>
  <si>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</si>
  <si>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</si>
  <si>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</si>
  <si>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</si>
  <si>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</si>
  <si>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</si>
  <si>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</si>
  <si>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</si>
  <si>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</si>
  <si>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</si>
  <si>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</si>
  <si>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</si>
  <si>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</si>
  <si>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</si>
  <si>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</si>
  <si>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</si>
  <si>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</si>
  <si>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</si>
  <si>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</si>
  <si>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</si>
  <si>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</si>
  <si>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жильё»</t>
    </r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</si>
  <si>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</si>
  <si>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</si>
  <si>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</si>
  <si>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</si>
  <si>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</si>
  <si>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</si>
  <si>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</si>
  <si>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</si>
  <si>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</si>
  <si>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</si>
  <si>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</si>
  <si>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</si>
  <si>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</si>
  <si>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</si>
  <si>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</si>
  <si>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</si>
  <si>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</si>
  <si>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</si>
  <si>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</si>
  <si>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</si>
  <si>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</si>
  <si>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</si>
  <si>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</si>
  <si>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</si>
  <si>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</si>
  <si>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</si>
  <si>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</si>
  <si>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</si>
  <si>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</si>
  <si>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</si>
  <si>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</si>
  <si>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</si>
  <si>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</si>
  <si>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</si>
  <si>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</si>
  <si>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</si>
  <si>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</si>
  <si>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</si>
  <si>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</si>
  <si>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</si>
  <si>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12 0 00 00000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</si>
  <si>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</si>
  <si>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</si>
  <si>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</si>
  <si>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</si>
  <si>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</si>
  <si>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</si>
  <si>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</si>
  <si>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 xml:space="preserve">Ведомственная структура расходов
бюджета муниципального  района Кинельский на 2020 год.
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</si>
  <si>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</si>
  <si>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«Молодёжь муниципального 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</si>
  <si>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</si>
  <si>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«Развитие  культуры муниципального района Кинельский» на 2014-2022 гг.</t>
  </si>
  <si>
    <t xml:space="preserve"> МП "Развитие библиотечного обслуживания муниципального района Кинельский" на 2014-2022 годы.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</si>
  <si>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</si>
  <si>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«Развитие  физической культуры и спорта муниципального района Кинельский» на 2014-2022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</si>
  <si>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</si>
  <si>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</si>
  <si>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</si>
  <si>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</si>
  <si>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</si>
  <si>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</si>
  <si>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</si>
  <si>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</si>
  <si>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</si>
  <si>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</si>
  <si>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</si>
  <si>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</si>
  <si>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</si>
  <si>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"Развитие дополнительного образования в сфере культуры" муниципального района Кинельский Самарской области на период 2018-2022 гг.</t>
  </si>
  <si>
    <t>МП «Молодёжь муниципальногорайона Кинельский» на 2014-2022 гг.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</si>
  <si>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</si>
  <si>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"Развитие печатного средства массовой информации в муниципальном районе Кинельский на 2017-2022 годы"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</si>
  <si>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2017-2022 годы через информационную телепрограмму "Междуречье-Информ"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</si>
  <si>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</si>
  <si>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</si>
  <si>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</si>
  <si>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</si>
  <si>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</si>
  <si>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</si>
  <si>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</si>
  <si>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</si>
  <si>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</si>
  <si>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Иные дотации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</si>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</sst>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1"/>
  <sheetViews>
    <sheetView tabSelected="1" topLeftCell="B1" zoomScale="85" zoomScaleNormal="85" workbookViewId="0">
      <selection activeCell="O152" sqref="O152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42.6640625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1.6640625" style="13" customWidth="1"/>
    <col min="9" max="9" width="13.44140625" style="13" customWidth="1"/>
    <col min="10" max="16384" width="9.109375" style="13"/>
  </cols>
  <sheetData>
    <row r="1" spans="1:13" s="11" customFormat="1" ht="34.5" customHeight="1">
      <c r="A1" s="10"/>
      <c r="H1" s="61" t="s">
        <v>118</v>
      </c>
      <c r="I1" s="61"/>
    </row>
    <row r="2" spans="1:13" ht="97.2" customHeight="1">
      <c r="F2" s="70" t="s">
        <v>195</v>
      </c>
      <c r="G2" s="70"/>
      <c r="H2" s="70"/>
      <c r="I2" s="70"/>
      <c r="J2" s="54"/>
      <c r="K2" s="54"/>
      <c r="L2" s="54"/>
      <c r="M2" s="54"/>
    </row>
    <row r="3" spans="1:13" ht="18.600000000000001" customHeight="1">
      <c r="F3" s="57"/>
      <c r="G3" s="57"/>
      <c r="H3" s="57"/>
      <c r="I3" s="57"/>
      <c r="J3" s="54"/>
      <c r="K3" s="54"/>
      <c r="L3" s="54"/>
      <c r="M3" s="54"/>
    </row>
    <row r="4" spans="1:13" s="12" customFormat="1" ht="34.5" customHeight="1">
      <c r="C4" s="69" t="s">
        <v>159</v>
      </c>
      <c r="D4" s="69"/>
      <c r="E4" s="69"/>
      <c r="F4" s="69"/>
      <c r="G4" s="69"/>
      <c r="H4" s="69"/>
      <c r="I4" s="69"/>
    </row>
    <row r="6" spans="1:13" ht="15" customHeight="1">
      <c r="B6" s="58" t="s">
        <v>0</v>
      </c>
      <c r="C6" s="62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3" t="s">
        <v>107</v>
      </c>
      <c r="I6" s="64"/>
    </row>
    <row r="7" spans="1:13">
      <c r="B7" s="59"/>
      <c r="C7" s="62"/>
      <c r="D7" s="62"/>
      <c r="E7" s="62"/>
      <c r="F7" s="62"/>
      <c r="G7" s="62"/>
      <c r="H7" s="65"/>
      <c r="I7" s="66"/>
    </row>
    <row r="8" spans="1:13">
      <c r="B8" s="59"/>
      <c r="C8" s="62"/>
      <c r="D8" s="62"/>
      <c r="E8" s="62"/>
      <c r="F8" s="62"/>
      <c r="G8" s="62"/>
      <c r="H8" s="65"/>
      <c r="I8" s="66"/>
    </row>
    <row r="9" spans="1:13">
      <c r="B9" s="59"/>
      <c r="C9" s="62"/>
      <c r="D9" s="62"/>
      <c r="E9" s="62"/>
      <c r="F9" s="62"/>
      <c r="G9" s="62"/>
      <c r="H9" s="67"/>
      <c r="I9" s="68"/>
    </row>
    <row r="10" spans="1:13" ht="15" customHeight="1">
      <c r="B10" s="59"/>
      <c r="C10" s="62"/>
      <c r="D10" s="62"/>
      <c r="E10" s="62"/>
      <c r="F10" s="62"/>
      <c r="G10" s="62"/>
      <c r="H10" s="58" t="s">
        <v>6</v>
      </c>
      <c r="I10" s="62" t="s">
        <v>106</v>
      </c>
    </row>
    <row r="11" spans="1:13">
      <c r="B11" s="59"/>
      <c r="C11" s="62"/>
      <c r="D11" s="62"/>
      <c r="E11" s="62"/>
      <c r="F11" s="62"/>
      <c r="G11" s="62"/>
      <c r="H11" s="59"/>
      <c r="I11" s="62"/>
    </row>
    <row r="12" spans="1:13">
      <c r="B12" s="59"/>
      <c r="C12" s="62"/>
      <c r="D12" s="62"/>
      <c r="E12" s="62"/>
      <c r="F12" s="62"/>
      <c r="G12" s="62"/>
      <c r="H12" s="59"/>
      <c r="I12" s="62"/>
    </row>
    <row r="13" spans="1:13">
      <c r="B13" s="60"/>
      <c r="C13" s="62"/>
      <c r="D13" s="62"/>
      <c r="E13" s="62"/>
      <c r="F13" s="62"/>
      <c r="G13" s="62"/>
      <c r="H13" s="60"/>
      <c r="I13" s="62"/>
    </row>
    <row r="14" spans="1:13" s="16" customFormat="1" ht="46.8">
      <c r="A14" s="14">
        <v>0</v>
      </c>
      <c r="B14" s="26">
        <v>920</v>
      </c>
      <c r="C14" s="27" t="s">
        <v>7</v>
      </c>
      <c r="D14" s="26"/>
      <c r="E14" s="26"/>
      <c r="F14" s="26" t="s">
        <v>8</v>
      </c>
      <c r="G14" s="26"/>
      <c r="H14" s="15">
        <f>SUMIFS(H15:H1011,$B15:$B1011,$B15)/3</f>
        <v>78658.60000000002</v>
      </c>
      <c r="I14" s="15">
        <f>SUMIFS(I15:I1011,$B15:$B1011,$B15)/3</f>
        <v>789</v>
      </c>
    </row>
    <row r="15" spans="1:13" s="16" customFormat="1" ht="62.4">
      <c r="A15" s="17">
        <v>1</v>
      </c>
      <c r="B15" s="28">
        <v>920</v>
      </c>
      <c r="C15" s="48" t="s">
        <v>9</v>
      </c>
      <c r="D15" s="30" t="s">
        <v>80</v>
      </c>
      <c r="E15" s="30" t="s">
        <v>81</v>
      </c>
      <c r="F15" s="30" t="s">
        <v>8</v>
      </c>
      <c r="G15" s="30" t="s">
        <v>109</v>
      </c>
      <c r="H15" s="18">
        <f>SUMIFS(H16:H1006,$B16:$B1006,$B16,$D16:$D1006,$D16,$E16:$E1006,$E16)/2</f>
        <v>10179.4</v>
      </c>
      <c r="I15" s="18">
        <f>SUMIFS(I16:I1006,$B16:$B1006,$B16,$D16:$D1006,$D16,$E16:$E1006,$E16)/2</f>
        <v>0</v>
      </c>
    </row>
    <row r="16" spans="1:13" s="16" customFormat="1" ht="62.4">
      <c r="A16" s="19">
        <v>2</v>
      </c>
      <c r="B16" s="43">
        <v>920</v>
      </c>
      <c r="C16" s="47" t="s">
        <v>142</v>
      </c>
      <c r="D16" s="44" t="s">
        <v>80</v>
      </c>
      <c r="E16" s="39" t="s">
        <v>81</v>
      </c>
      <c r="F16" s="39" t="s">
        <v>16</v>
      </c>
      <c r="G16" s="39" t="s">
        <v>82</v>
      </c>
      <c r="H16" s="40">
        <f>SUMIFS(H17:H1006,$B17:$B1006,$B16,$D17:$D1006,$D17,$E17:$E1006,$E17,$F17:$F1006,$F17)</f>
        <v>0</v>
      </c>
      <c r="I16" s="40">
        <f>SUMIFS(I17:I1006,$B17:$B1006,$B16,$D17:$D1006,$D17,$E17:$E1006,$E17,$F17:$F1006,$F17)</f>
        <v>0</v>
      </c>
    </row>
    <row r="17" spans="1:9" s="16" customFormat="1" ht="46.8">
      <c r="A17" s="20">
        <v>3</v>
      </c>
      <c r="B17" s="31">
        <v>920</v>
      </c>
      <c r="C17" s="46" t="s">
        <v>13</v>
      </c>
      <c r="D17" s="33" t="s">
        <v>80</v>
      </c>
      <c r="E17" s="33" t="s">
        <v>81</v>
      </c>
      <c r="F17" s="33" t="s">
        <v>16</v>
      </c>
      <c r="G17" s="33" t="s">
        <v>84</v>
      </c>
      <c r="H17" s="24"/>
      <c r="I17" s="24"/>
    </row>
    <row r="18" spans="1:9" s="16" customFormat="1" ht="78">
      <c r="A18" s="19">
        <v>2</v>
      </c>
      <c r="B18" s="37">
        <v>920</v>
      </c>
      <c r="C18" s="38" t="s">
        <v>10</v>
      </c>
      <c r="D18" s="39" t="s">
        <v>80</v>
      </c>
      <c r="E18" s="39" t="s">
        <v>81</v>
      </c>
      <c r="F18" s="39" t="s">
        <v>121</v>
      </c>
      <c r="G18" s="39" t="s">
        <v>82</v>
      </c>
      <c r="H18" s="40">
        <f>SUMIFS(H19:H1008,$B19:$B1008,$B18,$D19:$D1008,$D19,$E19:$E1008,$E19,$F19:$F1008,$F19)</f>
        <v>10179.4</v>
      </c>
      <c r="I18" s="40">
        <f>SUMIFS(I19:I1008,$B19:$B1008,$B18,$D19:$D1008,$D19,$E19:$E1008,$E19,$F19:$F1008,$F19)</f>
        <v>0</v>
      </c>
    </row>
    <row r="19" spans="1:9" s="16" customFormat="1" ht="38.4" customHeight="1">
      <c r="A19" s="20">
        <v>3</v>
      </c>
      <c r="B19" s="31">
        <v>920</v>
      </c>
      <c r="C19" s="32" t="s">
        <v>12</v>
      </c>
      <c r="D19" s="33" t="s">
        <v>80</v>
      </c>
      <c r="E19" s="33" t="s">
        <v>81</v>
      </c>
      <c r="F19" s="33" t="s">
        <v>121</v>
      </c>
      <c r="G19" s="33" t="s">
        <v>83</v>
      </c>
      <c r="H19" s="24">
        <v>9773.9</v>
      </c>
      <c r="I19" s="24"/>
    </row>
    <row r="20" spans="1:9" s="16" customFormat="1" ht="46.8">
      <c r="A20" s="20">
        <v>3</v>
      </c>
      <c r="B20" s="31">
        <v>920</v>
      </c>
      <c r="C20" s="32" t="s">
        <v>13</v>
      </c>
      <c r="D20" s="33" t="s">
        <v>80</v>
      </c>
      <c r="E20" s="33" t="s">
        <v>81</v>
      </c>
      <c r="F20" s="33" t="s">
        <v>121</v>
      </c>
      <c r="G20" s="33" t="s">
        <v>84</v>
      </c>
      <c r="H20" s="24">
        <v>405.5</v>
      </c>
      <c r="I20" s="24"/>
    </row>
    <row r="21" spans="1:9" s="16" customFormat="1" ht="15.6">
      <c r="A21" s="20">
        <v>3</v>
      </c>
      <c r="B21" s="31">
        <v>920</v>
      </c>
      <c r="C21" s="32" t="s">
        <v>14</v>
      </c>
      <c r="D21" s="33" t="s">
        <v>80</v>
      </c>
      <c r="E21" s="33" t="s">
        <v>81</v>
      </c>
      <c r="F21" s="33" t="s">
        <v>121</v>
      </c>
      <c r="G21" s="33" t="s">
        <v>85</v>
      </c>
      <c r="H21" s="24"/>
      <c r="I21" s="24"/>
    </row>
    <row r="22" spans="1:9" s="16" customFormat="1" ht="52.95" customHeight="1">
      <c r="A22" s="17">
        <v>1</v>
      </c>
      <c r="B22" s="28">
        <v>920</v>
      </c>
      <c r="C22" s="29" t="s">
        <v>17</v>
      </c>
      <c r="D22" s="30" t="s">
        <v>87</v>
      </c>
      <c r="E22" s="30" t="s">
        <v>80</v>
      </c>
      <c r="F22" s="30" t="s">
        <v>8</v>
      </c>
      <c r="G22" s="30" t="s">
        <v>82</v>
      </c>
      <c r="H22" s="18">
        <f>SUMIFS(H23:H1013,$B23:$B1013,$B23,$D23:$D1013,$D23,$E23:$E1013,$E23)/2</f>
        <v>21900</v>
      </c>
      <c r="I22" s="18">
        <f>SUMIFS(I23:I1013,$B23:$B1013,$B23,$D23:$D1013,$D23,$E23:$E1013,$E23)/2</f>
        <v>789</v>
      </c>
    </row>
    <row r="23" spans="1:9" s="16" customFormat="1" ht="31.2">
      <c r="A23" s="19">
        <v>2</v>
      </c>
      <c r="B23" s="37">
        <v>920</v>
      </c>
      <c r="C23" s="38" t="s">
        <v>18</v>
      </c>
      <c r="D23" s="39" t="s">
        <v>87</v>
      </c>
      <c r="E23" s="39" t="s">
        <v>80</v>
      </c>
      <c r="F23" s="39" t="s">
        <v>122</v>
      </c>
      <c r="G23" s="39" t="s">
        <v>82</v>
      </c>
      <c r="H23" s="40">
        <f>SUMIFS(H24:H1013,$B24:$B1013,$B23,$D24:$D1013,$D24,$E24:$E1013,$E24,$F24:$F1013,$F24)</f>
        <v>21900</v>
      </c>
      <c r="I23" s="40">
        <f>SUMIFS(I24:I1013,$B24:$B1013,$B23,$D24:$D1013,$D24,$E24:$E1013,$E24,$F24:$F1013,$F24)</f>
        <v>789</v>
      </c>
    </row>
    <row r="24" spans="1:9" s="16" customFormat="1" ht="15.6">
      <c r="A24" s="20">
        <v>3</v>
      </c>
      <c r="B24" s="31">
        <v>920</v>
      </c>
      <c r="C24" s="32" t="s">
        <v>19</v>
      </c>
      <c r="D24" s="33" t="s">
        <v>87</v>
      </c>
      <c r="E24" s="33" t="s">
        <v>80</v>
      </c>
      <c r="F24" s="33" t="s">
        <v>122</v>
      </c>
      <c r="G24" s="33" t="s">
        <v>88</v>
      </c>
      <c r="H24" s="24">
        <v>21900</v>
      </c>
      <c r="I24" s="24">
        <v>789</v>
      </c>
    </row>
    <row r="25" spans="1:9" s="16" customFormat="1" ht="25.2" customHeight="1">
      <c r="A25" s="17">
        <v>1</v>
      </c>
      <c r="B25" s="28">
        <v>920</v>
      </c>
      <c r="C25" s="29" t="s">
        <v>194</v>
      </c>
      <c r="D25" s="30" t="s">
        <v>87</v>
      </c>
      <c r="E25" s="30" t="s">
        <v>99</v>
      </c>
      <c r="F25" s="30" t="s">
        <v>8</v>
      </c>
      <c r="G25" s="30" t="s">
        <v>82</v>
      </c>
      <c r="H25" s="18">
        <f>SUMIFS(H26:H1016,$B26:$B1016,$B26,$D26:$D1016,$D26,$E26:$E1016,$E26)/2</f>
        <v>25791</v>
      </c>
      <c r="I25" s="18">
        <f>SUMIFS(I26:I1016,$B26:$B1016,$B26,$D26:$D1016,$D26,$E26:$E1016,$E26)/2</f>
        <v>0</v>
      </c>
    </row>
    <row r="26" spans="1:9" s="16" customFormat="1" ht="31.2">
      <c r="A26" s="19">
        <v>2</v>
      </c>
      <c r="B26" s="37">
        <v>920</v>
      </c>
      <c r="C26" s="38" t="s">
        <v>18</v>
      </c>
      <c r="D26" s="39" t="s">
        <v>87</v>
      </c>
      <c r="E26" s="39" t="s">
        <v>99</v>
      </c>
      <c r="F26" s="39" t="s">
        <v>122</v>
      </c>
      <c r="G26" s="39" t="s">
        <v>82</v>
      </c>
      <c r="H26" s="40">
        <f>SUMIFS(H27:H1016,$B27:$B1016,$B26,$D27:$D1016,$D27,$E27:$E1016,$E27,$F27:$F1016,$F27)</f>
        <v>25791</v>
      </c>
      <c r="I26" s="40">
        <f>SUMIFS(I27:I1016,$B27:$B1016,$B26,$D27:$D1016,$D27,$E27:$E1016,$E27,$F27:$F1016,$F27)</f>
        <v>0</v>
      </c>
    </row>
    <row r="27" spans="1:9" s="16" customFormat="1" ht="15.6">
      <c r="A27" s="20">
        <v>3</v>
      </c>
      <c r="B27" s="31">
        <v>920</v>
      </c>
      <c r="C27" s="32" t="s">
        <v>19</v>
      </c>
      <c r="D27" s="33" t="s">
        <v>87</v>
      </c>
      <c r="E27" s="33" t="s">
        <v>99</v>
      </c>
      <c r="F27" s="33" t="s">
        <v>122</v>
      </c>
      <c r="G27" s="33" t="s">
        <v>88</v>
      </c>
      <c r="H27" s="24">
        <v>25791</v>
      </c>
      <c r="I27" s="24"/>
    </row>
    <row r="28" spans="1:9" s="16" customFormat="1" ht="31.2">
      <c r="A28" s="17">
        <v>1</v>
      </c>
      <c r="B28" s="28">
        <v>920</v>
      </c>
      <c r="C28" s="55" t="s">
        <v>188</v>
      </c>
      <c r="D28" s="30" t="s">
        <v>87</v>
      </c>
      <c r="E28" s="30" t="s">
        <v>89</v>
      </c>
      <c r="F28" s="30"/>
      <c r="G28" s="30"/>
      <c r="H28" s="18">
        <f>SUMIFS(H29:H1019,$B29:$B1019,$B29,$D29:$D1019,$D29,$E29:$E1019,$E29)/2</f>
        <v>20788.2</v>
      </c>
      <c r="I28" s="18">
        <f>SUMIFS(I29:I1019,$B29:$B1019,$B29,$D29:$D1019,$D29,$E29:$E1019,$E29)/2</f>
        <v>0</v>
      </c>
    </row>
    <row r="29" spans="1:9" s="16" customFormat="1" ht="31.2">
      <c r="A29" s="19">
        <v>2</v>
      </c>
      <c r="B29" s="37">
        <v>920</v>
      </c>
      <c r="C29" s="38" t="s">
        <v>18</v>
      </c>
      <c r="D29" s="39" t="s">
        <v>87</v>
      </c>
      <c r="E29" s="39" t="s">
        <v>89</v>
      </c>
      <c r="F29" s="39" t="s">
        <v>122</v>
      </c>
      <c r="G29" s="39"/>
      <c r="H29" s="40">
        <f>SUMIFS(H30:H1019,$B30:$B1019,$B29,$D30:$D1019,$D30,$E30:$E1019,$E30,$F30:$F1019,$F30)</f>
        <v>20788.2</v>
      </c>
      <c r="I29" s="40">
        <f>SUMIFS(I30:I1019,$B30:$B1019,$B29,$D30:$D1019,$D30,$E30:$E1019,$E30,$F30:$F1019,$F30)</f>
        <v>0</v>
      </c>
    </row>
    <row r="30" spans="1:9" s="16" customFormat="1" ht="15.6">
      <c r="A30" s="20">
        <v>3</v>
      </c>
      <c r="B30" s="31">
        <v>920</v>
      </c>
      <c r="C30" s="32" t="s">
        <v>20</v>
      </c>
      <c r="D30" s="33" t="s">
        <v>87</v>
      </c>
      <c r="E30" s="33" t="s">
        <v>89</v>
      </c>
      <c r="F30" s="33" t="s">
        <v>122</v>
      </c>
      <c r="G30" s="33" t="s">
        <v>90</v>
      </c>
      <c r="H30" s="24">
        <v>20788.2</v>
      </c>
      <c r="I30" s="24"/>
    </row>
    <row r="31" spans="1:9" s="16" customFormat="1" ht="15.6">
      <c r="A31" s="14">
        <v>0</v>
      </c>
      <c r="B31" s="26">
        <v>933</v>
      </c>
      <c r="C31" s="27" t="s">
        <v>21</v>
      </c>
      <c r="D31" s="34" t="s">
        <v>82</v>
      </c>
      <c r="E31" s="34" t="s">
        <v>82</v>
      </c>
      <c r="F31" s="34" t="s">
        <v>8</v>
      </c>
      <c r="G31" s="34" t="s">
        <v>82</v>
      </c>
      <c r="H31" s="15">
        <f>SUMIFS(H32:H1028,$B32:$B1028,$B32)/3</f>
        <v>1736.0999999999997</v>
      </c>
      <c r="I31" s="15">
        <f>SUMIFS(I32:I1028,$B32:$B1028,$B32)/3</f>
        <v>0</v>
      </c>
    </row>
    <row r="32" spans="1:9" s="16" customFormat="1" ht="70.95" customHeight="1">
      <c r="A32" s="17">
        <v>1</v>
      </c>
      <c r="B32" s="28">
        <v>933</v>
      </c>
      <c r="C32" s="29" t="s">
        <v>22</v>
      </c>
      <c r="D32" s="30" t="s">
        <v>80</v>
      </c>
      <c r="E32" s="30" t="s">
        <v>89</v>
      </c>
      <c r="F32" s="30" t="s">
        <v>8</v>
      </c>
      <c r="G32" s="30" t="s">
        <v>82</v>
      </c>
      <c r="H32" s="18">
        <f>SUMIFS(H33:H1023,$B33:$B1023,$B33,$D33:$D1023,$D33,$E33:$E1023,$E33)/2</f>
        <v>780.7</v>
      </c>
      <c r="I32" s="18">
        <f>SUMIFS(I33:I1023,$B33:$B1023,$B33,$D33:$D1023,$D33,$E33:$E1023,$E33)/2</f>
        <v>0</v>
      </c>
    </row>
    <row r="33" spans="1:9" s="16" customFormat="1" ht="62.4">
      <c r="A33" s="19">
        <v>2</v>
      </c>
      <c r="B33" s="37">
        <v>933</v>
      </c>
      <c r="C33" s="47" t="s">
        <v>142</v>
      </c>
      <c r="D33" s="39" t="s">
        <v>80</v>
      </c>
      <c r="E33" s="39" t="s">
        <v>89</v>
      </c>
      <c r="F33" s="39" t="s">
        <v>16</v>
      </c>
      <c r="G33" s="39" t="s">
        <v>82</v>
      </c>
      <c r="H33" s="40">
        <f>SUMIFS(H34:H1023,$B34:$B1023,$B33,$D34:$D1023,$D34,$E34:$E1023,$E34,$F34:$F1023,$F34)</f>
        <v>0</v>
      </c>
      <c r="I33" s="40">
        <f>SUMIFS(I34:I1023,$B34:$B1023,$B33,$D34:$D1023,$D34,$E34:$E1023,$E34,$F34:$F1023,$F34)</f>
        <v>0</v>
      </c>
    </row>
    <row r="34" spans="1:9" s="16" customFormat="1" ht="51.6" customHeight="1">
      <c r="A34" s="20">
        <v>3</v>
      </c>
      <c r="B34" s="31">
        <v>933</v>
      </c>
      <c r="C34" s="32" t="s">
        <v>13</v>
      </c>
      <c r="D34" s="33" t="s">
        <v>80</v>
      </c>
      <c r="E34" s="33" t="s">
        <v>89</v>
      </c>
      <c r="F34" s="33" t="s">
        <v>16</v>
      </c>
      <c r="G34" s="33" t="s">
        <v>84</v>
      </c>
      <c r="H34" s="24"/>
      <c r="I34" s="24"/>
    </row>
    <row r="35" spans="1:9" s="16" customFormat="1" ht="78">
      <c r="A35" s="19">
        <v>2</v>
      </c>
      <c r="B35" s="37">
        <v>933</v>
      </c>
      <c r="C35" s="38" t="s">
        <v>10</v>
      </c>
      <c r="D35" s="39" t="s">
        <v>80</v>
      </c>
      <c r="E35" s="39" t="s">
        <v>89</v>
      </c>
      <c r="F35" s="39" t="s">
        <v>121</v>
      </c>
      <c r="G35" s="39" t="s">
        <v>82</v>
      </c>
      <c r="H35" s="40">
        <f>SUMIFS(H36:H1025,$B36:$B1025,$B35,$D36:$D1025,$D36,$E36:$E1025,$E36,$F36:$F1025,$F36)</f>
        <v>780.7</v>
      </c>
      <c r="I35" s="40">
        <f>SUMIFS(I36:I1025,$B36:$B1025,$B35,$D36:$D1025,$D36,$E36:$E1025,$E36,$F36:$F1025,$F36)</f>
        <v>0</v>
      </c>
    </row>
    <row r="36" spans="1:9" s="16" customFormat="1" ht="35.4" customHeight="1">
      <c r="A36" s="20">
        <v>3</v>
      </c>
      <c r="B36" s="31">
        <v>933</v>
      </c>
      <c r="C36" s="32" t="s">
        <v>12</v>
      </c>
      <c r="D36" s="33" t="s">
        <v>80</v>
      </c>
      <c r="E36" s="33" t="s">
        <v>89</v>
      </c>
      <c r="F36" s="33" t="s">
        <v>121</v>
      </c>
      <c r="G36" s="33" t="s">
        <v>83</v>
      </c>
      <c r="H36" s="24">
        <v>226.6</v>
      </c>
      <c r="I36" s="24"/>
    </row>
    <row r="37" spans="1:9" s="16" customFormat="1" ht="46.8">
      <c r="A37" s="20">
        <v>3</v>
      </c>
      <c r="B37" s="31">
        <v>933</v>
      </c>
      <c r="C37" s="32" t="s">
        <v>13</v>
      </c>
      <c r="D37" s="33" t="s">
        <v>80</v>
      </c>
      <c r="E37" s="33" t="s">
        <v>89</v>
      </c>
      <c r="F37" s="33" t="s">
        <v>121</v>
      </c>
      <c r="G37" s="33" t="s">
        <v>84</v>
      </c>
      <c r="H37" s="24">
        <v>553.1</v>
      </c>
      <c r="I37" s="24"/>
    </row>
    <row r="38" spans="1:9" s="16" customFormat="1" ht="15.6">
      <c r="A38" s="20">
        <v>3</v>
      </c>
      <c r="B38" s="31">
        <v>933</v>
      </c>
      <c r="C38" s="32" t="s">
        <v>14</v>
      </c>
      <c r="D38" s="33" t="s">
        <v>80</v>
      </c>
      <c r="E38" s="33" t="s">
        <v>89</v>
      </c>
      <c r="F38" s="33" t="s">
        <v>121</v>
      </c>
      <c r="G38" s="33" t="s">
        <v>85</v>
      </c>
      <c r="H38" s="24">
        <v>1</v>
      </c>
      <c r="I38" s="24"/>
    </row>
    <row r="39" spans="1:9" s="16" customFormat="1" ht="62.4">
      <c r="A39" s="17">
        <v>1</v>
      </c>
      <c r="B39" s="28">
        <v>933</v>
      </c>
      <c r="C39" s="29" t="s">
        <v>9</v>
      </c>
      <c r="D39" s="30" t="s">
        <v>80</v>
      </c>
      <c r="E39" s="30" t="s">
        <v>81</v>
      </c>
      <c r="F39" s="30" t="s">
        <v>8</v>
      </c>
      <c r="G39" s="30" t="s">
        <v>82</v>
      </c>
      <c r="H39" s="18">
        <f>SUMIFS(H40:H1030,$B40:$B1030,$B40,$D40:$D1030,$D40,$E40:$E1030,$E40)/2</f>
        <v>955.40000000000009</v>
      </c>
      <c r="I39" s="18">
        <f>SUMIFS(I40:I1030,$B40:$B1030,$B40,$D40:$D1030,$D40,$E40:$E1030,$E40)/2</f>
        <v>0</v>
      </c>
    </row>
    <row r="40" spans="1:9" s="16" customFormat="1" ht="62.4">
      <c r="A40" s="19">
        <v>2</v>
      </c>
      <c r="B40" s="37">
        <v>933</v>
      </c>
      <c r="C40" s="47" t="s">
        <v>142</v>
      </c>
      <c r="D40" s="39" t="s">
        <v>80</v>
      </c>
      <c r="E40" s="39" t="s">
        <v>81</v>
      </c>
      <c r="F40" s="39" t="s">
        <v>16</v>
      </c>
      <c r="G40" s="39" t="s">
        <v>82</v>
      </c>
      <c r="H40" s="40">
        <f>SUMIFS(H41:H1030,$B41:$B1030,$B40,$D41:$D1030,$D41,$E41:$E1030,$E41,$F41:$F1030,$F41)</f>
        <v>0</v>
      </c>
      <c r="I40" s="40">
        <f>SUMIFS(I41:I1030,$B41:$B1030,$B40,$D41:$D1030,$D41,$E41:$E1030,$E41,$F41:$F1030,$F41)</f>
        <v>0</v>
      </c>
    </row>
    <row r="41" spans="1:9" s="16" customFormat="1" ht="51.6" customHeight="1">
      <c r="A41" s="20">
        <v>3</v>
      </c>
      <c r="B41" s="31">
        <v>933</v>
      </c>
      <c r="C41" s="32" t="s">
        <v>13</v>
      </c>
      <c r="D41" s="33" t="s">
        <v>80</v>
      </c>
      <c r="E41" s="33" t="s">
        <v>81</v>
      </c>
      <c r="F41" s="33" t="s">
        <v>16</v>
      </c>
      <c r="G41" s="33" t="s">
        <v>84</v>
      </c>
      <c r="H41" s="24"/>
      <c r="I41" s="24"/>
    </row>
    <row r="42" spans="1:9" s="16" customFormat="1" ht="62.4">
      <c r="A42" s="19">
        <v>2</v>
      </c>
      <c r="B42" s="37">
        <v>933</v>
      </c>
      <c r="C42" s="47" t="s">
        <v>144</v>
      </c>
      <c r="D42" s="39" t="s">
        <v>80</v>
      </c>
      <c r="E42" s="39" t="s">
        <v>81</v>
      </c>
      <c r="F42" s="39" t="s">
        <v>47</v>
      </c>
      <c r="G42" s="39" t="s">
        <v>82</v>
      </c>
      <c r="H42" s="40">
        <f>SUMIFS(H43:H1032,$B43:$B1032,$B42,$D43:$D1032,$D43,$E43:$E1032,$E43,$F43:$F1032,$F43)</f>
        <v>0</v>
      </c>
      <c r="I42" s="40">
        <f>SUMIFS(I43:I1032,$B43:$B1032,$B42,$D43:$D1032,$D43,$E43:$E1032,$E43,$F43:$F1032,$F43)</f>
        <v>0</v>
      </c>
    </row>
    <row r="43" spans="1:9" s="16" customFormat="1" ht="51.6" customHeight="1">
      <c r="A43" s="20">
        <v>3</v>
      </c>
      <c r="B43" s="31">
        <v>933</v>
      </c>
      <c r="C43" s="32" t="s">
        <v>13</v>
      </c>
      <c r="D43" s="33" t="s">
        <v>80</v>
      </c>
      <c r="E43" s="33" t="s">
        <v>81</v>
      </c>
      <c r="F43" s="33" t="s">
        <v>47</v>
      </c>
      <c r="G43" s="33" t="s">
        <v>84</v>
      </c>
      <c r="H43" s="24"/>
      <c r="I43" s="24"/>
    </row>
    <row r="44" spans="1:9" s="16" customFormat="1" ht="78">
      <c r="A44" s="19">
        <v>2</v>
      </c>
      <c r="B44" s="37">
        <v>933</v>
      </c>
      <c r="C44" s="38" t="s">
        <v>10</v>
      </c>
      <c r="D44" s="39" t="s">
        <v>80</v>
      </c>
      <c r="E44" s="39" t="s">
        <v>81</v>
      </c>
      <c r="F44" s="39" t="s">
        <v>121</v>
      </c>
      <c r="G44" s="39" t="s">
        <v>82</v>
      </c>
      <c r="H44" s="40">
        <f>SUMIFS(H45:H1034,$B45:$B1034,$B44,$D45:$D1034,$D45,$E45:$E1034,$E45,$F45:$F1034,$F45)</f>
        <v>955.4</v>
      </c>
      <c r="I44" s="40">
        <f>SUMIFS(I45:I1034,$B45:$B1034,$B44,$D45:$D1034,$D45,$E45:$E1034,$E45,$F45:$F1034,$F45)</f>
        <v>0</v>
      </c>
    </row>
    <row r="45" spans="1:9" s="16" customFormat="1" ht="46.8">
      <c r="A45" s="20">
        <v>3</v>
      </c>
      <c r="B45" s="31">
        <v>933</v>
      </c>
      <c r="C45" s="32" t="s">
        <v>12</v>
      </c>
      <c r="D45" s="33" t="s">
        <v>80</v>
      </c>
      <c r="E45" s="33" t="s">
        <v>81</v>
      </c>
      <c r="F45" s="33" t="s">
        <v>121</v>
      </c>
      <c r="G45" s="33" t="s">
        <v>83</v>
      </c>
      <c r="H45" s="24">
        <v>940</v>
      </c>
      <c r="I45" s="24"/>
    </row>
    <row r="46" spans="1:9" s="16" customFormat="1" ht="46.8">
      <c r="A46" s="20">
        <v>3</v>
      </c>
      <c r="B46" s="31">
        <v>933</v>
      </c>
      <c r="C46" s="32" t="s">
        <v>13</v>
      </c>
      <c r="D46" s="33" t="s">
        <v>80</v>
      </c>
      <c r="E46" s="33" t="s">
        <v>81</v>
      </c>
      <c r="F46" s="33" t="s">
        <v>121</v>
      </c>
      <c r="G46" s="33" t="s">
        <v>84</v>
      </c>
      <c r="H46" s="24">
        <v>15.4</v>
      </c>
      <c r="I46" s="24"/>
    </row>
    <row r="47" spans="1:9" s="16" customFormat="1" ht="31.2">
      <c r="A47" s="14">
        <v>0</v>
      </c>
      <c r="B47" s="26">
        <v>935</v>
      </c>
      <c r="C47" s="27" t="s">
        <v>24</v>
      </c>
      <c r="D47" s="34" t="s">
        <v>82</v>
      </c>
      <c r="E47" s="34" t="s">
        <v>82</v>
      </c>
      <c r="F47" s="34" t="s">
        <v>8</v>
      </c>
      <c r="G47" s="34" t="s">
        <v>82</v>
      </c>
      <c r="H47" s="15">
        <f>SUMIFS(H48:H1044,$B48:$B1044,$B48)/3</f>
        <v>25624.200000000012</v>
      </c>
      <c r="I47" s="15">
        <f>SUMIFS(I48:I1044,$B48:$B1044,$B48)/3</f>
        <v>368</v>
      </c>
    </row>
    <row r="48" spans="1:9" s="16" customFormat="1" ht="46.8">
      <c r="A48" s="17">
        <v>1</v>
      </c>
      <c r="B48" s="28">
        <v>935</v>
      </c>
      <c r="C48" s="29" t="s">
        <v>41</v>
      </c>
      <c r="D48" s="30" t="s">
        <v>89</v>
      </c>
      <c r="E48" s="30" t="s">
        <v>87</v>
      </c>
      <c r="F48" s="30"/>
      <c r="G48" s="30"/>
      <c r="H48" s="18">
        <f>SUMIFS(H49:H1039,$B49:$B1039,$B49,$D49:$D1039,$D49,$E49:$E1039,$E49)/2</f>
        <v>449</v>
      </c>
      <c r="I48" s="18">
        <f>SUMIFS(I49:I1039,$B49:$B1039,$B49,$D49:$D1039,$D49,$E49:$E1039,$E49)/2</f>
        <v>0</v>
      </c>
    </row>
    <row r="49" spans="1:9" s="16" customFormat="1" ht="93.6">
      <c r="A49" s="19">
        <v>2</v>
      </c>
      <c r="B49" s="37">
        <v>935</v>
      </c>
      <c r="C49" s="38" t="s">
        <v>160</v>
      </c>
      <c r="D49" s="39" t="s">
        <v>89</v>
      </c>
      <c r="E49" s="39" t="s">
        <v>87</v>
      </c>
      <c r="F49" s="39" t="s">
        <v>58</v>
      </c>
      <c r="G49" s="39"/>
      <c r="H49" s="40">
        <f>SUMIFS(H50:H1039,$B50:$B1039,$B49,$D50:$D1039,$D50,$E50:$E1039,$E50,$F50:$F1039,$F50)</f>
        <v>449</v>
      </c>
      <c r="I49" s="40">
        <f>SUMIFS(I50:I1039,$B50:$B1039,$B49,$D50:$D1039,$D50,$E50:$E1039,$E50,$F50:$F1039,$F50)</f>
        <v>0</v>
      </c>
    </row>
    <row r="50" spans="1:9" s="16" customFormat="1" ht="15.6">
      <c r="A50" s="20">
        <v>3</v>
      </c>
      <c r="B50" s="31">
        <v>935</v>
      </c>
      <c r="C50" s="32" t="s">
        <v>51</v>
      </c>
      <c r="D50" s="33" t="s">
        <v>89</v>
      </c>
      <c r="E50" s="33" t="s">
        <v>87</v>
      </c>
      <c r="F50" s="33" t="s">
        <v>58</v>
      </c>
      <c r="G50" s="33" t="s">
        <v>102</v>
      </c>
      <c r="H50" s="24">
        <v>449</v>
      </c>
      <c r="I50" s="24"/>
    </row>
    <row r="51" spans="1:9" s="16" customFormat="1" ht="15.6">
      <c r="A51" s="17">
        <v>1</v>
      </c>
      <c r="B51" s="28">
        <v>935</v>
      </c>
      <c r="C51" s="29" t="s">
        <v>186</v>
      </c>
      <c r="D51" s="30" t="s">
        <v>92</v>
      </c>
      <c r="E51" s="30" t="s">
        <v>92</v>
      </c>
      <c r="F51" s="30" t="s">
        <v>8</v>
      </c>
      <c r="G51" s="30" t="s">
        <v>82</v>
      </c>
      <c r="H51" s="18">
        <f>SUMIFS(H52:H1042,$B52:$B1042,$B52,$D52:$D1042,$D52,$E52:$E1042,$E52)/2</f>
        <v>5624.9</v>
      </c>
      <c r="I51" s="18">
        <f>SUMIFS(I52:I1042,$B52:$B1042,$B52,$D52:$D1042,$D52,$E52:$E1042,$E52)/2</f>
        <v>368</v>
      </c>
    </row>
    <row r="52" spans="1:9" s="16" customFormat="1" ht="31.2">
      <c r="A52" s="19">
        <v>2</v>
      </c>
      <c r="B52" s="37">
        <v>935</v>
      </c>
      <c r="C52" s="38" t="s">
        <v>161</v>
      </c>
      <c r="D52" s="39" t="s">
        <v>92</v>
      </c>
      <c r="E52" s="39" t="s">
        <v>92</v>
      </c>
      <c r="F52" s="39" t="s">
        <v>25</v>
      </c>
      <c r="G52" s="39"/>
      <c r="H52" s="40">
        <f>SUMIFS(H53:H1042,$B53:$B1042,$B52,$D53:$D1042,$D53,$E53:$E1042,$E53,$F53:$F1042,$F53)</f>
        <v>3903.1000000000004</v>
      </c>
      <c r="I52" s="40">
        <f>SUMIFS(I53:I1042,$B53:$B1042,$B52,$D53:$D1042,$D53,$E53:$E1042,$E53,$F53:$F1042,$F53)</f>
        <v>368</v>
      </c>
    </row>
    <row r="53" spans="1:9" s="16" customFormat="1" ht="31.2">
      <c r="A53" s="20">
        <v>3</v>
      </c>
      <c r="B53" s="31">
        <v>935</v>
      </c>
      <c r="C53" s="32" t="s">
        <v>26</v>
      </c>
      <c r="D53" s="33" t="s">
        <v>92</v>
      </c>
      <c r="E53" s="33" t="s">
        <v>92</v>
      </c>
      <c r="F53" s="33" t="s">
        <v>25</v>
      </c>
      <c r="G53" s="33" t="s">
        <v>93</v>
      </c>
      <c r="H53" s="24">
        <v>659.1</v>
      </c>
      <c r="I53" s="24"/>
    </row>
    <row r="54" spans="1:9" s="16" customFormat="1" ht="46.8">
      <c r="A54" s="20">
        <v>3</v>
      </c>
      <c r="B54" s="31">
        <v>935</v>
      </c>
      <c r="C54" s="32" t="s">
        <v>13</v>
      </c>
      <c r="D54" s="33" t="s">
        <v>92</v>
      </c>
      <c r="E54" s="33" t="s">
        <v>92</v>
      </c>
      <c r="F54" s="33" t="s">
        <v>25</v>
      </c>
      <c r="G54" s="33" t="s">
        <v>84</v>
      </c>
      <c r="H54" s="24">
        <v>70.099999999999994</v>
      </c>
      <c r="I54" s="24"/>
    </row>
    <row r="55" spans="1:9" s="16" customFormat="1" ht="15.6">
      <c r="A55" s="20">
        <v>3</v>
      </c>
      <c r="B55" s="31">
        <v>935</v>
      </c>
      <c r="C55" s="32" t="s">
        <v>51</v>
      </c>
      <c r="D55" s="33" t="s">
        <v>92</v>
      </c>
      <c r="E55" s="33" t="s">
        <v>92</v>
      </c>
      <c r="F55" s="33" t="s">
        <v>25</v>
      </c>
      <c r="G55" s="33" t="s">
        <v>102</v>
      </c>
      <c r="H55" s="24">
        <v>3173.9</v>
      </c>
      <c r="I55" s="24">
        <v>368</v>
      </c>
    </row>
    <row r="56" spans="1:9" s="16" customFormat="1" ht="46.8">
      <c r="A56" s="19">
        <v>2</v>
      </c>
      <c r="B56" s="37">
        <v>935</v>
      </c>
      <c r="C56" s="42" t="s">
        <v>162</v>
      </c>
      <c r="D56" s="39" t="s">
        <v>92</v>
      </c>
      <c r="E56" s="39" t="s">
        <v>92</v>
      </c>
      <c r="F56" s="39" t="s">
        <v>74</v>
      </c>
      <c r="G56" s="39"/>
      <c r="H56" s="40">
        <f>SUMIFS(H57:H1046,$B57:$B1046,$B56,$D57:$D1046,$D57,$E57:$E1046,$E57,$F57:$F1046,$F57)</f>
        <v>1721.8</v>
      </c>
      <c r="I56" s="40">
        <f>SUMIFS(I57:I1046,$B57:$B1046,$B56,$D57:$D1046,$D57,$E57:$E1046,$E57,$F57:$F1046,$F57)</f>
        <v>0</v>
      </c>
    </row>
    <row r="57" spans="1:9" s="16" customFormat="1" ht="15.6">
      <c r="A57" s="20">
        <v>3</v>
      </c>
      <c r="B57" s="31">
        <v>935</v>
      </c>
      <c r="C57" s="32" t="s">
        <v>51</v>
      </c>
      <c r="D57" s="33" t="s">
        <v>92</v>
      </c>
      <c r="E57" s="33" t="s">
        <v>92</v>
      </c>
      <c r="F57" s="33" t="s">
        <v>74</v>
      </c>
      <c r="G57" s="33" t="s">
        <v>102</v>
      </c>
      <c r="H57" s="24">
        <v>1721.8</v>
      </c>
      <c r="I57" s="24"/>
    </row>
    <row r="58" spans="1:9" s="16" customFormat="1" ht="15.6">
      <c r="A58" s="17">
        <v>1</v>
      </c>
      <c r="B58" s="28">
        <v>935</v>
      </c>
      <c r="C58" s="29" t="s">
        <v>27</v>
      </c>
      <c r="D58" s="30" t="s">
        <v>94</v>
      </c>
      <c r="E58" s="30" t="s">
        <v>80</v>
      </c>
      <c r="F58" s="30" t="s">
        <v>8</v>
      </c>
      <c r="G58" s="30" t="s">
        <v>82</v>
      </c>
      <c r="H58" s="18">
        <f>SUMIFS(H59:H1049,$B59:$B1049,$B59,$D59:$D1049,$D59,$E59:$E1049,$E59)/2</f>
        <v>16150.699999999999</v>
      </c>
      <c r="I58" s="18">
        <f>SUMIFS(I59:I1049,$B59:$B1049,$B59,$D59:$D1049,$D59,$E59:$E1049,$E59)/2</f>
        <v>0</v>
      </c>
    </row>
    <row r="59" spans="1:9" s="16" customFormat="1" ht="39" customHeight="1">
      <c r="A59" s="19">
        <v>2</v>
      </c>
      <c r="B59" s="37">
        <v>935</v>
      </c>
      <c r="C59" s="38" t="s">
        <v>163</v>
      </c>
      <c r="D59" s="39" t="s">
        <v>94</v>
      </c>
      <c r="E59" s="39" t="s">
        <v>80</v>
      </c>
      <c r="F59" s="39" t="s">
        <v>28</v>
      </c>
      <c r="G59" s="39"/>
      <c r="H59" s="40">
        <f>SUMIFS(H60:H1049,$B60:$B1049,$B59,$D60:$D1049,$D60,$E60:$E1049,$E60,$F60:$F1049,$F60)</f>
        <v>13347.4</v>
      </c>
      <c r="I59" s="40">
        <f>SUMIFS(I60:I1049,$B60:$B1049,$B59,$D60:$D1049,$D60,$E60:$E1049,$E60,$F60:$F1049,$F60)</f>
        <v>0</v>
      </c>
    </row>
    <row r="60" spans="1:9" s="16" customFormat="1" ht="31.2">
      <c r="A60" s="20">
        <v>3</v>
      </c>
      <c r="B60" s="31">
        <v>935</v>
      </c>
      <c r="C60" s="32" t="s">
        <v>26</v>
      </c>
      <c r="D60" s="33" t="s">
        <v>94</v>
      </c>
      <c r="E60" s="33" t="s">
        <v>80</v>
      </c>
      <c r="F60" s="33" t="s">
        <v>28</v>
      </c>
      <c r="G60" s="33" t="s">
        <v>93</v>
      </c>
      <c r="H60" s="24">
        <v>10094.6</v>
      </c>
      <c r="I60" s="24"/>
    </row>
    <row r="61" spans="1:9" s="16" customFormat="1" ht="46.8">
      <c r="A61" s="20">
        <v>3</v>
      </c>
      <c r="B61" s="31">
        <v>935</v>
      </c>
      <c r="C61" s="32" t="s">
        <v>13</v>
      </c>
      <c r="D61" s="33" t="s">
        <v>94</v>
      </c>
      <c r="E61" s="33" t="s">
        <v>80</v>
      </c>
      <c r="F61" s="33" t="s">
        <v>28</v>
      </c>
      <c r="G61" s="33" t="s">
        <v>84</v>
      </c>
      <c r="H61" s="24">
        <v>3232.5</v>
      </c>
      <c r="I61" s="24"/>
    </row>
    <row r="62" spans="1:9" s="16" customFormat="1" ht="15.6">
      <c r="A62" s="20">
        <v>3</v>
      </c>
      <c r="B62" s="31">
        <v>935</v>
      </c>
      <c r="C62" s="32" t="s">
        <v>51</v>
      </c>
      <c r="D62" s="33" t="s">
        <v>94</v>
      </c>
      <c r="E62" s="33" t="s">
        <v>80</v>
      </c>
      <c r="F62" s="33" t="s">
        <v>28</v>
      </c>
      <c r="G62" s="33" t="s">
        <v>102</v>
      </c>
      <c r="H62" s="24"/>
      <c r="I62" s="24"/>
    </row>
    <row r="63" spans="1:9" s="16" customFormat="1" ht="15.6">
      <c r="A63" s="20">
        <v>3</v>
      </c>
      <c r="B63" s="31">
        <v>935</v>
      </c>
      <c r="C63" s="32" t="s">
        <v>14</v>
      </c>
      <c r="D63" s="33" t="s">
        <v>94</v>
      </c>
      <c r="E63" s="33" t="s">
        <v>80</v>
      </c>
      <c r="F63" s="33" t="s">
        <v>28</v>
      </c>
      <c r="G63" s="33" t="s">
        <v>85</v>
      </c>
      <c r="H63" s="24">
        <v>20.3</v>
      </c>
      <c r="I63" s="24"/>
    </row>
    <row r="64" spans="1:9" s="16" customFormat="1" ht="46.8">
      <c r="A64" s="19">
        <v>2</v>
      </c>
      <c r="B64" s="37">
        <v>935</v>
      </c>
      <c r="C64" s="38" t="s">
        <v>164</v>
      </c>
      <c r="D64" s="39" t="s">
        <v>94</v>
      </c>
      <c r="E64" s="39" t="s">
        <v>80</v>
      </c>
      <c r="F64" s="39" t="s">
        <v>29</v>
      </c>
      <c r="G64" s="39"/>
      <c r="H64" s="40">
        <f>SUMIFS(H65:H1054,$B65:$B1054,$B64,$D65:$D1054,$D65,$E65:$E1054,$E65,$F65:$F1054,$F65)</f>
        <v>2803.2999999999997</v>
      </c>
      <c r="I64" s="40">
        <f>SUMIFS(I65:I1054,$B65:$B1054,$B64,$D65:$D1054,$D65,$E65:$E1054,$E65,$F65:$F1054,$F65)</f>
        <v>0</v>
      </c>
    </row>
    <row r="65" spans="1:9" s="16" customFormat="1" ht="31.2">
      <c r="A65" s="20">
        <v>3</v>
      </c>
      <c r="B65" s="31">
        <v>935</v>
      </c>
      <c r="C65" s="32" t="s">
        <v>26</v>
      </c>
      <c r="D65" s="33" t="s">
        <v>94</v>
      </c>
      <c r="E65" s="33" t="s">
        <v>80</v>
      </c>
      <c r="F65" s="33" t="s">
        <v>29</v>
      </c>
      <c r="G65" s="33" t="s">
        <v>93</v>
      </c>
      <c r="H65" s="24">
        <v>2455.1999999999998</v>
      </c>
      <c r="I65" s="24"/>
    </row>
    <row r="66" spans="1:9" s="16" customFormat="1" ht="46.8">
      <c r="A66" s="20">
        <v>3</v>
      </c>
      <c r="B66" s="31">
        <v>935</v>
      </c>
      <c r="C66" s="32" t="s">
        <v>13</v>
      </c>
      <c r="D66" s="33" t="s">
        <v>94</v>
      </c>
      <c r="E66" s="33" t="s">
        <v>80</v>
      </c>
      <c r="F66" s="33" t="s">
        <v>29</v>
      </c>
      <c r="G66" s="33" t="s">
        <v>84</v>
      </c>
      <c r="H66" s="24">
        <v>348.1</v>
      </c>
      <c r="I66" s="24"/>
    </row>
    <row r="67" spans="1:9" s="16" customFormat="1" ht="31.2">
      <c r="A67" s="17">
        <v>1</v>
      </c>
      <c r="B67" s="28">
        <v>935</v>
      </c>
      <c r="C67" s="29" t="s">
        <v>30</v>
      </c>
      <c r="D67" s="30" t="s">
        <v>95</v>
      </c>
      <c r="E67" s="30" t="s">
        <v>81</v>
      </c>
      <c r="F67" s="30"/>
      <c r="G67" s="30"/>
      <c r="H67" s="18">
        <f>SUMIFS(H68:H1058,$B68:$B1058,$B68,$D68:$D1058,$D68,$E68:$E1058,$E68)/2</f>
        <v>750</v>
      </c>
      <c r="I67" s="18">
        <f>SUMIFS(I68:I1058,$B68:$B1058,$B68,$D68:$D1058,$D68,$E68:$E1058,$E68)/2</f>
        <v>0</v>
      </c>
    </row>
    <row r="68" spans="1:9" s="16" customFormat="1" ht="62.4">
      <c r="A68" s="19">
        <v>2</v>
      </c>
      <c r="B68" s="37">
        <v>935</v>
      </c>
      <c r="C68" s="38" t="s">
        <v>140</v>
      </c>
      <c r="D68" s="39" t="s">
        <v>95</v>
      </c>
      <c r="E68" s="39" t="s">
        <v>81</v>
      </c>
      <c r="F68" s="39" t="s">
        <v>31</v>
      </c>
      <c r="G68" s="39"/>
      <c r="H68" s="40">
        <f>SUMIFS(H69:H1058,$B69:$B1058,$B68,$D69:$D1058,$D69,$E69:$E1058,$E69,$F69:$F1058,$F69)</f>
        <v>60</v>
      </c>
      <c r="I68" s="40">
        <f>SUMIFS(I69:I1058,$B69:$B1058,$B68,$D69:$D1058,$D69,$E69:$E1058,$E69,$F69:$F1058,$F69)</f>
        <v>0</v>
      </c>
    </row>
    <row r="69" spans="1:9" s="16" customFormat="1" ht="46.8">
      <c r="A69" s="20">
        <v>3</v>
      </c>
      <c r="B69" s="31">
        <v>935</v>
      </c>
      <c r="C69" s="32" t="s">
        <v>13</v>
      </c>
      <c r="D69" s="33" t="s">
        <v>95</v>
      </c>
      <c r="E69" s="33" t="s">
        <v>81</v>
      </c>
      <c r="F69" s="33" t="s">
        <v>31</v>
      </c>
      <c r="G69" s="33" t="s">
        <v>84</v>
      </c>
      <c r="H69" s="24">
        <v>60</v>
      </c>
      <c r="I69" s="25"/>
    </row>
    <row r="70" spans="1:9" s="16" customFormat="1" ht="15.6">
      <c r="A70" s="20">
        <v>3</v>
      </c>
      <c r="B70" s="31">
        <v>935</v>
      </c>
      <c r="C70" s="32" t="s">
        <v>51</v>
      </c>
      <c r="D70" s="33" t="s">
        <v>95</v>
      </c>
      <c r="E70" s="33" t="s">
        <v>81</v>
      </c>
      <c r="F70" s="33" t="s">
        <v>31</v>
      </c>
      <c r="G70" s="33" t="s">
        <v>102</v>
      </c>
      <c r="H70" s="24"/>
      <c r="I70" s="25"/>
    </row>
    <row r="71" spans="1:9" s="16" customFormat="1" ht="93.6">
      <c r="A71" s="19">
        <v>2</v>
      </c>
      <c r="B71" s="37">
        <v>935</v>
      </c>
      <c r="C71" s="38" t="s">
        <v>165</v>
      </c>
      <c r="D71" s="39" t="s">
        <v>95</v>
      </c>
      <c r="E71" s="39" t="s">
        <v>81</v>
      </c>
      <c r="F71" s="39" t="s">
        <v>32</v>
      </c>
      <c r="G71" s="39"/>
      <c r="H71" s="40">
        <f>SUMIFS(H72:H1061,$B72:$B1061,$B71,$D72:$D1061,$D72,$E72:$E1061,$E72,$F72:$F1061,$F72)</f>
        <v>690</v>
      </c>
      <c r="I71" s="40">
        <f>SUMIFS(I72:I1061,$B72:$B1061,$B71,$D72:$D1061,$D72,$E72:$E1061,$E72,$F72:$F1061,$F72)</f>
        <v>0</v>
      </c>
    </row>
    <row r="72" spans="1:9" s="16" customFormat="1" ht="46.8">
      <c r="A72" s="20">
        <v>3</v>
      </c>
      <c r="B72" s="31">
        <v>935</v>
      </c>
      <c r="C72" s="32" t="s">
        <v>65</v>
      </c>
      <c r="D72" s="33" t="s">
        <v>95</v>
      </c>
      <c r="E72" s="33" t="s">
        <v>81</v>
      </c>
      <c r="F72" s="33" t="s">
        <v>32</v>
      </c>
      <c r="G72" s="33" t="s">
        <v>105</v>
      </c>
      <c r="H72" s="24">
        <v>690</v>
      </c>
      <c r="I72" s="25"/>
    </row>
    <row r="73" spans="1:9" s="16" customFormat="1" ht="15.6">
      <c r="A73" s="17">
        <v>1</v>
      </c>
      <c r="B73" s="28">
        <v>935</v>
      </c>
      <c r="C73" s="29" t="s">
        <v>33</v>
      </c>
      <c r="D73" s="30" t="s">
        <v>96</v>
      </c>
      <c r="E73" s="30" t="s">
        <v>80</v>
      </c>
      <c r="F73" s="30" t="s">
        <v>8</v>
      </c>
      <c r="G73" s="30" t="s">
        <v>82</v>
      </c>
      <c r="H73" s="18">
        <f>SUMIFS(H74:H1064,$B74:$B1064,$B74,$D74:$D1064,$D74,$E74:$E1064,$E74)/2</f>
        <v>2649.6</v>
      </c>
      <c r="I73" s="18">
        <f>SUMIFS(I74:I1064,$B74:$B1064,$B74,$D74:$D1064,$D74,$E74:$E1064,$E74)/2</f>
        <v>0</v>
      </c>
    </row>
    <row r="74" spans="1:9" s="16" customFormat="1" ht="46.8">
      <c r="A74" s="19">
        <v>2</v>
      </c>
      <c r="B74" s="37">
        <v>935</v>
      </c>
      <c r="C74" s="38" t="s">
        <v>166</v>
      </c>
      <c r="D74" s="39" t="s">
        <v>96</v>
      </c>
      <c r="E74" s="39" t="s">
        <v>80</v>
      </c>
      <c r="F74" s="39" t="s">
        <v>34</v>
      </c>
      <c r="G74" s="39"/>
      <c r="H74" s="40">
        <f>SUMIFS(H75:H1064,$B75:$B1064,$B74,$D75:$D1064,$D75,$E75:$E1064,$E75,$F75:$F1064,$F75)</f>
        <v>2649.6</v>
      </c>
      <c r="I74" s="40">
        <f>SUMIFS(I75:I1064,$B75:$B1064,$B74,$D75:$D1064,$D75,$E75:$E1064,$E75,$F75:$F1064,$F75)</f>
        <v>0</v>
      </c>
    </row>
    <row r="75" spans="1:9" s="16" customFormat="1" ht="31.2">
      <c r="A75" s="20">
        <v>3</v>
      </c>
      <c r="B75" s="31">
        <v>935</v>
      </c>
      <c r="C75" s="32" t="s">
        <v>26</v>
      </c>
      <c r="D75" s="33" t="s">
        <v>96</v>
      </c>
      <c r="E75" s="33" t="s">
        <v>80</v>
      </c>
      <c r="F75" s="33" t="s">
        <v>34</v>
      </c>
      <c r="G75" s="33" t="s">
        <v>93</v>
      </c>
      <c r="H75" s="24"/>
      <c r="I75" s="25"/>
    </row>
    <row r="76" spans="1:9" s="16" customFormat="1" ht="15.6">
      <c r="A76" s="20">
        <v>3</v>
      </c>
      <c r="B76" s="31">
        <v>935</v>
      </c>
      <c r="C76" s="32" t="s">
        <v>51</v>
      </c>
      <c r="D76" s="33" t="s">
        <v>96</v>
      </c>
      <c r="E76" s="33" t="s">
        <v>80</v>
      </c>
      <c r="F76" s="33" t="s">
        <v>34</v>
      </c>
      <c r="G76" s="33" t="s">
        <v>102</v>
      </c>
      <c r="H76" s="24">
        <v>2649.6</v>
      </c>
      <c r="I76" s="25"/>
    </row>
    <row r="77" spans="1:9" s="16" customFormat="1" ht="51" customHeight="1">
      <c r="A77" s="14">
        <v>0</v>
      </c>
      <c r="B77" s="26">
        <v>943</v>
      </c>
      <c r="C77" s="27" t="s">
        <v>36</v>
      </c>
      <c r="D77" s="34"/>
      <c r="E77" s="34"/>
      <c r="F77" s="34"/>
      <c r="G77" s="34"/>
      <c r="H77" s="15">
        <f>SUMIFS(H78:H1074,$B78:$B1074,$B78)/3</f>
        <v>8764.6</v>
      </c>
      <c r="I77" s="15">
        <f>SUMIFS(I78:I1074,$B78:$B1074,$B78)/3</f>
        <v>8764.6</v>
      </c>
    </row>
    <row r="78" spans="1:9" s="16" customFormat="1" ht="15.6">
      <c r="A78" s="17">
        <v>1</v>
      </c>
      <c r="B78" s="28">
        <v>943</v>
      </c>
      <c r="C78" s="29" t="s">
        <v>187</v>
      </c>
      <c r="D78" s="30" t="s">
        <v>95</v>
      </c>
      <c r="E78" s="30" t="s">
        <v>97</v>
      </c>
      <c r="F78" s="30" t="s">
        <v>8</v>
      </c>
      <c r="G78" s="30" t="s">
        <v>82</v>
      </c>
      <c r="H78" s="18">
        <f>SUMIFS(H79:H1069,$B79:$B1069,$B79,$D79:$D1069,$D79,$E79:$E1069,$E79)/2</f>
        <v>6261</v>
      </c>
      <c r="I78" s="18">
        <f>SUMIFS(I79:I1069,$B79:$B1069,$B79,$D79:$D1069,$D79,$E79:$E1069,$E79)/2</f>
        <v>6261</v>
      </c>
    </row>
    <row r="79" spans="1:9" s="16" customFormat="1" ht="62.4">
      <c r="A79" s="19">
        <v>2</v>
      </c>
      <c r="B79" s="37">
        <v>943</v>
      </c>
      <c r="C79" s="38" t="s">
        <v>123</v>
      </c>
      <c r="D79" s="39" t="s">
        <v>95</v>
      </c>
      <c r="E79" s="39" t="s">
        <v>97</v>
      </c>
      <c r="F79" s="39" t="s">
        <v>11</v>
      </c>
      <c r="G79" s="39"/>
      <c r="H79" s="40">
        <f>SUMIFS(H80:H1069,$B80:$B1069,$B79,$D80:$D1069,$D80,$E80:$E1069,$E80,$F80:$F1069,$F80)</f>
        <v>6261</v>
      </c>
      <c r="I79" s="40">
        <f>SUMIFS(I80:I1069,$B80:$B1069,$B79,$D80:$D1069,$D80,$E80:$E1069,$E80,$F80:$F1069,$F80)</f>
        <v>6261</v>
      </c>
    </row>
    <row r="80" spans="1:9" s="16" customFormat="1" ht="33.6" customHeight="1">
      <c r="A80" s="20">
        <v>3</v>
      </c>
      <c r="B80" s="31">
        <v>943</v>
      </c>
      <c r="C80" s="32" t="s">
        <v>23</v>
      </c>
      <c r="D80" s="33" t="s">
        <v>95</v>
      </c>
      <c r="E80" s="33" t="s">
        <v>97</v>
      </c>
      <c r="F80" s="33" t="s">
        <v>11</v>
      </c>
      <c r="G80" s="33" t="s">
        <v>91</v>
      </c>
      <c r="H80" s="24">
        <v>6261</v>
      </c>
      <c r="I80" s="24">
        <v>6261</v>
      </c>
    </row>
    <row r="81" spans="1:9" s="16" customFormat="1" ht="31.2">
      <c r="A81" s="17">
        <v>1</v>
      </c>
      <c r="B81" s="28">
        <v>943</v>
      </c>
      <c r="C81" s="29" t="s">
        <v>30</v>
      </c>
      <c r="D81" s="30" t="s">
        <v>95</v>
      </c>
      <c r="E81" s="30" t="s">
        <v>81</v>
      </c>
      <c r="F81" s="30"/>
      <c r="G81" s="30"/>
      <c r="H81" s="18">
        <f>SUMIFS(H82:H1072,$B82:$B1072,$B82,$D82:$D1072,$D82,$E82:$E1072,$E82)/2</f>
        <v>2503.6</v>
      </c>
      <c r="I81" s="18">
        <f>SUMIFS(I82:I1072,$B82:$B1072,$B82,$D82:$D1072,$D82,$E82:$E1072,$E82)/2</f>
        <v>2503.6</v>
      </c>
    </row>
    <row r="82" spans="1:9" s="16" customFormat="1" ht="62.4">
      <c r="A82" s="19">
        <v>2</v>
      </c>
      <c r="B82" s="37">
        <v>943</v>
      </c>
      <c r="C82" s="38" t="s">
        <v>123</v>
      </c>
      <c r="D82" s="39" t="s">
        <v>95</v>
      </c>
      <c r="E82" s="39" t="s">
        <v>81</v>
      </c>
      <c r="F82" s="39" t="s">
        <v>11</v>
      </c>
      <c r="G82" s="39"/>
      <c r="H82" s="40">
        <f>SUMIFS(H83:H1072,$B83:$B1072,$B82,$D83:$D1072,$D83,$E83:$E1072,$E83,$F83:$F1072,$F83)</f>
        <v>2503.6</v>
      </c>
      <c r="I82" s="40">
        <f>SUMIFS(I83:I1072,$B83:$B1072,$B82,$D83:$D1072,$D83,$E83:$E1072,$E83,$F83:$F1072,$F83)</f>
        <v>2503.6</v>
      </c>
    </row>
    <row r="83" spans="1:9" s="16" customFormat="1" ht="31.2">
      <c r="A83" s="20">
        <v>3</v>
      </c>
      <c r="B83" s="31">
        <v>943</v>
      </c>
      <c r="C83" s="32" t="s">
        <v>26</v>
      </c>
      <c r="D83" s="33" t="s">
        <v>95</v>
      </c>
      <c r="E83" s="33" t="s">
        <v>81</v>
      </c>
      <c r="F83" s="33" t="s">
        <v>11</v>
      </c>
      <c r="G83" s="33" t="s">
        <v>93</v>
      </c>
      <c r="H83" s="24">
        <v>2238.9</v>
      </c>
      <c r="I83" s="24">
        <v>2238.9</v>
      </c>
    </row>
    <row r="84" spans="1:9" s="16" customFormat="1" ht="46.8">
      <c r="A84" s="20">
        <v>3</v>
      </c>
      <c r="B84" s="31">
        <v>943</v>
      </c>
      <c r="C84" s="32" t="s">
        <v>13</v>
      </c>
      <c r="D84" s="33" t="s">
        <v>95</v>
      </c>
      <c r="E84" s="33" t="s">
        <v>81</v>
      </c>
      <c r="F84" s="33" t="s">
        <v>11</v>
      </c>
      <c r="G84" s="33" t="s">
        <v>84</v>
      </c>
      <c r="H84" s="24">
        <v>264.7</v>
      </c>
      <c r="I84" s="24">
        <v>264.7</v>
      </c>
    </row>
    <row r="85" spans="1:9" s="16" customFormat="1" ht="15.6">
      <c r="A85" s="20">
        <v>3</v>
      </c>
      <c r="B85" s="31">
        <v>943</v>
      </c>
      <c r="C85" s="32" t="s">
        <v>14</v>
      </c>
      <c r="D85" s="33" t="s">
        <v>95</v>
      </c>
      <c r="E85" s="33" t="s">
        <v>81</v>
      </c>
      <c r="F85" s="33" t="s">
        <v>11</v>
      </c>
      <c r="G85" s="33" t="s">
        <v>85</v>
      </c>
      <c r="H85" s="24"/>
      <c r="I85" s="24"/>
    </row>
    <row r="86" spans="1:9" s="16" customFormat="1" ht="46.8">
      <c r="A86" s="14">
        <v>0</v>
      </c>
      <c r="B86" s="26">
        <v>950</v>
      </c>
      <c r="C86" s="27" t="s">
        <v>38</v>
      </c>
      <c r="D86" s="34"/>
      <c r="E86" s="34"/>
      <c r="F86" s="34"/>
      <c r="G86" s="34"/>
      <c r="H86" s="15">
        <f>SUMIFS(H87:H1083,$B87:$B1083,$B87)/3</f>
        <v>25435.5</v>
      </c>
      <c r="I86" s="15">
        <f>SUMIFS(I87:I1083,$B87:$B1083,$B87)/3</f>
        <v>268</v>
      </c>
    </row>
    <row r="87" spans="1:9" s="16" customFormat="1" ht="78">
      <c r="A87" s="17">
        <v>1</v>
      </c>
      <c r="B87" s="28">
        <v>950</v>
      </c>
      <c r="C87" s="29" t="s">
        <v>39</v>
      </c>
      <c r="D87" s="30" t="s">
        <v>80</v>
      </c>
      <c r="E87" s="30" t="s">
        <v>97</v>
      </c>
      <c r="F87" s="30" t="s">
        <v>8</v>
      </c>
      <c r="G87" s="30" t="s">
        <v>82</v>
      </c>
      <c r="H87" s="18">
        <f>SUMIFS(H88:H1078,$B88:$B1078,$B88,$D88:$D1078,$D88,$E88:$E1078,$E88)/2</f>
        <v>5061</v>
      </c>
      <c r="I87" s="18">
        <f>SUMIFS(I88:I1078,$B88:$B1078,$B88,$D88:$D1078,$D88,$E88:$E1078,$E88)/2</f>
        <v>0</v>
      </c>
    </row>
    <row r="88" spans="1:9" s="16" customFormat="1" ht="62.4">
      <c r="A88" s="19">
        <v>2</v>
      </c>
      <c r="B88" s="37">
        <v>950</v>
      </c>
      <c r="C88" s="47" t="s">
        <v>142</v>
      </c>
      <c r="D88" s="39" t="s">
        <v>80</v>
      </c>
      <c r="E88" s="39" t="s">
        <v>97</v>
      </c>
      <c r="F88" s="39" t="s">
        <v>16</v>
      </c>
      <c r="G88" s="39" t="s">
        <v>82</v>
      </c>
      <c r="H88" s="40">
        <f>SUMIFS(H89:H1078,$B89:$B1078,$B88,$D89:$D1078,$D89,$E89:$E1078,$E89,$F89:$F1078,$F89)</f>
        <v>100</v>
      </c>
      <c r="I88" s="40">
        <f>SUMIFS(I89:I1078,$B89:$B1078,$B88,$D89:$D1078,$D89,$E89:$E1078,$E89,$F89:$F1078,$F89)</f>
        <v>0</v>
      </c>
    </row>
    <row r="89" spans="1:9" s="16" customFormat="1" ht="46.8">
      <c r="A89" s="20">
        <v>3</v>
      </c>
      <c r="B89" s="31">
        <v>950</v>
      </c>
      <c r="C89" s="32" t="s">
        <v>13</v>
      </c>
      <c r="D89" s="33" t="s">
        <v>80</v>
      </c>
      <c r="E89" s="33" t="s">
        <v>97</v>
      </c>
      <c r="F89" s="33" t="s">
        <v>16</v>
      </c>
      <c r="G89" s="33" t="s">
        <v>84</v>
      </c>
      <c r="H89" s="24">
        <v>100</v>
      </c>
      <c r="I89" s="24"/>
    </row>
    <row r="90" spans="1:9" s="16" customFormat="1" ht="62.4">
      <c r="A90" s="19">
        <v>2</v>
      </c>
      <c r="B90" s="37">
        <v>950</v>
      </c>
      <c r="C90" s="47" t="s">
        <v>144</v>
      </c>
      <c r="D90" s="39" t="s">
        <v>80</v>
      </c>
      <c r="E90" s="39" t="s">
        <v>97</v>
      </c>
      <c r="F90" s="39" t="s">
        <v>47</v>
      </c>
      <c r="G90" s="39" t="s">
        <v>82</v>
      </c>
      <c r="H90" s="40">
        <f>SUMIFS(H91:H1080,$B91:$B1080,$B90,$D91:$D1080,$D91,$E91:$E1080,$E91,$F91:$F1080,$F91)</f>
        <v>0</v>
      </c>
      <c r="I90" s="40">
        <f>SUMIFS(I91:I1080,$B91:$B1080,$B90,$D91:$D1080,$D91,$E91:$E1080,$E91,$F91:$F1080,$F91)</f>
        <v>0</v>
      </c>
    </row>
    <row r="91" spans="1:9" s="16" customFormat="1" ht="46.8">
      <c r="A91" s="20">
        <v>3</v>
      </c>
      <c r="B91" s="31">
        <v>950</v>
      </c>
      <c r="C91" s="32" t="s">
        <v>13</v>
      </c>
      <c r="D91" s="33" t="s">
        <v>80</v>
      </c>
      <c r="E91" s="33" t="s">
        <v>97</v>
      </c>
      <c r="F91" s="33" t="s">
        <v>47</v>
      </c>
      <c r="G91" s="33" t="s">
        <v>84</v>
      </c>
      <c r="H91" s="24"/>
      <c r="I91" s="24"/>
    </row>
    <row r="92" spans="1:9" s="16" customFormat="1" ht="78">
      <c r="A92" s="19">
        <v>2</v>
      </c>
      <c r="B92" s="37">
        <v>950</v>
      </c>
      <c r="C92" s="38" t="s">
        <v>10</v>
      </c>
      <c r="D92" s="39" t="s">
        <v>80</v>
      </c>
      <c r="E92" s="39" t="s">
        <v>97</v>
      </c>
      <c r="F92" s="39" t="s">
        <v>121</v>
      </c>
      <c r="G92" s="39" t="s">
        <v>82</v>
      </c>
      <c r="H92" s="40">
        <f>SUMIFS(H93:H1082,$B93:$B1082,$B92,$D93:$D1082,$D93,$E93:$E1082,$E93,$F93:$F1082,$F93)</f>
        <v>4961</v>
      </c>
      <c r="I92" s="40">
        <f>SUMIFS(I93:I1082,$B93:$B1082,$B92,$D93:$D1082,$D93,$E93:$E1082,$E93,$F93:$F1082,$F93)</f>
        <v>0</v>
      </c>
    </row>
    <row r="93" spans="1:9" s="16" customFormat="1" ht="46.8">
      <c r="A93" s="20">
        <v>3</v>
      </c>
      <c r="B93" s="31">
        <v>950</v>
      </c>
      <c r="C93" s="32" t="s">
        <v>12</v>
      </c>
      <c r="D93" s="33" t="s">
        <v>80</v>
      </c>
      <c r="E93" s="33" t="s">
        <v>97</v>
      </c>
      <c r="F93" s="33" t="s">
        <v>121</v>
      </c>
      <c r="G93" s="33" t="s">
        <v>83</v>
      </c>
      <c r="H93" s="24">
        <v>4699.6000000000004</v>
      </c>
      <c r="I93" s="24"/>
    </row>
    <row r="94" spans="1:9" s="16" customFormat="1" ht="46.8">
      <c r="A94" s="20">
        <v>3</v>
      </c>
      <c r="B94" s="31">
        <v>950</v>
      </c>
      <c r="C94" s="32" t="s">
        <v>13</v>
      </c>
      <c r="D94" s="33" t="s">
        <v>80</v>
      </c>
      <c r="E94" s="33" t="s">
        <v>97</v>
      </c>
      <c r="F94" s="33" t="s">
        <v>121</v>
      </c>
      <c r="G94" s="33" t="s">
        <v>84</v>
      </c>
      <c r="H94" s="24">
        <v>259.89999999999998</v>
      </c>
      <c r="I94" s="24"/>
    </row>
    <row r="95" spans="1:9" s="16" customFormat="1" ht="39" customHeight="1">
      <c r="A95" s="20">
        <v>3</v>
      </c>
      <c r="B95" s="31">
        <v>950</v>
      </c>
      <c r="C95" s="32" t="s">
        <v>23</v>
      </c>
      <c r="D95" s="33" t="s">
        <v>80</v>
      </c>
      <c r="E95" s="33" t="s">
        <v>97</v>
      </c>
      <c r="F95" s="33" t="s">
        <v>121</v>
      </c>
      <c r="G95" s="33" t="s">
        <v>91</v>
      </c>
      <c r="H95" s="24"/>
      <c r="I95" s="24"/>
    </row>
    <row r="96" spans="1:9" s="16" customFormat="1" ht="15.6">
      <c r="A96" s="20">
        <v>3</v>
      </c>
      <c r="B96" s="31">
        <v>950</v>
      </c>
      <c r="C96" s="32" t="s">
        <v>156</v>
      </c>
      <c r="D96" s="33" t="s">
        <v>80</v>
      </c>
      <c r="E96" s="33" t="s">
        <v>97</v>
      </c>
      <c r="F96" s="33" t="s">
        <v>121</v>
      </c>
      <c r="G96" s="33" t="s">
        <v>155</v>
      </c>
      <c r="H96" s="24"/>
      <c r="I96" s="24"/>
    </row>
    <row r="97" spans="1:9" s="16" customFormat="1" ht="21" customHeight="1">
      <c r="A97" s="20">
        <v>3</v>
      </c>
      <c r="B97" s="31">
        <v>950</v>
      </c>
      <c r="C97" s="32" t="s">
        <v>14</v>
      </c>
      <c r="D97" s="33" t="s">
        <v>80</v>
      </c>
      <c r="E97" s="33" t="s">
        <v>97</v>
      </c>
      <c r="F97" s="33" t="s">
        <v>121</v>
      </c>
      <c r="G97" s="33" t="s">
        <v>85</v>
      </c>
      <c r="H97" s="24">
        <v>1.5</v>
      </c>
      <c r="I97" s="25"/>
    </row>
    <row r="98" spans="1:9" s="16" customFormat="1" ht="15" customHeight="1">
      <c r="A98" s="17">
        <v>1</v>
      </c>
      <c r="B98" s="28">
        <v>950</v>
      </c>
      <c r="C98" s="29" t="s">
        <v>15</v>
      </c>
      <c r="D98" s="30" t="s">
        <v>80</v>
      </c>
      <c r="E98" s="30" t="s">
        <v>86</v>
      </c>
      <c r="F98" s="30"/>
      <c r="G98" s="30"/>
      <c r="H98" s="18">
        <f>SUMIFS(H99:H1089,$B99:$B1089,$B99,$D99:$D1089,$D99,$E99:$E1089,$E99)/2</f>
        <v>266.3</v>
      </c>
      <c r="I98" s="18">
        <f>SUMIFS(I99:I1089,$B99:$B1089,$B99,$D99:$D1089,$D99,$E99:$E1089,$E99)/2</f>
        <v>0</v>
      </c>
    </row>
    <row r="99" spans="1:9" s="16" customFormat="1" ht="78">
      <c r="A99" s="19">
        <v>2</v>
      </c>
      <c r="B99" s="37">
        <v>950</v>
      </c>
      <c r="C99" s="38" t="s">
        <v>167</v>
      </c>
      <c r="D99" s="39" t="s">
        <v>80</v>
      </c>
      <c r="E99" s="39" t="s">
        <v>86</v>
      </c>
      <c r="F99" s="39" t="s">
        <v>55</v>
      </c>
      <c r="G99" s="39" t="s">
        <v>82</v>
      </c>
      <c r="H99" s="40">
        <f>SUMIFS(H100:H1089,$B100:$B1089,$B99,$D100:$D1089,$D100,$E100:$E1089,$E100,$F100:$F1089,$F100)</f>
        <v>266.3</v>
      </c>
      <c r="I99" s="40">
        <f>SUMIFS(I100:I1089,$B100:$B1089,$B99,$D100:$D1089,$D100,$E100:$E1089,$E100,$F100:$F1089,$F100)</f>
        <v>0</v>
      </c>
    </row>
    <row r="100" spans="1:9" s="16" customFormat="1" ht="46.8">
      <c r="A100" s="20">
        <v>3</v>
      </c>
      <c r="B100" s="31">
        <v>950</v>
      </c>
      <c r="C100" s="32" t="s">
        <v>13</v>
      </c>
      <c r="D100" s="33" t="s">
        <v>80</v>
      </c>
      <c r="E100" s="33" t="s">
        <v>86</v>
      </c>
      <c r="F100" s="33" t="s">
        <v>55</v>
      </c>
      <c r="G100" s="33" t="s">
        <v>84</v>
      </c>
      <c r="H100" s="24">
        <v>266.3</v>
      </c>
      <c r="I100" s="24"/>
    </row>
    <row r="101" spans="1:9" s="16" customFormat="1" ht="46.8">
      <c r="A101" s="17">
        <v>1</v>
      </c>
      <c r="B101" s="28">
        <v>950</v>
      </c>
      <c r="C101" s="29" t="s">
        <v>41</v>
      </c>
      <c r="D101" s="30" t="s">
        <v>89</v>
      </c>
      <c r="E101" s="30" t="s">
        <v>87</v>
      </c>
      <c r="F101" s="30"/>
      <c r="G101" s="30"/>
      <c r="H101" s="18">
        <f>SUMIFS(H102:H1092,$B102:$B1092,$B102,$D102:$D1092,$D102,$E102:$E1092,$E102)/2</f>
        <v>280</v>
      </c>
      <c r="I101" s="18">
        <f>SUMIFS(I102:I1092,$B102:$B1092,$B102,$D102:$D1092,$D102,$E102:$E1092,$E102)/2</f>
        <v>0</v>
      </c>
    </row>
    <row r="102" spans="1:9" s="16" customFormat="1" ht="62.4">
      <c r="A102" s="19">
        <v>2</v>
      </c>
      <c r="B102" s="37">
        <v>950</v>
      </c>
      <c r="C102" s="38" t="s">
        <v>168</v>
      </c>
      <c r="D102" s="39" t="s">
        <v>89</v>
      </c>
      <c r="E102" s="39" t="s">
        <v>87</v>
      </c>
      <c r="F102" s="39" t="s">
        <v>151</v>
      </c>
      <c r="G102" s="39"/>
      <c r="H102" s="40">
        <f>SUMIFS(H103:H1092,$B103:$B1092,$B102,$D103:$D1092,$D103,$E103:$E1092,$E103,$F103:$F1092,$F103)</f>
        <v>280</v>
      </c>
      <c r="I102" s="40">
        <f>SUMIFS(I103:I1092,$B103:$B1092,$B102,$D103:$D1092,$D103,$E103:$E1092,$E103,$F103:$F1092,$F103)</f>
        <v>0</v>
      </c>
    </row>
    <row r="103" spans="1:9" s="16" customFormat="1" ht="46.8">
      <c r="A103" s="20">
        <v>3</v>
      </c>
      <c r="B103" s="31">
        <v>950</v>
      </c>
      <c r="C103" s="32" t="s">
        <v>13</v>
      </c>
      <c r="D103" s="33" t="s">
        <v>89</v>
      </c>
      <c r="E103" s="33" t="s">
        <v>87</v>
      </c>
      <c r="F103" s="33" t="s">
        <v>151</v>
      </c>
      <c r="G103" s="33" t="s">
        <v>84</v>
      </c>
      <c r="H103" s="24">
        <v>280</v>
      </c>
      <c r="I103" s="24"/>
    </row>
    <row r="104" spans="1:9" s="16" customFormat="1" ht="31.2">
      <c r="A104" s="17">
        <v>1</v>
      </c>
      <c r="B104" s="28">
        <v>950</v>
      </c>
      <c r="C104" s="29" t="s">
        <v>42</v>
      </c>
      <c r="D104" s="30" t="s">
        <v>97</v>
      </c>
      <c r="E104" s="30" t="s">
        <v>98</v>
      </c>
      <c r="F104" s="30"/>
      <c r="G104" s="30"/>
      <c r="H104" s="18">
        <f>SUMIFS(H105:H1095,$B105:$B1095,$B105,$D105:$D1095,$D105,$E105:$E1095,$E105)/2</f>
        <v>301.7</v>
      </c>
      <c r="I104" s="18">
        <f>SUMIFS(I105:I1095,$B105:$B1095,$B105,$D105:$D1095,$D105,$E105:$E1095,$E105)/2</f>
        <v>268</v>
      </c>
    </row>
    <row r="105" spans="1:9" s="16" customFormat="1" ht="78">
      <c r="A105" s="19">
        <v>2</v>
      </c>
      <c r="B105" s="37">
        <v>950</v>
      </c>
      <c r="C105" s="38" t="s">
        <v>167</v>
      </c>
      <c r="D105" s="39" t="s">
        <v>97</v>
      </c>
      <c r="E105" s="39" t="s">
        <v>98</v>
      </c>
      <c r="F105" s="39" t="s">
        <v>55</v>
      </c>
      <c r="G105" s="39"/>
      <c r="H105" s="40">
        <f>SUMIFS(H106:H1095,$B106:$B1095,$B105,$D106:$D1095,$D106,$E106:$E1095,$E106,$F106:$F1095,$F106)</f>
        <v>301.7</v>
      </c>
      <c r="I105" s="40">
        <f>SUMIFS(I106:I1095,$B106:$B1095,$B105,$D106:$D1095,$D106,$E106:$E1095,$E106,$F106:$F1095,$F106)</f>
        <v>268</v>
      </c>
    </row>
    <row r="106" spans="1:9" s="16" customFormat="1" ht="46.8">
      <c r="A106" s="20">
        <v>3</v>
      </c>
      <c r="B106" s="31">
        <v>950</v>
      </c>
      <c r="C106" s="32" t="s">
        <v>13</v>
      </c>
      <c r="D106" s="33" t="s">
        <v>97</v>
      </c>
      <c r="E106" s="33" t="s">
        <v>98</v>
      </c>
      <c r="F106" s="33" t="s">
        <v>55</v>
      </c>
      <c r="G106" s="33" t="s">
        <v>84</v>
      </c>
      <c r="H106" s="24">
        <v>301.7</v>
      </c>
      <c r="I106" s="24">
        <v>268</v>
      </c>
    </row>
    <row r="107" spans="1:9" s="16" customFormat="1" ht="15.6">
      <c r="A107" s="17">
        <v>1</v>
      </c>
      <c r="B107" s="28">
        <v>950</v>
      </c>
      <c r="C107" s="29" t="s">
        <v>43</v>
      </c>
      <c r="D107" s="30" t="s">
        <v>92</v>
      </c>
      <c r="E107" s="30" t="s">
        <v>99</v>
      </c>
      <c r="F107" s="30"/>
      <c r="G107" s="30"/>
      <c r="H107" s="18">
        <f>SUMIFS(H108:H1098,$B108:$B1098,$B108,$D108:$D1098,$D108,$E108:$E1098,$E108)/2</f>
        <v>19526.5</v>
      </c>
      <c r="I107" s="18">
        <f>SUMIFS(I108:I1098,$B108:$B1098,$B108,$D108:$D1098,$D108,$E108:$E1098,$E108)/2</f>
        <v>0</v>
      </c>
    </row>
    <row r="108" spans="1:9" s="16" customFormat="1" ht="78">
      <c r="A108" s="19">
        <v>2</v>
      </c>
      <c r="B108" s="37">
        <v>950</v>
      </c>
      <c r="C108" s="41" t="s">
        <v>199</v>
      </c>
      <c r="D108" s="39" t="s">
        <v>92</v>
      </c>
      <c r="E108" s="39" t="s">
        <v>99</v>
      </c>
      <c r="F108" s="39" t="s">
        <v>44</v>
      </c>
      <c r="G108" s="39"/>
      <c r="H108" s="40">
        <f>SUMIFS(H109:H1098,$B109:$B1098,$B108,$D109:$D1098,$D109,$E109:$E1098,$E109,$F109:$F1098,$F109)</f>
        <v>10</v>
      </c>
      <c r="I108" s="40">
        <f>SUMIFS(I109:I1098,$B109:$B1098,$B108,$D109:$D1098,$D109,$E109:$E1098,$E109,$F109:$F1098,$F109)</f>
        <v>0</v>
      </c>
    </row>
    <row r="109" spans="1:9" s="16" customFormat="1" ht="46.8">
      <c r="A109" s="20">
        <v>3</v>
      </c>
      <c r="B109" s="31">
        <v>950</v>
      </c>
      <c r="C109" s="32" t="s">
        <v>13</v>
      </c>
      <c r="D109" s="33" t="s">
        <v>92</v>
      </c>
      <c r="E109" s="33" t="s">
        <v>99</v>
      </c>
      <c r="F109" s="33" t="s">
        <v>44</v>
      </c>
      <c r="G109" s="33" t="s">
        <v>84</v>
      </c>
      <c r="H109" s="24">
        <v>10</v>
      </c>
      <c r="I109" s="24"/>
    </row>
    <row r="110" spans="1:9" s="16" customFormat="1" ht="78">
      <c r="A110" s="19">
        <v>2</v>
      </c>
      <c r="B110" s="37">
        <v>950</v>
      </c>
      <c r="C110" s="38" t="s">
        <v>167</v>
      </c>
      <c r="D110" s="39" t="s">
        <v>92</v>
      </c>
      <c r="E110" s="39" t="s">
        <v>99</v>
      </c>
      <c r="F110" s="39" t="s">
        <v>55</v>
      </c>
      <c r="G110" s="39"/>
      <c r="H110" s="40">
        <f>SUMIFS(H111:H1100,$B111:$B1100,$B110,$D111:$D1100,$D111,$E111:$E1100,$E111,$F111:$F1100,$F111)</f>
        <v>19516.5</v>
      </c>
      <c r="I110" s="40">
        <f>SUMIFS(I111:I1100,$B111:$B1100,$B110,$D111:$D1100,$D111,$E111:$E1100,$E111,$F111:$F1100,$F111)</f>
        <v>0</v>
      </c>
    </row>
    <row r="111" spans="1:9" s="16" customFormat="1" ht="46.8">
      <c r="A111" s="20">
        <v>3</v>
      </c>
      <c r="B111" s="31">
        <v>950</v>
      </c>
      <c r="C111" s="32" t="s">
        <v>13</v>
      </c>
      <c r="D111" s="33" t="s">
        <v>92</v>
      </c>
      <c r="E111" s="33" t="s">
        <v>99</v>
      </c>
      <c r="F111" s="33" t="s">
        <v>55</v>
      </c>
      <c r="G111" s="33" t="s">
        <v>84</v>
      </c>
      <c r="H111" s="24">
        <v>19516.5</v>
      </c>
      <c r="I111" s="24"/>
    </row>
    <row r="112" spans="1:9" s="16" customFormat="1" ht="31.2">
      <c r="A112" s="14">
        <v>0</v>
      </c>
      <c r="B112" s="26">
        <v>955</v>
      </c>
      <c r="C112" s="27" t="s">
        <v>45</v>
      </c>
      <c r="D112" s="34" t="s">
        <v>82</v>
      </c>
      <c r="E112" s="34" t="s">
        <v>82</v>
      </c>
      <c r="F112" s="34" t="s">
        <v>8</v>
      </c>
      <c r="G112" s="34" t="s">
        <v>82</v>
      </c>
      <c r="H112" s="15">
        <f>SUMIFS(H113:H1109,$B113:$B1109,$B113)/3</f>
        <v>224603.2000000001</v>
      </c>
      <c r="I112" s="15">
        <f>SUMIFS(I113:I1109,$B113:$B1109,$B113)/3</f>
        <v>61374.899999999987</v>
      </c>
    </row>
    <row r="113" spans="1:9" s="16" customFormat="1" ht="62.4">
      <c r="A113" s="17">
        <v>1</v>
      </c>
      <c r="B113" s="28">
        <v>955</v>
      </c>
      <c r="C113" s="29" t="s">
        <v>46</v>
      </c>
      <c r="D113" s="30" t="s">
        <v>80</v>
      </c>
      <c r="E113" s="30" t="s">
        <v>99</v>
      </c>
      <c r="F113" s="30" t="s">
        <v>8</v>
      </c>
      <c r="G113" s="30" t="s">
        <v>82</v>
      </c>
      <c r="H113" s="18">
        <f>SUMIFS(H114:H1104,$B114:$B1104,$B114,$D114:$D1104,$D114,$E114:$E1104,$E114)/2</f>
        <v>2016.9</v>
      </c>
      <c r="I113" s="18">
        <f>SUMIFS(I114:I1104,$B114:$B1104,$B114,$D114:$D1104,$D114,$E114:$E1104,$E114)/2</f>
        <v>0</v>
      </c>
    </row>
    <row r="114" spans="1:9" s="16" customFormat="1" ht="78">
      <c r="A114" s="19">
        <v>2</v>
      </c>
      <c r="B114" s="37">
        <v>955</v>
      </c>
      <c r="C114" s="38" t="s">
        <v>10</v>
      </c>
      <c r="D114" s="39" t="s">
        <v>80</v>
      </c>
      <c r="E114" s="39" t="s">
        <v>99</v>
      </c>
      <c r="F114" s="39" t="s">
        <v>121</v>
      </c>
      <c r="G114" s="39" t="s">
        <v>82</v>
      </c>
      <c r="H114" s="40">
        <f>SUMIFS(H115:H1104,$B115:$B1104,$B114,$D115:$D1104,$D115,$E115:$E1104,$E115,$F115:$F1104,$F115)</f>
        <v>2016.9</v>
      </c>
      <c r="I114" s="40">
        <f>SUMIFS(I115:I1104,$B115:$B1104,$B114,$D115:$D1104,$D115,$E115:$E1104,$E115,$F115:$F1104,$F115)</f>
        <v>0</v>
      </c>
    </row>
    <row r="115" spans="1:9" s="16" customFormat="1" ht="46.8">
      <c r="A115" s="20">
        <v>3</v>
      </c>
      <c r="B115" s="31">
        <v>955</v>
      </c>
      <c r="C115" s="32" t="s">
        <v>12</v>
      </c>
      <c r="D115" s="33" t="s">
        <v>80</v>
      </c>
      <c r="E115" s="33" t="s">
        <v>99</v>
      </c>
      <c r="F115" s="33" t="s">
        <v>121</v>
      </c>
      <c r="G115" s="33" t="s">
        <v>83</v>
      </c>
      <c r="H115" s="24">
        <v>2016.9</v>
      </c>
      <c r="I115" s="24"/>
    </row>
    <row r="116" spans="1:9" s="16" customFormat="1" ht="78">
      <c r="A116" s="17">
        <v>1</v>
      </c>
      <c r="B116" s="28">
        <v>955</v>
      </c>
      <c r="C116" s="29" t="s">
        <v>39</v>
      </c>
      <c r="D116" s="30" t="s">
        <v>80</v>
      </c>
      <c r="E116" s="30" t="s">
        <v>97</v>
      </c>
      <c r="F116" s="30" t="s">
        <v>8</v>
      </c>
      <c r="G116" s="30" t="s">
        <v>82</v>
      </c>
      <c r="H116" s="18">
        <f>SUMIFS(H117:H1107,$B117:$B1107,$B117,$D117:$D1107,$D117,$E117:$E1107,$E117)/2</f>
        <v>21243.599999999999</v>
      </c>
      <c r="I116" s="18">
        <f>SUMIFS(I117:I1107,$B117:$B1107,$B117,$D117:$D1107,$D117,$E117:$E1107,$E117)/2</f>
        <v>2091.4</v>
      </c>
    </row>
    <row r="117" spans="1:9" s="16" customFormat="1" ht="62.4">
      <c r="A117" s="19">
        <v>2</v>
      </c>
      <c r="B117" s="37">
        <v>955</v>
      </c>
      <c r="C117" s="47" t="s">
        <v>142</v>
      </c>
      <c r="D117" s="39" t="s">
        <v>80</v>
      </c>
      <c r="E117" s="39" t="s">
        <v>97</v>
      </c>
      <c r="F117" s="39" t="s">
        <v>16</v>
      </c>
      <c r="G117" s="39" t="s">
        <v>82</v>
      </c>
      <c r="H117" s="40">
        <f>SUMIFS(H118:H1107,$B118:$B1107,$B117,$D118:$D1107,$D118,$E118:$E1107,$E118,$F118:$F1107,$F118)</f>
        <v>50</v>
      </c>
      <c r="I117" s="40">
        <f>SUMIFS(I118:I1107,$B118:$B1107,$B117,$D118:$D1107,$D118,$E118:$E1107,$E118,$F118:$F1107,$F118)</f>
        <v>0</v>
      </c>
    </row>
    <row r="118" spans="1:9" s="16" customFormat="1" ht="46.8">
      <c r="A118" s="20">
        <v>3</v>
      </c>
      <c r="B118" s="31">
        <v>955</v>
      </c>
      <c r="C118" s="45" t="s">
        <v>13</v>
      </c>
      <c r="D118" s="33" t="s">
        <v>80</v>
      </c>
      <c r="E118" s="33" t="s">
        <v>97</v>
      </c>
      <c r="F118" s="33" t="s">
        <v>16</v>
      </c>
      <c r="G118" s="33" t="s">
        <v>84</v>
      </c>
      <c r="H118" s="24">
        <v>50</v>
      </c>
      <c r="I118" s="24"/>
    </row>
    <row r="119" spans="1:9" s="16" customFormat="1" ht="62.4">
      <c r="A119" s="19">
        <v>2</v>
      </c>
      <c r="B119" s="43">
        <v>955</v>
      </c>
      <c r="C119" s="47" t="s">
        <v>144</v>
      </c>
      <c r="D119" s="44" t="s">
        <v>80</v>
      </c>
      <c r="E119" s="39" t="s">
        <v>97</v>
      </c>
      <c r="F119" s="39" t="s">
        <v>47</v>
      </c>
      <c r="G119" s="39" t="s">
        <v>82</v>
      </c>
      <c r="H119" s="40">
        <f>SUMIFS(H120:H1109,$B120:$B1109,$B119,$D120:$D1109,$D120,$E120:$E1109,$E120,$F120:$F1109,$F120)</f>
        <v>119</v>
      </c>
      <c r="I119" s="40">
        <f>SUMIFS(I120:I1109,$B120:$B1109,$B119,$D120:$D1109,$D120,$E120:$E1109,$E120,$F120:$F1109,$F120)</f>
        <v>0</v>
      </c>
    </row>
    <row r="120" spans="1:9" s="16" customFormat="1" ht="46.8">
      <c r="A120" s="20">
        <v>3</v>
      </c>
      <c r="B120" s="31">
        <v>955</v>
      </c>
      <c r="C120" s="46" t="s">
        <v>13</v>
      </c>
      <c r="D120" s="33" t="s">
        <v>80</v>
      </c>
      <c r="E120" s="33" t="s">
        <v>97</v>
      </c>
      <c r="F120" s="33" t="s">
        <v>47</v>
      </c>
      <c r="G120" s="33" t="s">
        <v>84</v>
      </c>
      <c r="H120" s="24">
        <v>119</v>
      </c>
      <c r="I120" s="24"/>
    </row>
    <row r="121" spans="1:9" s="16" customFormat="1" ht="78">
      <c r="A121" s="19">
        <v>2</v>
      </c>
      <c r="B121" s="37">
        <v>955</v>
      </c>
      <c r="C121" s="38" t="s">
        <v>10</v>
      </c>
      <c r="D121" s="39" t="s">
        <v>80</v>
      </c>
      <c r="E121" s="39" t="s">
        <v>97</v>
      </c>
      <c r="F121" s="39" t="s">
        <v>121</v>
      </c>
      <c r="G121" s="39" t="s">
        <v>82</v>
      </c>
      <c r="H121" s="40">
        <f>SUMIFS(H122:H1111,$B122:$B1111,$B121,$D122:$D1111,$D122,$E122:$E1111,$E122,$F122:$F1111,$F122)</f>
        <v>21074.6</v>
      </c>
      <c r="I121" s="40">
        <f>SUMIFS(I122:I1111,$B122:$B1111,$B121,$D122:$D1111,$D122,$E122:$E1111,$E122,$F122:$F1111,$F122)</f>
        <v>2091.4</v>
      </c>
    </row>
    <row r="122" spans="1:9" s="16" customFormat="1" ht="46.8">
      <c r="A122" s="20">
        <v>3</v>
      </c>
      <c r="B122" s="31">
        <v>955</v>
      </c>
      <c r="C122" s="32" t="s">
        <v>12</v>
      </c>
      <c r="D122" s="33" t="s">
        <v>80</v>
      </c>
      <c r="E122" s="33" t="s">
        <v>97</v>
      </c>
      <c r="F122" s="33" t="s">
        <v>121</v>
      </c>
      <c r="G122" s="33" t="s">
        <v>83</v>
      </c>
      <c r="H122" s="24">
        <v>18840.8</v>
      </c>
      <c r="I122" s="24">
        <v>1839.5</v>
      </c>
    </row>
    <row r="123" spans="1:9" s="16" customFormat="1" ht="46.8">
      <c r="A123" s="20">
        <v>3</v>
      </c>
      <c r="B123" s="31">
        <v>955</v>
      </c>
      <c r="C123" s="32" t="s">
        <v>13</v>
      </c>
      <c r="D123" s="33" t="s">
        <v>80</v>
      </c>
      <c r="E123" s="33" t="s">
        <v>97</v>
      </c>
      <c r="F123" s="33" t="s">
        <v>121</v>
      </c>
      <c r="G123" s="33" t="s">
        <v>84</v>
      </c>
      <c r="H123" s="24">
        <v>1748.8</v>
      </c>
      <c r="I123" s="24">
        <v>251.9</v>
      </c>
    </row>
    <row r="124" spans="1:9" s="16" customFormat="1" ht="15.6">
      <c r="A124" s="20">
        <v>3</v>
      </c>
      <c r="B124" s="31">
        <v>955</v>
      </c>
      <c r="C124" s="32" t="s">
        <v>156</v>
      </c>
      <c r="D124" s="33" t="s">
        <v>80</v>
      </c>
      <c r="E124" s="33" t="s">
        <v>97</v>
      </c>
      <c r="F124" s="33" t="s">
        <v>121</v>
      </c>
      <c r="G124" s="33" t="s">
        <v>155</v>
      </c>
      <c r="H124" s="24"/>
      <c r="I124" s="24"/>
    </row>
    <row r="125" spans="1:9" s="16" customFormat="1" ht="15.6">
      <c r="A125" s="20">
        <v>3</v>
      </c>
      <c r="B125" s="31">
        <v>955</v>
      </c>
      <c r="C125" s="32" t="s">
        <v>14</v>
      </c>
      <c r="D125" s="33" t="s">
        <v>80</v>
      </c>
      <c r="E125" s="33" t="s">
        <v>97</v>
      </c>
      <c r="F125" s="33" t="s">
        <v>121</v>
      </c>
      <c r="G125" s="33" t="s">
        <v>85</v>
      </c>
      <c r="H125" s="24">
        <v>485</v>
      </c>
      <c r="I125" s="24"/>
    </row>
    <row r="126" spans="1:9" s="16" customFormat="1" ht="15.6">
      <c r="A126" s="17">
        <v>1</v>
      </c>
      <c r="B126" s="28">
        <v>955</v>
      </c>
      <c r="C126" s="29" t="s">
        <v>191</v>
      </c>
      <c r="D126" s="30" t="s">
        <v>80</v>
      </c>
      <c r="E126" s="30" t="s">
        <v>103</v>
      </c>
      <c r="F126" s="30" t="s">
        <v>8</v>
      </c>
      <c r="G126" s="30" t="s">
        <v>82</v>
      </c>
      <c r="H126" s="18">
        <f>SUMIFS(H127:H1117,$B127:$B1117,$B127,$D127:$D1117,$D127,$E127:$E1117,$E127)/2</f>
        <v>12</v>
      </c>
      <c r="I126" s="18">
        <f>SUMIFS(I127:I1117,$B127:$B1117,$B127,$D127:$D1117,$D127,$E127:$E1117,$E127)/2</f>
        <v>12</v>
      </c>
    </row>
    <row r="127" spans="1:9" s="16" customFormat="1" ht="46.8">
      <c r="A127" s="19">
        <v>2</v>
      </c>
      <c r="B127" s="37">
        <v>955</v>
      </c>
      <c r="C127" s="47" t="s">
        <v>192</v>
      </c>
      <c r="D127" s="39" t="s">
        <v>80</v>
      </c>
      <c r="E127" s="39" t="s">
        <v>103</v>
      </c>
      <c r="F127" s="39" t="s">
        <v>193</v>
      </c>
      <c r="G127" s="39" t="s">
        <v>82</v>
      </c>
      <c r="H127" s="40">
        <f>SUMIFS(H128:H1117,$B128:$B1117,$B127,$D128:$D1117,$D128,$E128:$E1117,$E128,$F128:$F1117,$F128)</f>
        <v>12</v>
      </c>
      <c r="I127" s="40">
        <f>SUMIFS(I128:I1117,$B128:$B1117,$B127,$D128:$D1117,$D128,$E128:$E1117,$E128,$F128:$F1117,$F128)</f>
        <v>12</v>
      </c>
    </row>
    <row r="128" spans="1:9" s="16" customFormat="1" ht="46.8">
      <c r="A128" s="20">
        <v>3</v>
      </c>
      <c r="B128" s="31">
        <v>955</v>
      </c>
      <c r="C128" s="45" t="s">
        <v>13</v>
      </c>
      <c r="D128" s="33" t="s">
        <v>80</v>
      </c>
      <c r="E128" s="33" t="s">
        <v>103</v>
      </c>
      <c r="F128" s="33" t="s">
        <v>193</v>
      </c>
      <c r="G128" s="33" t="s">
        <v>84</v>
      </c>
      <c r="H128" s="24">
        <v>12</v>
      </c>
      <c r="I128" s="24">
        <v>12</v>
      </c>
    </row>
    <row r="129" spans="1:9" s="16" customFormat="1" ht="15.6">
      <c r="A129" s="17">
        <v>1</v>
      </c>
      <c r="B129" s="28">
        <v>955</v>
      </c>
      <c r="C129" s="29" t="s">
        <v>48</v>
      </c>
      <c r="D129" s="30" t="s">
        <v>80</v>
      </c>
      <c r="E129" s="30" t="s">
        <v>96</v>
      </c>
      <c r="F129" s="30" t="s">
        <v>8</v>
      </c>
      <c r="G129" s="30" t="s">
        <v>82</v>
      </c>
      <c r="H129" s="18">
        <f>SUMIFS(H130:H1120,$B130:$B1120,$B130,$D130:$D1120,$D130,$E130:$E1120,$E130)/2</f>
        <v>100</v>
      </c>
      <c r="I129" s="18">
        <f>SUMIFS(I130:I1120,$B130:$B1120,$B130,$D130:$D1120,$D130,$E130:$E1120,$E130)/2</f>
        <v>0</v>
      </c>
    </row>
    <row r="130" spans="1:9" s="16" customFormat="1" ht="46.8">
      <c r="A130" s="19">
        <v>2</v>
      </c>
      <c r="B130" s="37">
        <v>955</v>
      </c>
      <c r="C130" s="38" t="s">
        <v>40</v>
      </c>
      <c r="D130" s="39" t="s">
        <v>80</v>
      </c>
      <c r="E130" s="39" t="s">
        <v>96</v>
      </c>
      <c r="F130" s="39" t="s">
        <v>124</v>
      </c>
      <c r="G130" s="39" t="s">
        <v>82</v>
      </c>
      <c r="H130" s="40">
        <f>SUMIFS(H131:H1120,$B131:$B1120,$B130,$D131:$D1120,$D131,$E131:$E1120,$E131,$F131:$F1120,$F131)</f>
        <v>100</v>
      </c>
      <c r="I130" s="40">
        <f>SUMIFS(I131:I1120,$B131:$B1120,$B130,$D131:$D1120,$D131,$E131:$E1120,$E131,$F131:$F1120,$F131)</f>
        <v>0</v>
      </c>
    </row>
    <row r="131" spans="1:9" s="16" customFormat="1" ht="15.6">
      <c r="A131" s="20">
        <v>3</v>
      </c>
      <c r="B131" s="31">
        <v>955</v>
      </c>
      <c r="C131" s="32" t="s">
        <v>49</v>
      </c>
      <c r="D131" s="33" t="s">
        <v>80</v>
      </c>
      <c r="E131" s="33" t="s">
        <v>96</v>
      </c>
      <c r="F131" s="33" t="s">
        <v>124</v>
      </c>
      <c r="G131" s="33" t="s">
        <v>101</v>
      </c>
      <c r="H131" s="24">
        <v>100</v>
      </c>
      <c r="I131" s="24"/>
    </row>
    <row r="132" spans="1:9" s="16" customFormat="1" ht="15.6">
      <c r="A132" s="17">
        <v>1</v>
      </c>
      <c r="B132" s="28">
        <v>955</v>
      </c>
      <c r="C132" s="29" t="s">
        <v>15</v>
      </c>
      <c r="D132" s="30" t="s">
        <v>80</v>
      </c>
      <c r="E132" s="30" t="s">
        <v>86</v>
      </c>
      <c r="F132" s="30"/>
      <c r="G132" s="30"/>
      <c r="H132" s="18">
        <f>SUMIFS(H133:H1123,$B133:$B1123,$B133,$D133:$D1123,$D133,$E133:$E1123,$E133)/2</f>
        <v>38993</v>
      </c>
      <c r="I132" s="18">
        <f>SUMIFS(I133:I1123,$B133:$B1123,$B133,$D133:$D1123,$D133,$E133:$E1123,$E133)/2</f>
        <v>54.4</v>
      </c>
    </row>
    <row r="133" spans="1:9" s="16" customFormat="1" ht="93.6">
      <c r="A133" s="19">
        <v>2</v>
      </c>
      <c r="B133" s="37">
        <v>955</v>
      </c>
      <c r="C133" s="38" t="s">
        <v>169</v>
      </c>
      <c r="D133" s="39" t="s">
        <v>80</v>
      </c>
      <c r="E133" s="39" t="s">
        <v>86</v>
      </c>
      <c r="F133" s="39" t="s">
        <v>50</v>
      </c>
      <c r="G133" s="39"/>
      <c r="H133" s="40">
        <f>SUMIFS(H134:H1123,$B134:$B1123,$B133,$D134:$D1123,$D134,$E134:$E1123,$E134,$F134:$F1123,$F134)</f>
        <v>22259.599999999999</v>
      </c>
      <c r="I133" s="40">
        <f>SUMIFS(I134:I1123,$B134:$B1123,$B133,$D134:$D1123,$D134,$E134:$E1123,$E134,$F134:$F1123,$F134)</f>
        <v>54.4</v>
      </c>
    </row>
    <row r="134" spans="1:9" s="16" customFormat="1" ht="15.6">
      <c r="A134" s="20">
        <v>3</v>
      </c>
      <c r="B134" s="31">
        <v>955</v>
      </c>
      <c r="C134" s="32" t="s">
        <v>51</v>
      </c>
      <c r="D134" s="33" t="s">
        <v>80</v>
      </c>
      <c r="E134" s="33" t="s">
        <v>86</v>
      </c>
      <c r="F134" s="33" t="s">
        <v>50</v>
      </c>
      <c r="G134" s="33" t="s">
        <v>102</v>
      </c>
      <c r="H134" s="24">
        <v>22259.599999999999</v>
      </c>
      <c r="I134" s="24">
        <v>54.4</v>
      </c>
    </row>
    <row r="135" spans="1:9" s="16" customFormat="1" ht="62.4">
      <c r="A135" s="19">
        <v>2</v>
      </c>
      <c r="B135" s="37">
        <v>955</v>
      </c>
      <c r="C135" s="42" t="s">
        <v>170</v>
      </c>
      <c r="D135" s="39" t="s">
        <v>80</v>
      </c>
      <c r="E135" s="39" t="s">
        <v>86</v>
      </c>
      <c r="F135" s="39" t="s">
        <v>52</v>
      </c>
      <c r="G135" s="39"/>
      <c r="H135" s="40">
        <f>SUMIFS(H136:H1125,$B136:$B1125,$B135,$D136:$D1125,$D136,$E136:$E1125,$E136,$F136:$F1125,$F136)</f>
        <v>6480.9</v>
      </c>
      <c r="I135" s="40">
        <f>SUMIFS(I136:I1125,$B136:$B1125,$B135,$D136:$D1125,$D136,$E136:$E1125,$E136,$F136:$F1125,$F136)</f>
        <v>0</v>
      </c>
    </row>
    <row r="136" spans="1:9" s="16" customFormat="1" ht="15.6">
      <c r="A136" s="20">
        <v>3</v>
      </c>
      <c r="B136" s="31">
        <v>955</v>
      </c>
      <c r="C136" s="32" t="s">
        <v>51</v>
      </c>
      <c r="D136" s="33" t="s">
        <v>80</v>
      </c>
      <c r="E136" s="33" t="s">
        <v>86</v>
      </c>
      <c r="F136" s="33" t="s">
        <v>52</v>
      </c>
      <c r="G136" s="33" t="s">
        <v>102</v>
      </c>
      <c r="H136" s="24">
        <v>6480.9</v>
      </c>
      <c r="I136" s="24"/>
    </row>
    <row r="137" spans="1:9" s="16" customFormat="1" ht="93.6">
      <c r="A137" s="19">
        <v>2</v>
      </c>
      <c r="B137" s="37">
        <v>955</v>
      </c>
      <c r="C137" s="38" t="s">
        <v>171</v>
      </c>
      <c r="D137" s="39" t="s">
        <v>80</v>
      </c>
      <c r="E137" s="39" t="s">
        <v>86</v>
      </c>
      <c r="F137" s="39" t="s">
        <v>53</v>
      </c>
      <c r="G137" s="39"/>
      <c r="H137" s="40">
        <f>SUMIFS(H138:H1127,$B138:$B1127,$B137,$D138:$D1127,$D138,$E138:$E1127,$E138,$F138:$F1127,$F138)</f>
        <v>2219.5</v>
      </c>
      <c r="I137" s="40">
        <f>SUMIFS(I138:I1127,$B138:$B1127,$B137,$D138:$D1127,$D138,$E138:$E1127,$E138,$F138:$F1127,$F138)</f>
        <v>0</v>
      </c>
    </row>
    <row r="138" spans="1:9" s="16" customFormat="1" ht="15.6">
      <c r="A138" s="20">
        <v>3</v>
      </c>
      <c r="B138" s="31">
        <v>955</v>
      </c>
      <c r="C138" s="32" t="s">
        <v>51</v>
      </c>
      <c r="D138" s="33" t="s">
        <v>80</v>
      </c>
      <c r="E138" s="33" t="s">
        <v>86</v>
      </c>
      <c r="F138" s="33" t="s">
        <v>53</v>
      </c>
      <c r="G138" s="33" t="s">
        <v>102</v>
      </c>
      <c r="H138" s="24">
        <v>2219.5</v>
      </c>
      <c r="I138" s="24"/>
    </row>
    <row r="139" spans="1:9" s="16" customFormat="1" ht="79.95" customHeight="1">
      <c r="A139" s="19">
        <v>2</v>
      </c>
      <c r="B139" s="37">
        <v>955</v>
      </c>
      <c r="C139" s="42" t="s">
        <v>172</v>
      </c>
      <c r="D139" s="39" t="s">
        <v>80</v>
      </c>
      <c r="E139" s="39" t="s">
        <v>86</v>
      </c>
      <c r="F139" s="39" t="s">
        <v>54</v>
      </c>
      <c r="G139" s="39" t="s">
        <v>82</v>
      </c>
      <c r="H139" s="40">
        <f>SUMIFS(H140:H1129,$B140:$B1129,$B139,$D140:$D1129,$D140,$E140:$E1129,$E140,$F140:$F1129,$F140)</f>
        <v>8033</v>
      </c>
      <c r="I139" s="40">
        <f>SUMIFS(I140:I1129,$B140:$B1129,$B139,$D140:$D1129,$D140,$E140:$E1129,$E140,$F140:$F1129,$F140)</f>
        <v>0</v>
      </c>
    </row>
    <row r="140" spans="1:9" s="16" customFormat="1" ht="15.6">
      <c r="A140" s="20">
        <v>3</v>
      </c>
      <c r="B140" s="31">
        <v>955</v>
      </c>
      <c r="C140" s="32" t="s">
        <v>51</v>
      </c>
      <c r="D140" s="33" t="s">
        <v>80</v>
      </c>
      <c r="E140" s="33" t="s">
        <v>86</v>
      </c>
      <c r="F140" s="33" t="s">
        <v>54</v>
      </c>
      <c r="G140" s="33" t="s">
        <v>102</v>
      </c>
      <c r="H140" s="24">
        <v>8033</v>
      </c>
      <c r="I140" s="24"/>
    </row>
    <row r="141" spans="1:9" s="16" customFormat="1" ht="78">
      <c r="A141" s="19">
        <v>2</v>
      </c>
      <c r="B141" s="37">
        <v>955</v>
      </c>
      <c r="C141" s="38" t="s">
        <v>167</v>
      </c>
      <c r="D141" s="39" t="s">
        <v>80</v>
      </c>
      <c r="E141" s="39" t="s">
        <v>86</v>
      </c>
      <c r="F141" s="39" t="s">
        <v>55</v>
      </c>
      <c r="G141" s="39" t="s">
        <v>82</v>
      </c>
      <c r="H141" s="40">
        <f>SUMIFS(H142:H1131,$B142:$B1131,$B141,$D142:$D1131,$D142,$E142:$E1131,$E142,$F142:$F1131,$F142)</f>
        <v>0</v>
      </c>
      <c r="I141" s="40">
        <f>SUMIFS(I142:I1131,$B142:$B1131,$B141,$D142:$D1131,$D142,$E142:$E1131,$E142,$F142:$F1131,$F142)</f>
        <v>0</v>
      </c>
    </row>
    <row r="142" spans="1:9" s="16" customFormat="1" ht="15.6">
      <c r="A142" s="20">
        <v>3</v>
      </c>
      <c r="B142" s="31">
        <v>955</v>
      </c>
      <c r="C142" s="32" t="s">
        <v>51</v>
      </c>
      <c r="D142" s="33" t="s">
        <v>80</v>
      </c>
      <c r="E142" s="33" t="s">
        <v>86</v>
      </c>
      <c r="F142" s="33" t="s">
        <v>55</v>
      </c>
      <c r="G142" s="33" t="s">
        <v>102</v>
      </c>
      <c r="H142" s="24"/>
      <c r="I142" s="24"/>
    </row>
    <row r="143" spans="1:9" s="16" customFormat="1" ht="15.6">
      <c r="A143" s="17">
        <v>1</v>
      </c>
      <c r="B143" s="28">
        <v>955</v>
      </c>
      <c r="C143" s="29" t="s">
        <v>56</v>
      </c>
      <c r="D143" s="30" t="s">
        <v>99</v>
      </c>
      <c r="E143" s="30" t="s">
        <v>97</v>
      </c>
      <c r="F143" s="30" t="s">
        <v>8</v>
      </c>
      <c r="G143" s="30" t="s">
        <v>82</v>
      </c>
      <c r="H143" s="18">
        <f>SUMIFS(H144:H1134,$B144:$B1134,$B144,$D144:$D1134,$D144,$E144:$E1134,$E144)/2</f>
        <v>114</v>
      </c>
      <c r="I143" s="18">
        <f>SUMIFS(I144:I1134,$B144:$B1134,$B144,$D144:$D1134,$D144,$E144:$E1134,$E144)/2</f>
        <v>0</v>
      </c>
    </row>
    <row r="144" spans="1:9" s="16" customFormat="1" ht="54" customHeight="1">
      <c r="A144" s="19">
        <v>2</v>
      </c>
      <c r="B144" s="37">
        <v>955</v>
      </c>
      <c r="C144" s="38" t="s">
        <v>173</v>
      </c>
      <c r="D144" s="39" t="s">
        <v>99</v>
      </c>
      <c r="E144" s="39" t="s">
        <v>97</v>
      </c>
      <c r="F144" s="39" t="s">
        <v>119</v>
      </c>
      <c r="G144" s="39" t="s">
        <v>82</v>
      </c>
      <c r="H144" s="40">
        <f>SUMIFS(H145:H1134,$B145:$B1134,$B144,$D145:$D1134,$D145,$E145:$E1134,$E145,$F145:$F1134,$F145)</f>
        <v>114</v>
      </c>
      <c r="I144" s="40">
        <f>SUMIFS(I145:I1134,$B145:$B1134,$B144,$D145:$D1134,$D145,$E145:$E1134,$E145,$F145:$F1134,$F145)</f>
        <v>0</v>
      </c>
    </row>
    <row r="145" spans="1:9" s="16" customFormat="1" ht="46.8">
      <c r="A145" s="20">
        <v>3</v>
      </c>
      <c r="B145" s="31">
        <v>955</v>
      </c>
      <c r="C145" s="32" t="s">
        <v>13</v>
      </c>
      <c r="D145" s="33" t="s">
        <v>99</v>
      </c>
      <c r="E145" s="33" t="s">
        <v>97</v>
      </c>
      <c r="F145" s="33" t="s">
        <v>119</v>
      </c>
      <c r="G145" s="33" t="s">
        <v>84</v>
      </c>
      <c r="H145" s="24">
        <v>114</v>
      </c>
      <c r="I145" s="24"/>
    </row>
    <row r="146" spans="1:9" s="16" customFormat="1" ht="62.4">
      <c r="A146" s="17">
        <v>1</v>
      </c>
      <c r="B146" s="28">
        <v>955</v>
      </c>
      <c r="C146" s="29" t="s">
        <v>57</v>
      </c>
      <c r="D146" s="30" t="s">
        <v>89</v>
      </c>
      <c r="E146" s="30" t="s">
        <v>100</v>
      </c>
      <c r="F146" s="30" t="s">
        <v>8</v>
      </c>
      <c r="G146" s="30" t="s">
        <v>82</v>
      </c>
      <c r="H146" s="18">
        <f>SUMIFS(H147:H1137,$B147:$B1137,$B147,$D147:$D1137,$D147,$E147:$E1137,$E147)/2</f>
        <v>1352.6</v>
      </c>
      <c r="I146" s="18">
        <f>SUMIFS(I147:I1137,$B147:$B1137,$B147,$D147:$D1137,$D147,$E147:$E1137,$E147)/2</f>
        <v>0</v>
      </c>
    </row>
    <row r="147" spans="1:9" s="16" customFormat="1" ht="93.6">
      <c r="A147" s="19">
        <v>2</v>
      </c>
      <c r="B147" s="37">
        <v>955</v>
      </c>
      <c r="C147" s="38" t="s">
        <v>169</v>
      </c>
      <c r="D147" s="39" t="s">
        <v>89</v>
      </c>
      <c r="E147" s="39" t="s">
        <v>100</v>
      </c>
      <c r="F147" s="39" t="s">
        <v>50</v>
      </c>
      <c r="G147" s="39"/>
      <c r="H147" s="40">
        <f>SUMIFS(H148:H1137,$B148:$B1137,$B147,$D148:$D1137,$D148,$E148:$E1137,$E148,$F148:$F1137,$F148)</f>
        <v>1276.5999999999999</v>
      </c>
      <c r="I147" s="40">
        <f>SUMIFS(I148:I1137,$B148:$B1137,$B147,$D148:$D1137,$D148,$E148:$E1137,$E148,$F148:$F1137,$F148)</f>
        <v>0</v>
      </c>
    </row>
    <row r="148" spans="1:9" s="16" customFormat="1" ht="15.6">
      <c r="A148" s="20">
        <v>3</v>
      </c>
      <c r="B148" s="31">
        <v>955</v>
      </c>
      <c r="C148" s="32" t="s">
        <v>51</v>
      </c>
      <c r="D148" s="33" t="s">
        <v>89</v>
      </c>
      <c r="E148" s="33" t="s">
        <v>100</v>
      </c>
      <c r="F148" s="33" t="s">
        <v>50</v>
      </c>
      <c r="G148" s="33" t="s">
        <v>102</v>
      </c>
      <c r="H148" s="24">
        <v>1276.5999999999999</v>
      </c>
      <c r="I148" s="24"/>
    </row>
    <row r="149" spans="1:9" s="16" customFormat="1" ht="93.6">
      <c r="A149" s="19">
        <v>2</v>
      </c>
      <c r="B149" s="37">
        <v>955</v>
      </c>
      <c r="C149" s="38" t="s">
        <v>174</v>
      </c>
      <c r="D149" s="39" t="s">
        <v>89</v>
      </c>
      <c r="E149" s="39" t="s">
        <v>100</v>
      </c>
      <c r="F149" s="39" t="s">
        <v>120</v>
      </c>
      <c r="G149" s="39" t="s">
        <v>82</v>
      </c>
      <c r="H149" s="40">
        <f>SUMIFS(H150:H1139,$B150:$B1139,$B149,$D150:$D1139,$D150,$E150:$E1139,$E150,$F150:$F1139,$F150)</f>
        <v>76</v>
      </c>
      <c r="I149" s="40">
        <f>SUMIFS(I150:I1139,$B150:$B1139,$B149,$D150:$D1139,$D150,$E150:$E1139,$E150,$F150:$F1139,$F150)</f>
        <v>0</v>
      </c>
    </row>
    <row r="150" spans="1:9" s="16" customFormat="1" ht="46.8">
      <c r="A150" s="20">
        <v>3</v>
      </c>
      <c r="B150" s="31">
        <v>955</v>
      </c>
      <c r="C150" s="32" t="s">
        <v>13</v>
      </c>
      <c r="D150" s="33" t="s">
        <v>89</v>
      </c>
      <c r="E150" s="33" t="s">
        <v>100</v>
      </c>
      <c r="F150" s="33" t="s">
        <v>120</v>
      </c>
      <c r="G150" s="33" t="s">
        <v>84</v>
      </c>
      <c r="H150" s="24">
        <v>76</v>
      </c>
      <c r="I150" s="24"/>
    </row>
    <row r="151" spans="1:9" s="16" customFormat="1" ht="46.8">
      <c r="A151" s="17">
        <v>1</v>
      </c>
      <c r="B151" s="28">
        <v>955</v>
      </c>
      <c r="C151" s="29" t="s">
        <v>41</v>
      </c>
      <c r="D151" s="30" t="s">
        <v>89</v>
      </c>
      <c r="E151" s="30" t="s">
        <v>87</v>
      </c>
      <c r="F151" s="30"/>
      <c r="G151" s="30"/>
      <c r="H151" s="18">
        <f>SUMIFS(H152:H1142,$B152:$B1142,$B152,$D152:$D1142,$D152,$E152:$E1142,$E152)/2</f>
        <v>0</v>
      </c>
      <c r="I151" s="18">
        <f>SUMIFS(I152:I1142,$B152:$B1142,$B152,$D152:$D1142,$D152,$E152:$E1142,$E152)/2</f>
        <v>0</v>
      </c>
    </row>
    <row r="152" spans="1:9" s="16" customFormat="1" ht="93.6">
      <c r="A152" s="19">
        <v>2</v>
      </c>
      <c r="B152" s="37">
        <v>955</v>
      </c>
      <c r="C152" s="38" t="s">
        <v>160</v>
      </c>
      <c r="D152" s="39" t="s">
        <v>89</v>
      </c>
      <c r="E152" s="39" t="s">
        <v>87</v>
      </c>
      <c r="F152" s="39" t="s">
        <v>58</v>
      </c>
      <c r="G152" s="39"/>
      <c r="H152" s="40">
        <f>SUMIFS(H153:H1142,$B153:$B1142,$B152,$D153:$D1142,$D153,$E153:$E1142,$E153,$F153:$F1142,$F153)</f>
        <v>0</v>
      </c>
      <c r="I152" s="40">
        <f>SUMIFS(I153:I1142,$B153:$B1142,$B152,$D153:$D1142,$D153,$E153:$E1142,$E153,$F153:$F1142,$F153)</f>
        <v>0</v>
      </c>
    </row>
    <row r="153" spans="1:9" s="16" customFormat="1" ht="15.6">
      <c r="A153" s="20">
        <v>3</v>
      </c>
      <c r="B153" s="31">
        <v>955</v>
      </c>
      <c r="C153" s="32" t="s">
        <v>51</v>
      </c>
      <c r="D153" s="33" t="s">
        <v>89</v>
      </c>
      <c r="E153" s="33" t="s">
        <v>87</v>
      </c>
      <c r="F153" s="33" t="s">
        <v>58</v>
      </c>
      <c r="G153" s="33" t="s">
        <v>102</v>
      </c>
      <c r="H153" s="24"/>
      <c r="I153" s="24"/>
    </row>
    <row r="154" spans="1:9" s="16" customFormat="1" ht="15.6">
      <c r="A154" s="17">
        <v>1</v>
      </c>
      <c r="B154" s="28">
        <v>955</v>
      </c>
      <c r="C154" s="29" t="s">
        <v>59</v>
      </c>
      <c r="D154" s="30" t="s">
        <v>97</v>
      </c>
      <c r="E154" s="30" t="s">
        <v>103</v>
      </c>
      <c r="F154" s="30"/>
      <c r="G154" s="30"/>
      <c r="H154" s="18">
        <f>SUMIFS(H155:H1145,$B155:$B1145,$B155,$D155:$D1145,$D155,$E155:$E1145,$E155)/2</f>
        <v>26565.600000000002</v>
      </c>
      <c r="I154" s="18">
        <f>SUMIFS(I155:I1145,$B155:$B1145,$B155,$D155:$D1145,$D155,$E155:$E1145,$E155)/2</f>
        <v>25288.3</v>
      </c>
    </row>
    <row r="155" spans="1:9" s="16" customFormat="1" ht="62.4">
      <c r="A155" s="19">
        <v>2</v>
      </c>
      <c r="B155" s="37">
        <v>955</v>
      </c>
      <c r="C155" s="47" t="s">
        <v>142</v>
      </c>
      <c r="D155" s="39" t="s">
        <v>97</v>
      </c>
      <c r="E155" s="39" t="s">
        <v>103</v>
      </c>
      <c r="F155" s="39" t="s">
        <v>16</v>
      </c>
      <c r="G155" s="39" t="s">
        <v>82</v>
      </c>
      <c r="H155" s="40">
        <f>SUMIFS(H156:H1145,$B156:$B1145,$B155,$D156:$D1145,$D156,$E156:$E1145,$E156,$F156:$F1145,$F156)</f>
        <v>0</v>
      </c>
      <c r="I155" s="40">
        <f>SUMIFS(I156:I1145,$B156:$B1145,$B155,$D156:$D1145,$D156,$E156:$E1145,$E156,$F156:$F1145,$F156)</f>
        <v>0</v>
      </c>
    </row>
    <row r="156" spans="1:9" s="16" customFormat="1" ht="46.8">
      <c r="A156" s="20">
        <v>3</v>
      </c>
      <c r="B156" s="31">
        <v>955</v>
      </c>
      <c r="C156" s="45" t="s">
        <v>13</v>
      </c>
      <c r="D156" s="33" t="s">
        <v>97</v>
      </c>
      <c r="E156" s="33" t="s">
        <v>103</v>
      </c>
      <c r="F156" s="33" t="s">
        <v>16</v>
      </c>
      <c r="G156" s="33" t="s">
        <v>84</v>
      </c>
      <c r="H156" s="24"/>
      <c r="I156" s="24"/>
    </row>
    <row r="157" spans="1:9" s="16" customFormat="1" ht="93.6">
      <c r="A157" s="19">
        <v>2</v>
      </c>
      <c r="B157" s="37">
        <v>955</v>
      </c>
      <c r="C157" s="38" t="s">
        <v>60</v>
      </c>
      <c r="D157" s="39" t="s">
        <v>97</v>
      </c>
      <c r="E157" s="39" t="s">
        <v>103</v>
      </c>
      <c r="F157" s="39" t="s">
        <v>61</v>
      </c>
      <c r="G157" s="39"/>
      <c r="H157" s="40">
        <f>SUMIFS(H158:H1147,$B158:$B1147,$B157,$D158:$D1147,$D158,$E158:$E1147,$E158,$F158:$F1147,$F158)</f>
        <v>26565.600000000002</v>
      </c>
      <c r="I157" s="40">
        <f>SUMIFS(I158:I1147,$B158:$B1147,$B157,$D158:$D1147,$D158,$E158:$E1147,$E158,$F158:$F1147,$F158)</f>
        <v>25288.300000000003</v>
      </c>
    </row>
    <row r="158" spans="1:9" s="16" customFormat="1" ht="31.2">
      <c r="A158" s="20">
        <v>3</v>
      </c>
      <c r="B158" s="31">
        <v>955</v>
      </c>
      <c r="C158" s="32" t="s">
        <v>26</v>
      </c>
      <c r="D158" s="33" t="s">
        <v>97</v>
      </c>
      <c r="E158" s="33" t="s">
        <v>103</v>
      </c>
      <c r="F158" s="33" t="s">
        <v>61</v>
      </c>
      <c r="G158" s="33" t="s">
        <v>93</v>
      </c>
      <c r="H158" s="24">
        <v>4343.6000000000004</v>
      </c>
      <c r="I158" s="24">
        <v>3644.6</v>
      </c>
    </row>
    <row r="159" spans="1:9" s="16" customFormat="1" ht="46.8">
      <c r="A159" s="20">
        <v>3</v>
      </c>
      <c r="B159" s="31">
        <v>955</v>
      </c>
      <c r="C159" s="32" t="s">
        <v>13</v>
      </c>
      <c r="D159" s="33" t="s">
        <v>97</v>
      </c>
      <c r="E159" s="33" t="s">
        <v>103</v>
      </c>
      <c r="F159" s="33" t="s">
        <v>61</v>
      </c>
      <c r="G159" s="33" t="s">
        <v>84</v>
      </c>
      <c r="H159" s="24">
        <v>3098.1</v>
      </c>
      <c r="I159" s="24">
        <v>2519.8000000000002</v>
      </c>
    </row>
    <row r="160" spans="1:9" s="16" customFormat="1" ht="15.6">
      <c r="A160" s="20">
        <v>3</v>
      </c>
      <c r="B160" s="31">
        <v>955</v>
      </c>
      <c r="C160" s="32" t="s">
        <v>51</v>
      </c>
      <c r="D160" s="33" t="s">
        <v>97</v>
      </c>
      <c r="E160" s="33" t="s">
        <v>103</v>
      </c>
      <c r="F160" s="33" t="s">
        <v>61</v>
      </c>
      <c r="G160" s="33" t="s">
        <v>102</v>
      </c>
      <c r="H160" s="24"/>
      <c r="I160" s="24"/>
    </row>
    <row r="161" spans="1:9" s="16" customFormat="1" ht="78">
      <c r="A161" s="20">
        <v>3</v>
      </c>
      <c r="B161" s="31">
        <v>955</v>
      </c>
      <c r="C161" s="32" t="s">
        <v>189</v>
      </c>
      <c r="D161" s="33" t="s">
        <v>97</v>
      </c>
      <c r="E161" s="33" t="s">
        <v>103</v>
      </c>
      <c r="F161" s="33" t="s">
        <v>61</v>
      </c>
      <c r="G161" s="33" t="s">
        <v>104</v>
      </c>
      <c r="H161" s="24">
        <v>19120.5</v>
      </c>
      <c r="I161" s="24">
        <v>19120.5</v>
      </c>
    </row>
    <row r="162" spans="1:9" s="16" customFormat="1" ht="21" customHeight="1">
      <c r="A162" s="20">
        <v>3</v>
      </c>
      <c r="B162" s="31">
        <v>955</v>
      </c>
      <c r="C162" s="32" t="s">
        <v>14</v>
      </c>
      <c r="D162" s="33" t="s">
        <v>97</v>
      </c>
      <c r="E162" s="33" t="s">
        <v>103</v>
      </c>
      <c r="F162" s="33" t="s">
        <v>61</v>
      </c>
      <c r="G162" s="33" t="s">
        <v>85</v>
      </c>
      <c r="H162" s="24">
        <v>3.4</v>
      </c>
      <c r="I162" s="24">
        <v>3.4</v>
      </c>
    </row>
    <row r="163" spans="1:9" s="16" customFormat="1" ht="15.6">
      <c r="A163" s="17">
        <v>1</v>
      </c>
      <c r="B163" s="28">
        <v>955</v>
      </c>
      <c r="C163" s="29" t="s">
        <v>62</v>
      </c>
      <c r="D163" s="30" t="s">
        <v>97</v>
      </c>
      <c r="E163" s="30" t="s">
        <v>94</v>
      </c>
      <c r="F163" s="30" t="s">
        <v>8</v>
      </c>
      <c r="G163" s="30" t="s">
        <v>82</v>
      </c>
      <c r="H163" s="18">
        <f>SUMIFS(H164:H1154,$B164:$B1154,$B164,$D164:$D1154,$D164,$E164:$E1154,$E164)/2</f>
        <v>1887.2</v>
      </c>
      <c r="I163" s="18">
        <f>SUMIFS(I164:I1154,$B164:$B1154,$B164,$D164:$D1154,$D164,$E164:$E1154,$E164)/2</f>
        <v>0</v>
      </c>
    </row>
    <row r="164" spans="1:9" s="16" customFormat="1" ht="62.4">
      <c r="A164" s="19">
        <v>2</v>
      </c>
      <c r="B164" s="37">
        <v>955</v>
      </c>
      <c r="C164" s="38" t="s">
        <v>141</v>
      </c>
      <c r="D164" s="39" t="s">
        <v>97</v>
      </c>
      <c r="E164" s="39" t="s">
        <v>94</v>
      </c>
      <c r="F164" s="39" t="s">
        <v>143</v>
      </c>
      <c r="G164" s="39"/>
      <c r="H164" s="40">
        <f>SUMIFS(H165:H1154,$B165:$B1154,$B164,$D165:$D1154,$D165,$E165:$E1154,$E165,$F165:$F1154,$F165)</f>
        <v>1887.2</v>
      </c>
      <c r="I164" s="40">
        <f>SUMIFS(I165:I1154,$B165:$B1154,$B164,$D165:$D1154,$D165,$E165:$E1154,$E165,$F165:$F1154,$F165)</f>
        <v>0</v>
      </c>
    </row>
    <row r="165" spans="1:9" s="16" customFormat="1" ht="78">
      <c r="A165" s="20">
        <v>3</v>
      </c>
      <c r="B165" s="31">
        <v>955</v>
      </c>
      <c r="C165" s="32" t="s">
        <v>189</v>
      </c>
      <c r="D165" s="33" t="s">
        <v>97</v>
      </c>
      <c r="E165" s="33" t="s">
        <v>94</v>
      </c>
      <c r="F165" s="33" t="s">
        <v>143</v>
      </c>
      <c r="G165" s="33" t="s">
        <v>104</v>
      </c>
      <c r="H165" s="24">
        <v>1887.2</v>
      </c>
      <c r="I165" s="24"/>
    </row>
    <row r="166" spans="1:9" s="16" customFormat="1" ht="15.6">
      <c r="A166" s="17">
        <v>1</v>
      </c>
      <c r="B166" s="28">
        <v>955</v>
      </c>
      <c r="C166" s="29" t="s">
        <v>185</v>
      </c>
      <c r="D166" s="30" t="s">
        <v>97</v>
      </c>
      <c r="E166" s="30" t="s">
        <v>100</v>
      </c>
      <c r="F166" s="30"/>
      <c r="G166" s="30"/>
      <c r="H166" s="18">
        <f>SUMIFS(H167:H1157,$B167:$B1157,$B167,$D167:$D1157,$D167,$E167:$E1157,$E167)/2</f>
        <v>1840</v>
      </c>
      <c r="I166" s="18">
        <f>SUMIFS(I167:I1157,$B167:$B1157,$B167,$D167:$D1157,$D167,$E167:$E1157,$E167)/2</f>
        <v>0</v>
      </c>
    </row>
    <row r="167" spans="1:9" s="16" customFormat="1" ht="62.4">
      <c r="A167" s="19">
        <v>2</v>
      </c>
      <c r="B167" s="37">
        <v>955</v>
      </c>
      <c r="C167" s="38" t="s">
        <v>196</v>
      </c>
      <c r="D167" s="39" t="s">
        <v>97</v>
      </c>
      <c r="E167" s="39" t="s">
        <v>100</v>
      </c>
      <c r="F167" s="39" t="s">
        <v>63</v>
      </c>
      <c r="G167" s="39"/>
      <c r="H167" s="40">
        <f>SUMIFS(H168:H1157,$B168:$B1157,$B167,$D168:$D1157,$D168,$E168:$E1157,$E168,$F168:$F1157,$F168)</f>
        <v>1840</v>
      </c>
      <c r="I167" s="40">
        <f>SUMIFS(I168:I1157,$B168:$B1157,$B167,$D168:$D1157,$D168,$E168:$E1157,$E168,$F168:$F1157,$F168)</f>
        <v>0</v>
      </c>
    </row>
    <row r="168" spans="1:9" s="16" customFormat="1" ht="15.6">
      <c r="A168" s="20">
        <v>3</v>
      </c>
      <c r="B168" s="31">
        <v>955</v>
      </c>
      <c r="C168" s="32" t="s">
        <v>51</v>
      </c>
      <c r="D168" s="33" t="s">
        <v>97</v>
      </c>
      <c r="E168" s="33" t="s">
        <v>100</v>
      </c>
      <c r="F168" s="33" t="s">
        <v>63</v>
      </c>
      <c r="G168" s="33" t="s">
        <v>102</v>
      </c>
      <c r="H168" s="24">
        <v>1840</v>
      </c>
      <c r="I168" s="24"/>
    </row>
    <row r="169" spans="1:9" s="16" customFormat="1" ht="15.6">
      <c r="A169" s="17">
        <v>1</v>
      </c>
      <c r="B169" s="28">
        <v>955</v>
      </c>
      <c r="C169" s="29" t="s">
        <v>147</v>
      </c>
      <c r="D169" s="30" t="s">
        <v>97</v>
      </c>
      <c r="E169" s="30" t="s">
        <v>95</v>
      </c>
      <c r="F169" s="30" t="s">
        <v>8</v>
      </c>
      <c r="G169" s="30" t="s">
        <v>82</v>
      </c>
      <c r="H169" s="18">
        <f>SUMIFS(H170:H1160,$B170:$B1160,$B170,$D170:$D1160,$D170,$E170:$E1160,$E170)/2</f>
        <v>0</v>
      </c>
      <c r="I169" s="18">
        <f>SUMIFS(I170:I1160,$B170:$B1160,$B170,$D170:$D1160,$D170,$E170:$E1160,$E170)/2</f>
        <v>0</v>
      </c>
    </row>
    <row r="170" spans="1:9" s="16" customFormat="1" ht="78">
      <c r="A170" s="19">
        <v>2</v>
      </c>
      <c r="B170" s="37">
        <v>955</v>
      </c>
      <c r="C170" s="38" t="s">
        <v>167</v>
      </c>
      <c r="D170" s="39" t="s">
        <v>97</v>
      </c>
      <c r="E170" s="39" t="s">
        <v>95</v>
      </c>
      <c r="F170" s="39" t="s">
        <v>55</v>
      </c>
      <c r="G170" s="39"/>
      <c r="H170" s="40">
        <f>SUMIFS(H171:H1160,$B171:$B1160,$B170,$D171:$D1160,$D171,$E171:$E1160,$E171,$F171:$F1160,$F171)</f>
        <v>0</v>
      </c>
      <c r="I170" s="40">
        <f>SUMIFS(I171:I1160,$B171:$B1160,$B170,$D171:$D1160,$D171,$E171:$E1160,$E171,$F171:$F1160,$F171)</f>
        <v>0</v>
      </c>
    </row>
    <row r="171" spans="1:9" s="16" customFormat="1" ht="15.6">
      <c r="A171" s="20">
        <v>3</v>
      </c>
      <c r="B171" s="31">
        <v>955</v>
      </c>
      <c r="C171" s="32" t="s">
        <v>51</v>
      </c>
      <c r="D171" s="33" t="s">
        <v>97</v>
      </c>
      <c r="E171" s="33" t="s">
        <v>95</v>
      </c>
      <c r="F171" s="33" t="s">
        <v>55</v>
      </c>
      <c r="G171" s="33" t="s">
        <v>102</v>
      </c>
      <c r="H171" s="24"/>
      <c r="I171" s="24"/>
    </row>
    <row r="172" spans="1:9" s="16" customFormat="1" ht="50.4" customHeight="1">
      <c r="A172" s="19">
        <v>2</v>
      </c>
      <c r="B172" s="37">
        <v>955</v>
      </c>
      <c r="C172" s="38" t="s">
        <v>154</v>
      </c>
      <c r="D172" s="39" t="s">
        <v>97</v>
      </c>
      <c r="E172" s="39" t="s">
        <v>95</v>
      </c>
      <c r="F172" s="39" t="s">
        <v>150</v>
      </c>
      <c r="G172" s="39"/>
      <c r="H172" s="40">
        <f>SUMIFS(H173:H1162,$B173:$B1162,$B172,$D173:$D1162,$D173,$E173:$E1162,$E173,$F173:$F1162,$F173)</f>
        <v>0</v>
      </c>
      <c r="I172" s="40">
        <f>SUMIFS(I173:I1162,$B173:$B1162,$B172,$D173:$D1162,$D173,$E173:$E1162,$E173,$F173:$F1162,$F173)</f>
        <v>0</v>
      </c>
    </row>
    <row r="173" spans="1:9" s="16" customFormat="1" ht="15.6">
      <c r="A173" s="20">
        <v>3</v>
      </c>
      <c r="B173" s="31">
        <v>955</v>
      </c>
      <c r="C173" s="32" t="s">
        <v>153</v>
      </c>
      <c r="D173" s="33" t="s">
        <v>97</v>
      </c>
      <c r="E173" s="33" t="s">
        <v>95</v>
      </c>
      <c r="F173" s="33" t="s">
        <v>150</v>
      </c>
      <c r="G173" s="33" t="s">
        <v>152</v>
      </c>
      <c r="H173" s="24"/>
      <c r="I173" s="24"/>
    </row>
    <row r="174" spans="1:9" s="16" customFormat="1" ht="31.2">
      <c r="A174" s="17">
        <v>1</v>
      </c>
      <c r="B174" s="28">
        <v>955</v>
      </c>
      <c r="C174" s="29" t="s">
        <v>42</v>
      </c>
      <c r="D174" s="30" t="s">
        <v>97</v>
      </c>
      <c r="E174" s="30" t="s">
        <v>98</v>
      </c>
      <c r="F174" s="30"/>
      <c r="G174" s="30"/>
      <c r="H174" s="18">
        <f>SUMIFS(H175:H1165,$B175:$B1165,$B175,$D175:$D1165,$D175,$E175:$E1165,$E175)/2</f>
        <v>4433.1000000000004</v>
      </c>
      <c r="I174" s="18">
        <f>SUMIFS(I175:I1165,$B175:$B1165,$B175,$D175:$D1165,$D175,$E175:$E1165,$E175)/2</f>
        <v>0</v>
      </c>
    </row>
    <row r="175" spans="1:9" s="16" customFormat="1" ht="62.4">
      <c r="A175" s="19">
        <v>2</v>
      </c>
      <c r="B175" s="37">
        <v>955</v>
      </c>
      <c r="C175" s="38" t="s">
        <v>175</v>
      </c>
      <c r="D175" s="39" t="s">
        <v>97</v>
      </c>
      <c r="E175" s="39" t="s">
        <v>98</v>
      </c>
      <c r="F175" s="39" t="s">
        <v>64</v>
      </c>
      <c r="G175" s="39"/>
      <c r="H175" s="40">
        <f>SUMIFS(H176:H1165,$B176:$B1165,$B175,$D176:$D1165,$D176,$E176:$E1165,$E176,$F176:$F1165,$F176)</f>
        <v>4433.1000000000004</v>
      </c>
      <c r="I175" s="40">
        <f>SUMIFS(I176:I1165,$B176:$B1165,$B175,$D176:$D1165,$D176,$E176:$E1165,$E176,$F176:$F1165,$F176)</f>
        <v>0</v>
      </c>
    </row>
    <row r="176" spans="1:9" s="16" customFormat="1" ht="46.8">
      <c r="A176" s="20">
        <v>3</v>
      </c>
      <c r="B176" s="31">
        <v>955</v>
      </c>
      <c r="C176" s="32" t="s">
        <v>65</v>
      </c>
      <c r="D176" s="33" t="s">
        <v>97</v>
      </c>
      <c r="E176" s="33" t="s">
        <v>98</v>
      </c>
      <c r="F176" s="33" t="s">
        <v>64</v>
      </c>
      <c r="G176" s="33" t="s">
        <v>105</v>
      </c>
      <c r="H176" s="24">
        <v>4433.1000000000004</v>
      </c>
      <c r="I176" s="24"/>
    </row>
    <row r="177" spans="1:9" s="16" customFormat="1" ht="15.6">
      <c r="A177" s="17">
        <v>1</v>
      </c>
      <c r="B177" s="28">
        <v>955</v>
      </c>
      <c r="C177" s="29" t="s">
        <v>66</v>
      </c>
      <c r="D177" s="30" t="s">
        <v>103</v>
      </c>
      <c r="E177" s="30" t="s">
        <v>80</v>
      </c>
      <c r="F177" s="30"/>
      <c r="G177" s="30"/>
      <c r="H177" s="18">
        <f>SUMIFS(H178:H1168,$B178:$B1168,$B178,$D178:$D1168,$D178,$E178:$E1168,$E178)/2</f>
        <v>2587.1</v>
      </c>
      <c r="I177" s="18">
        <f>SUMIFS(I178:I1168,$B178:$B1168,$B178,$D178:$D1168,$D178,$E178:$E1168,$E178)/2</f>
        <v>0</v>
      </c>
    </row>
    <row r="178" spans="1:9" s="16" customFormat="1" ht="82.2" customHeight="1">
      <c r="A178" s="19">
        <v>2</v>
      </c>
      <c r="B178" s="37">
        <v>955</v>
      </c>
      <c r="C178" s="42" t="s">
        <v>172</v>
      </c>
      <c r="D178" s="39" t="s">
        <v>103</v>
      </c>
      <c r="E178" s="39" t="s">
        <v>80</v>
      </c>
      <c r="F178" s="39" t="s">
        <v>54</v>
      </c>
      <c r="G178" s="39" t="s">
        <v>82</v>
      </c>
      <c r="H178" s="40">
        <f>SUMIFS(H179:H1168,$B179:$B1168,$B178,$D179:$D1168,$D179,$E179:$E1168,$E179,$F179:$F1168,$F179)</f>
        <v>2587.1</v>
      </c>
      <c r="I178" s="40">
        <f>SUMIFS(I179:I1168,$B179:$B1168,$B178,$D179:$D1168,$D179,$E179:$E1168,$E179,$F179:$F1168,$F179)</f>
        <v>0</v>
      </c>
    </row>
    <row r="179" spans="1:9" s="16" customFormat="1" ht="15.6">
      <c r="A179" s="20">
        <v>3</v>
      </c>
      <c r="B179" s="31">
        <v>955</v>
      </c>
      <c r="C179" s="32" t="s">
        <v>51</v>
      </c>
      <c r="D179" s="33" t="s">
        <v>103</v>
      </c>
      <c r="E179" s="33" t="s">
        <v>80</v>
      </c>
      <c r="F179" s="33" t="s">
        <v>54</v>
      </c>
      <c r="G179" s="33" t="s">
        <v>102</v>
      </c>
      <c r="H179" s="24">
        <v>2587.1</v>
      </c>
      <c r="I179" s="24"/>
    </row>
    <row r="180" spans="1:9" s="16" customFormat="1" ht="66" customHeight="1">
      <c r="A180" s="19">
        <v>2</v>
      </c>
      <c r="B180" s="37">
        <v>955</v>
      </c>
      <c r="C180" s="42" t="s">
        <v>149</v>
      </c>
      <c r="D180" s="39" t="s">
        <v>103</v>
      </c>
      <c r="E180" s="39" t="s">
        <v>80</v>
      </c>
      <c r="F180" s="39" t="s">
        <v>148</v>
      </c>
      <c r="G180" s="39" t="s">
        <v>82</v>
      </c>
      <c r="H180" s="40">
        <f>SUMIFS(H181:H1170,$B181:$B1170,$B180,$D181:$D1170,$D181,$E181:$E1170,$E181,$F181:$F1170,$F181)</f>
        <v>0</v>
      </c>
      <c r="I180" s="40">
        <f>SUMIFS(I181:I1170,$B181:$B1170,$B180,$D181:$D1170,$D181,$E181:$E1170,$E181,$F181:$F1170,$F181)</f>
        <v>0</v>
      </c>
    </row>
    <row r="181" spans="1:9" s="16" customFormat="1" ht="142.94999999999999" customHeight="1">
      <c r="A181" s="20">
        <v>3</v>
      </c>
      <c r="B181" s="31">
        <v>955</v>
      </c>
      <c r="C181" s="32" t="s">
        <v>129</v>
      </c>
      <c r="D181" s="33" t="s">
        <v>103</v>
      </c>
      <c r="E181" s="33" t="s">
        <v>80</v>
      </c>
      <c r="F181" s="33" t="s">
        <v>148</v>
      </c>
      <c r="G181" s="33" t="s">
        <v>127</v>
      </c>
      <c r="H181" s="24"/>
      <c r="I181" s="24"/>
    </row>
    <row r="182" spans="1:9" s="16" customFormat="1" ht="15.6">
      <c r="A182" s="17">
        <v>1</v>
      </c>
      <c r="B182" s="28">
        <v>955</v>
      </c>
      <c r="C182" s="29" t="s">
        <v>128</v>
      </c>
      <c r="D182" s="30" t="s">
        <v>103</v>
      </c>
      <c r="E182" s="30" t="s">
        <v>99</v>
      </c>
      <c r="F182" s="30" t="s">
        <v>8</v>
      </c>
      <c r="G182" s="30" t="s">
        <v>82</v>
      </c>
      <c r="H182" s="18">
        <f>SUMIFS(H183:H1173,$B183:$B1173,$B183,$D183:$D1173,$D183,$E183:$E1173,$E183)/2</f>
        <v>15543.400000000001</v>
      </c>
      <c r="I182" s="18">
        <f>SUMIFS(I183:I1173,$B183:$B1173,$B183,$D183:$D1173,$D183,$E183:$E1173,$E183)/2</f>
        <v>0</v>
      </c>
    </row>
    <row r="183" spans="1:9" s="16" customFormat="1" ht="46.8">
      <c r="A183" s="19">
        <v>2</v>
      </c>
      <c r="B183" s="37">
        <v>955</v>
      </c>
      <c r="C183" s="38" t="s">
        <v>197</v>
      </c>
      <c r="D183" s="39" t="s">
        <v>103</v>
      </c>
      <c r="E183" s="39" t="s">
        <v>99</v>
      </c>
      <c r="F183" s="39" t="s">
        <v>67</v>
      </c>
      <c r="G183" s="39" t="s">
        <v>82</v>
      </c>
      <c r="H183" s="40">
        <f>SUMIFS(H184:H1173,$B184:$B1173,$B183,$D184:$D1173,$D184,$E184:$E1173,$E184,$F184:$F1173,$F184)</f>
        <v>0</v>
      </c>
      <c r="I183" s="40">
        <f>SUMIFS(I184:I1173,$B184:$B1173,$B183,$D184:$D1173,$D184,$E184:$E1173,$E184,$F184:$F1173,$F184)</f>
        <v>0</v>
      </c>
    </row>
    <row r="184" spans="1:9" s="16" customFormat="1" ht="151.19999999999999" customHeight="1">
      <c r="A184" s="20">
        <v>3</v>
      </c>
      <c r="B184" s="31">
        <v>955</v>
      </c>
      <c r="C184" s="32" t="s">
        <v>129</v>
      </c>
      <c r="D184" s="33" t="s">
        <v>103</v>
      </c>
      <c r="E184" s="33" t="s">
        <v>99</v>
      </c>
      <c r="F184" s="33" t="s">
        <v>67</v>
      </c>
      <c r="G184" s="33" t="s">
        <v>127</v>
      </c>
      <c r="H184" s="24"/>
      <c r="I184" s="24"/>
    </row>
    <row r="185" spans="1:9" s="16" customFormat="1" ht="93.6">
      <c r="A185" s="19">
        <v>2</v>
      </c>
      <c r="B185" s="37">
        <v>955</v>
      </c>
      <c r="C185" s="47" t="s">
        <v>176</v>
      </c>
      <c r="D185" s="39" t="s">
        <v>103</v>
      </c>
      <c r="E185" s="39" t="s">
        <v>99</v>
      </c>
      <c r="F185" s="39" t="s">
        <v>50</v>
      </c>
      <c r="G185" s="39" t="s">
        <v>82</v>
      </c>
      <c r="H185" s="40">
        <f>SUMIFS(H186:H1175,$B186:$B1175,$B185,$D186:$D1175,$D186,$E186:$E1175,$E186,$F186:$F1175,$F186)</f>
        <v>15543.4</v>
      </c>
      <c r="I185" s="40">
        <f>SUMIFS(I186:I1175,$B186:$B1175,$B185,$D186:$D1175,$D186,$E186:$E1175,$E186,$F186:$F1175,$F186)</f>
        <v>0</v>
      </c>
    </row>
    <row r="186" spans="1:9" s="16" customFormat="1" ht="51.6" customHeight="1">
      <c r="A186" s="20">
        <v>3</v>
      </c>
      <c r="B186" s="31">
        <v>955</v>
      </c>
      <c r="C186" s="32" t="s">
        <v>65</v>
      </c>
      <c r="D186" s="33" t="s">
        <v>103</v>
      </c>
      <c r="E186" s="33" t="s">
        <v>99</v>
      </c>
      <c r="F186" s="33" t="s">
        <v>50</v>
      </c>
      <c r="G186" s="33" t="s">
        <v>105</v>
      </c>
      <c r="H186" s="24">
        <v>10500</v>
      </c>
      <c r="I186" s="24"/>
    </row>
    <row r="187" spans="1:9" s="16" customFormat="1" ht="151.19999999999999" customHeight="1">
      <c r="A187" s="20">
        <v>3</v>
      </c>
      <c r="B187" s="31">
        <v>955</v>
      </c>
      <c r="C187" s="32" t="s">
        <v>129</v>
      </c>
      <c r="D187" s="33" t="s">
        <v>103</v>
      </c>
      <c r="E187" s="33" t="s">
        <v>99</v>
      </c>
      <c r="F187" s="33" t="s">
        <v>50</v>
      </c>
      <c r="G187" s="33" t="s">
        <v>127</v>
      </c>
      <c r="H187" s="24">
        <v>5043.3999999999996</v>
      </c>
      <c r="I187" s="24"/>
    </row>
    <row r="188" spans="1:9" s="16" customFormat="1" ht="93.6">
      <c r="A188" s="19">
        <v>2</v>
      </c>
      <c r="B188" s="37">
        <v>955</v>
      </c>
      <c r="C188" s="38" t="s">
        <v>174</v>
      </c>
      <c r="D188" s="39" t="s">
        <v>103</v>
      </c>
      <c r="E188" s="39" t="s">
        <v>99</v>
      </c>
      <c r="F188" s="39" t="s">
        <v>120</v>
      </c>
      <c r="G188" s="39" t="s">
        <v>82</v>
      </c>
      <c r="H188" s="40">
        <f>SUMIFS(H189:H1178,$B189:$B1178,$B188,$D189:$D1178,$D189,$E189:$E1178,$E189,$F189:$F1178,$F189)</f>
        <v>0</v>
      </c>
      <c r="I188" s="40">
        <f>SUMIFS(I189:I1178,$B189:$B1178,$B188,$D189:$D1178,$D189,$E189:$E1178,$E189,$F189:$F1178,$F189)</f>
        <v>0</v>
      </c>
    </row>
    <row r="189" spans="1:9" s="16" customFormat="1" ht="15.6">
      <c r="A189" s="20">
        <v>3</v>
      </c>
      <c r="B189" s="31">
        <v>955</v>
      </c>
      <c r="C189" s="32" t="s">
        <v>51</v>
      </c>
      <c r="D189" s="33" t="s">
        <v>103</v>
      </c>
      <c r="E189" s="33" t="s">
        <v>99</v>
      </c>
      <c r="F189" s="33" t="s">
        <v>120</v>
      </c>
      <c r="G189" s="33" t="s">
        <v>102</v>
      </c>
      <c r="H189" s="24"/>
      <c r="I189" s="24"/>
    </row>
    <row r="190" spans="1:9" s="16" customFormat="1" ht="15.6">
      <c r="A190" s="17">
        <v>1</v>
      </c>
      <c r="B190" s="28">
        <v>955</v>
      </c>
      <c r="C190" s="29" t="s">
        <v>133</v>
      </c>
      <c r="D190" s="30" t="s">
        <v>103</v>
      </c>
      <c r="E190" s="30" t="s">
        <v>89</v>
      </c>
      <c r="F190" s="30" t="s">
        <v>8</v>
      </c>
      <c r="G190" s="30" t="s">
        <v>82</v>
      </c>
      <c r="H190" s="18">
        <f>SUMIFS(H191:H1181,$B191:$B1181,$B191,$D191:$D1181,$D191,$E191:$E1181,$E191)/2</f>
        <v>0</v>
      </c>
      <c r="I190" s="18">
        <f>SUMIFS(I191:I1181,$B191:$B1181,$B191,$D191:$D1181,$D191,$E191:$E1181,$E191)/2</f>
        <v>0</v>
      </c>
    </row>
    <row r="191" spans="1:9" s="16" customFormat="1" ht="72.599999999999994" customHeight="1">
      <c r="A191" s="19">
        <v>2</v>
      </c>
      <c r="B191" s="37">
        <v>955</v>
      </c>
      <c r="C191" s="38" t="s">
        <v>132</v>
      </c>
      <c r="D191" s="39" t="s">
        <v>103</v>
      </c>
      <c r="E191" s="39" t="s">
        <v>89</v>
      </c>
      <c r="F191" s="39" t="s">
        <v>131</v>
      </c>
      <c r="G191" s="39" t="s">
        <v>82</v>
      </c>
      <c r="H191" s="40">
        <f>SUMIFS(H192:H1181,$B192:$B1181,$B191,$D192:$D1181,$D192,$E192:$E1181,$E192,$F192:$F1181,$F192)</f>
        <v>0</v>
      </c>
      <c r="I191" s="40">
        <f>SUMIFS(I192:I1181,$B192:$B1181,$B191,$D192:$D1181,$D192,$E192:$E1181,$E192,$F192:$F1181,$F192)</f>
        <v>0</v>
      </c>
    </row>
    <row r="192" spans="1:9" s="16" customFormat="1" ht="15.6">
      <c r="A192" s="20">
        <v>3</v>
      </c>
      <c r="B192" s="31">
        <v>955</v>
      </c>
      <c r="C192" s="32" t="s">
        <v>51</v>
      </c>
      <c r="D192" s="33" t="s">
        <v>103</v>
      </c>
      <c r="E192" s="33" t="s">
        <v>89</v>
      </c>
      <c r="F192" s="33" t="s">
        <v>131</v>
      </c>
      <c r="G192" s="33" t="s">
        <v>102</v>
      </c>
      <c r="H192" s="24"/>
      <c r="I192" s="24"/>
    </row>
    <row r="193" spans="1:9" s="16" customFormat="1" ht="55.2" customHeight="1">
      <c r="A193" s="19">
        <v>2</v>
      </c>
      <c r="B193" s="37">
        <v>955</v>
      </c>
      <c r="C193" s="38" t="s">
        <v>158</v>
      </c>
      <c r="D193" s="39" t="s">
        <v>103</v>
      </c>
      <c r="E193" s="39" t="s">
        <v>89</v>
      </c>
      <c r="F193" s="39" t="s">
        <v>157</v>
      </c>
      <c r="G193" s="39" t="s">
        <v>82</v>
      </c>
      <c r="H193" s="40">
        <f>SUMIFS(H194:H1183,$B194:$B1183,$B193,$D194:$D1183,$D194,$E194:$E1183,$E194,$F194:$F1183,$F194)</f>
        <v>0</v>
      </c>
      <c r="I193" s="40">
        <f>SUMIFS(I194:I1183,$B194:$B1183,$B193,$D194:$D1183,$D194,$E194:$E1183,$E194,$F194:$F1183,$F194)</f>
        <v>0</v>
      </c>
    </row>
    <row r="194" spans="1:9" s="16" customFormat="1" ht="15.6">
      <c r="A194" s="20">
        <v>3</v>
      </c>
      <c r="B194" s="31">
        <v>955</v>
      </c>
      <c r="C194" s="32" t="s">
        <v>51</v>
      </c>
      <c r="D194" s="33" t="s">
        <v>103</v>
      </c>
      <c r="E194" s="33" t="s">
        <v>89</v>
      </c>
      <c r="F194" s="33" t="s">
        <v>157</v>
      </c>
      <c r="G194" s="33" t="s">
        <v>102</v>
      </c>
      <c r="H194" s="24"/>
      <c r="I194" s="24"/>
    </row>
    <row r="195" spans="1:9" s="16" customFormat="1" ht="31.2">
      <c r="A195" s="17">
        <v>1</v>
      </c>
      <c r="B195" s="28">
        <v>955</v>
      </c>
      <c r="C195" s="29" t="s">
        <v>68</v>
      </c>
      <c r="D195" s="30" t="s">
        <v>81</v>
      </c>
      <c r="E195" s="30" t="s">
        <v>103</v>
      </c>
      <c r="F195" s="30" t="s">
        <v>82</v>
      </c>
      <c r="G195" s="30" t="s">
        <v>82</v>
      </c>
      <c r="H195" s="18">
        <f>SUMIFS(H196:H1186,$B196:$B1186,$B196,$D196:$D1186,$D196,$E196:$E1186,$E196)/2</f>
        <v>10240.1</v>
      </c>
      <c r="I195" s="18">
        <f>SUMIFS(I196:I1186,$B196:$B1186,$B196,$D196:$D1186,$D196,$E196:$E1186,$E196)/2</f>
        <v>2455</v>
      </c>
    </row>
    <row r="196" spans="1:9" s="16" customFormat="1" ht="31.2">
      <c r="A196" s="19">
        <v>2</v>
      </c>
      <c r="B196" s="37">
        <v>955</v>
      </c>
      <c r="C196" s="38" t="s">
        <v>177</v>
      </c>
      <c r="D196" s="39" t="s">
        <v>81</v>
      </c>
      <c r="E196" s="39" t="s">
        <v>103</v>
      </c>
      <c r="F196" s="39" t="s">
        <v>69</v>
      </c>
      <c r="G196" s="39"/>
      <c r="H196" s="40">
        <f>SUMIFS(H197:H1186,$B197:$B1186,$B196,$D197:$D1186,$D197,$E197:$E1186,$E197,$F197:$F1186,$F197)</f>
        <v>3609.9</v>
      </c>
      <c r="I196" s="40">
        <f>SUMIFS(I197:I1186,$B197:$B1186,$B196,$D197:$D1186,$D197,$E197:$E1186,$E197,$F197:$F1186,$F197)</f>
        <v>2455</v>
      </c>
    </row>
    <row r="197" spans="1:9" s="16" customFormat="1" ht="15.6">
      <c r="A197" s="20">
        <v>3</v>
      </c>
      <c r="B197" s="31">
        <v>955</v>
      </c>
      <c r="C197" s="32" t="s">
        <v>51</v>
      </c>
      <c r="D197" s="33" t="s">
        <v>81</v>
      </c>
      <c r="E197" s="33" t="s">
        <v>103</v>
      </c>
      <c r="F197" s="33" t="s">
        <v>69</v>
      </c>
      <c r="G197" s="33" t="s">
        <v>102</v>
      </c>
      <c r="H197" s="24">
        <v>3609.9</v>
      </c>
      <c r="I197" s="24">
        <v>2455</v>
      </c>
    </row>
    <row r="198" spans="1:9" s="16" customFormat="1" ht="67.2" customHeight="1">
      <c r="A198" s="19">
        <v>2</v>
      </c>
      <c r="B198" s="37">
        <v>955</v>
      </c>
      <c r="C198" s="38" t="s">
        <v>178</v>
      </c>
      <c r="D198" s="39" t="s">
        <v>81</v>
      </c>
      <c r="E198" s="39" t="s">
        <v>103</v>
      </c>
      <c r="F198" s="39" t="s">
        <v>70</v>
      </c>
      <c r="G198" s="39"/>
      <c r="H198" s="40">
        <f>SUMIFS(H199:H1188,$B199:$B1188,$B198,$D199:$D1188,$D199,$E199:$E1188,$E199,$F199:$F1188,$F199)</f>
        <v>3123.2</v>
      </c>
      <c r="I198" s="40">
        <f>SUMIFS(I199:I1188,$B199:$B1188,$B198,$D199:$D1188,$D199,$E199:$E1188,$E199,$F199:$F1188,$F199)</f>
        <v>0</v>
      </c>
    </row>
    <row r="199" spans="1:9" s="16" customFormat="1" ht="15.6">
      <c r="A199" s="20">
        <v>3</v>
      </c>
      <c r="B199" s="31">
        <v>955</v>
      </c>
      <c r="C199" s="32" t="s">
        <v>51</v>
      </c>
      <c r="D199" s="33" t="s">
        <v>81</v>
      </c>
      <c r="E199" s="33" t="s">
        <v>103</v>
      </c>
      <c r="F199" s="33" t="s">
        <v>70</v>
      </c>
      <c r="G199" s="33" t="s">
        <v>102</v>
      </c>
      <c r="H199" s="24">
        <v>3123.2</v>
      </c>
      <c r="I199" s="24"/>
    </row>
    <row r="200" spans="1:9" s="16" customFormat="1" ht="63.6" customHeight="1">
      <c r="A200" s="19">
        <v>2</v>
      </c>
      <c r="B200" s="37">
        <v>955</v>
      </c>
      <c r="C200" s="42" t="s">
        <v>179</v>
      </c>
      <c r="D200" s="39" t="s">
        <v>81</v>
      </c>
      <c r="E200" s="39" t="s">
        <v>103</v>
      </c>
      <c r="F200" s="39" t="s">
        <v>71</v>
      </c>
      <c r="G200" s="39"/>
      <c r="H200" s="40">
        <f>SUMIFS(H201:H1190,$B201:$B1190,$B200,$D201:$D1190,$D201,$E201:$E1190,$E201,$F201:$F1190,$F201)</f>
        <v>3507</v>
      </c>
      <c r="I200" s="40">
        <f>SUMIFS(I201:I1190,$B201:$B1190,$B200,$D201:$D1190,$D201,$E201:$E1190,$E201,$F201:$F1190,$F201)</f>
        <v>0</v>
      </c>
    </row>
    <row r="201" spans="1:9" s="16" customFormat="1" ht="15.6">
      <c r="A201" s="20">
        <v>3</v>
      </c>
      <c r="B201" s="31">
        <v>955</v>
      </c>
      <c r="C201" s="32" t="s">
        <v>51</v>
      </c>
      <c r="D201" s="33" t="s">
        <v>81</v>
      </c>
      <c r="E201" s="33" t="s">
        <v>103</v>
      </c>
      <c r="F201" s="33" t="s">
        <v>71</v>
      </c>
      <c r="G201" s="33" t="s">
        <v>102</v>
      </c>
      <c r="H201" s="24">
        <v>3507</v>
      </c>
      <c r="I201" s="24"/>
    </row>
    <row r="202" spans="1:9" s="16" customFormat="1" ht="15.6">
      <c r="A202" s="17">
        <v>1</v>
      </c>
      <c r="B202" s="28">
        <v>955</v>
      </c>
      <c r="C202" s="29" t="s">
        <v>43</v>
      </c>
      <c r="D202" s="30" t="s">
        <v>92</v>
      </c>
      <c r="E202" s="30" t="s">
        <v>99</v>
      </c>
      <c r="F202" s="30"/>
      <c r="G202" s="30"/>
      <c r="H202" s="18">
        <f>SUMIFS(H203:H1193,$B203:$B1193,$B203,$D203:$D1193,$D203,$E203:$E1193,$E203)/2</f>
        <v>37654</v>
      </c>
      <c r="I202" s="18">
        <f>SUMIFS(I203:I1193,$B203:$B1193,$B203,$D203:$D1193,$D203,$E203:$E1193,$E203)/2</f>
        <v>0</v>
      </c>
    </row>
    <row r="203" spans="1:9" s="16" customFormat="1" ht="78">
      <c r="A203" s="19">
        <v>2</v>
      </c>
      <c r="B203" s="37">
        <v>955</v>
      </c>
      <c r="C203" s="41" t="s">
        <v>198</v>
      </c>
      <c r="D203" s="39" t="s">
        <v>92</v>
      </c>
      <c r="E203" s="39" t="s">
        <v>99</v>
      </c>
      <c r="F203" s="39" t="s">
        <v>44</v>
      </c>
      <c r="G203" s="39"/>
      <c r="H203" s="40">
        <f>SUMIFS(H204:H1193,$B204:$B1193,$B203,$D204:$D1193,$D204,$E204:$E1193,$E204,$F204:$F1193,$F204)</f>
        <v>0</v>
      </c>
      <c r="I203" s="40">
        <f>SUMIFS(I204:I1193,$B204:$B1193,$B203,$D204:$D1193,$D204,$E204:$E1193,$E204,$F204:$F1193,$F204)</f>
        <v>0</v>
      </c>
    </row>
    <row r="204" spans="1:9" s="16" customFormat="1" ht="15.6">
      <c r="A204" s="20">
        <v>3</v>
      </c>
      <c r="B204" s="31">
        <v>955</v>
      </c>
      <c r="C204" s="32" t="s">
        <v>51</v>
      </c>
      <c r="D204" s="33" t="s">
        <v>92</v>
      </c>
      <c r="E204" s="33" t="s">
        <v>99</v>
      </c>
      <c r="F204" s="33" t="s">
        <v>44</v>
      </c>
      <c r="G204" s="33" t="s">
        <v>102</v>
      </c>
      <c r="H204" s="24"/>
      <c r="I204" s="24"/>
    </row>
    <row r="205" spans="1:9" s="16" customFormat="1" ht="93.6">
      <c r="A205" s="19">
        <v>2</v>
      </c>
      <c r="B205" s="37">
        <v>955</v>
      </c>
      <c r="C205" s="38" t="s">
        <v>169</v>
      </c>
      <c r="D205" s="39" t="s">
        <v>92</v>
      </c>
      <c r="E205" s="39" t="s">
        <v>99</v>
      </c>
      <c r="F205" s="39" t="s">
        <v>50</v>
      </c>
      <c r="G205" s="39"/>
      <c r="H205" s="40">
        <f>SUMIFS(H206:H1195,$B206:$B1195,$B205,$D206:$D1195,$D206,$E206:$E1195,$E206,$F206:$F1195,$F206)</f>
        <v>37654</v>
      </c>
      <c r="I205" s="40">
        <f>SUMIFS(I206:I1195,$B206:$B1195,$B205,$D206:$D1195,$D206,$E206:$E1195,$E206,$F206:$F1195,$F206)</f>
        <v>0</v>
      </c>
    </row>
    <row r="206" spans="1:9" s="16" customFormat="1" ht="15.6">
      <c r="A206" s="20">
        <v>3</v>
      </c>
      <c r="B206" s="31">
        <v>955</v>
      </c>
      <c r="C206" s="32" t="s">
        <v>51</v>
      </c>
      <c r="D206" s="33" t="s">
        <v>92</v>
      </c>
      <c r="E206" s="33" t="s">
        <v>99</v>
      </c>
      <c r="F206" s="33" t="s">
        <v>50</v>
      </c>
      <c r="G206" s="33" t="s">
        <v>102</v>
      </c>
      <c r="H206" s="24">
        <v>37654</v>
      </c>
      <c r="I206" s="24"/>
    </row>
    <row r="207" spans="1:9" s="16" customFormat="1" ht="15.6">
      <c r="A207" s="17">
        <v>1</v>
      </c>
      <c r="B207" s="28">
        <v>955</v>
      </c>
      <c r="C207" s="29" t="s">
        <v>73</v>
      </c>
      <c r="D207" s="30" t="s">
        <v>92</v>
      </c>
      <c r="E207" s="30" t="s">
        <v>89</v>
      </c>
      <c r="F207" s="30"/>
      <c r="G207" s="30"/>
      <c r="H207" s="18">
        <f>SUMIFS(H208:H1198,$B208:$B1198,$B208,$D208:$D1198,$D208,$E208:$E1198,$E208)/2</f>
        <v>8758</v>
      </c>
      <c r="I207" s="18">
        <f>SUMIFS(I208:I1198,$B208:$B1198,$B208,$D208:$D1198,$D208,$E208:$E1198,$E208)/2</f>
        <v>0</v>
      </c>
    </row>
    <row r="208" spans="1:9" s="16" customFormat="1" ht="64.95" customHeight="1">
      <c r="A208" s="19">
        <v>2</v>
      </c>
      <c r="B208" s="37">
        <v>955</v>
      </c>
      <c r="C208" s="38" t="s">
        <v>180</v>
      </c>
      <c r="D208" s="39" t="s">
        <v>92</v>
      </c>
      <c r="E208" s="39" t="s">
        <v>89</v>
      </c>
      <c r="F208" s="39" t="s">
        <v>125</v>
      </c>
      <c r="G208" s="39"/>
      <c r="H208" s="40">
        <f>SUMIFS(H209:H1198,$B209:$B1198,$B208,$D209:$D1198,$D209,$E209:$E1198,$E209,$F209:$F1198,$F209)</f>
        <v>8758</v>
      </c>
      <c r="I208" s="40">
        <f>SUMIFS(I209:I1198,$B209:$B1198,$B208,$D209:$D1198,$D209,$E209:$E1198,$E209,$F209:$F1198,$F209)</f>
        <v>0</v>
      </c>
    </row>
    <row r="209" spans="1:9" s="16" customFormat="1" ht="15.6">
      <c r="A209" s="20">
        <v>3</v>
      </c>
      <c r="B209" s="31">
        <v>955</v>
      </c>
      <c r="C209" s="32" t="s">
        <v>51</v>
      </c>
      <c r="D209" s="33" t="s">
        <v>92</v>
      </c>
      <c r="E209" s="33" t="s">
        <v>89</v>
      </c>
      <c r="F209" s="33" t="s">
        <v>125</v>
      </c>
      <c r="G209" s="33" t="s">
        <v>102</v>
      </c>
      <c r="H209" s="24">
        <v>8758</v>
      </c>
      <c r="I209" s="24"/>
    </row>
    <row r="210" spans="1:9" s="16" customFormat="1" ht="15.6">
      <c r="A210" s="17">
        <v>1</v>
      </c>
      <c r="B210" s="28">
        <v>955</v>
      </c>
      <c r="C210" s="29" t="s">
        <v>186</v>
      </c>
      <c r="D210" s="30" t="s">
        <v>92</v>
      </c>
      <c r="E210" s="30" t="s">
        <v>92</v>
      </c>
      <c r="F210" s="30"/>
      <c r="G210" s="30"/>
      <c r="H210" s="18">
        <f>SUMIFS(H211:H1201,$B211:$B1201,$B211,$D211:$D1201,$D211,$E211:$E1201,$E211)/2</f>
        <v>2150.9</v>
      </c>
      <c r="I210" s="18">
        <f>SUMIFS(I211:I1201,$B211:$B1201,$B211,$D211:$D1201,$D211,$E211:$E1201,$E211)/2</f>
        <v>1775</v>
      </c>
    </row>
    <row r="211" spans="1:9" s="16" customFormat="1" ht="31.2">
      <c r="A211" s="19">
        <v>2</v>
      </c>
      <c r="B211" s="37">
        <v>955</v>
      </c>
      <c r="C211" s="38" t="s">
        <v>181</v>
      </c>
      <c r="D211" s="39" t="s">
        <v>92</v>
      </c>
      <c r="E211" s="39" t="s">
        <v>92</v>
      </c>
      <c r="F211" s="39" t="s">
        <v>25</v>
      </c>
      <c r="G211" s="39"/>
      <c r="H211" s="40">
        <f>SUMIFS(H212:H1201,$B212:$B1201,$B211,$D212:$D1201,$D212,$E212:$E1201,$E212,$F212:$F1201,$F212)</f>
        <v>0</v>
      </c>
      <c r="I211" s="40">
        <f>SUMIFS(I212:I1201,$B212:$B1201,$B211,$D212:$D1201,$D212,$E212:$E1201,$E212,$F212:$F1201,$F212)</f>
        <v>0</v>
      </c>
    </row>
    <row r="212" spans="1:9" s="16" customFormat="1" ht="15.6">
      <c r="A212" s="20">
        <v>3</v>
      </c>
      <c r="B212" s="31">
        <v>955</v>
      </c>
      <c r="C212" s="32" t="s">
        <v>51</v>
      </c>
      <c r="D212" s="33" t="s">
        <v>92</v>
      </c>
      <c r="E212" s="33" t="s">
        <v>92</v>
      </c>
      <c r="F212" s="33" t="s">
        <v>25</v>
      </c>
      <c r="G212" s="33" t="s">
        <v>102</v>
      </c>
      <c r="H212" s="24"/>
      <c r="I212" s="24"/>
    </row>
    <row r="213" spans="1:9" s="16" customFormat="1" ht="46.8">
      <c r="A213" s="19">
        <v>2</v>
      </c>
      <c r="B213" s="37">
        <v>955</v>
      </c>
      <c r="C213" s="42" t="s">
        <v>162</v>
      </c>
      <c r="D213" s="39" t="s">
        <v>92</v>
      </c>
      <c r="E213" s="39" t="s">
        <v>92</v>
      </c>
      <c r="F213" s="39" t="s">
        <v>74</v>
      </c>
      <c r="G213" s="39"/>
      <c r="H213" s="40">
        <f>SUMIFS(H214:H1203,$B214:$B1203,$B213,$D214:$D1203,$D214,$E214:$E1203,$E214,$F214:$F1203,$F214)</f>
        <v>0</v>
      </c>
      <c r="I213" s="40">
        <f>SUMIFS(I214:I1203,$B214:$B1203,$B213,$D214:$D1203,$D214,$E214:$E1203,$E214,$F214:$F1203,$F214)</f>
        <v>0</v>
      </c>
    </row>
    <row r="214" spans="1:9" s="16" customFormat="1" ht="15.6">
      <c r="A214" s="20">
        <v>3</v>
      </c>
      <c r="B214" s="31">
        <v>955</v>
      </c>
      <c r="C214" s="32" t="s">
        <v>51</v>
      </c>
      <c r="D214" s="33" t="s">
        <v>92</v>
      </c>
      <c r="E214" s="33" t="s">
        <v>92</v>
      </c>
      <c r="F214" s="33" t="s">
        <v>74</v>
      </c>
      <c r="G214" s="33" t="s">
        <v>102</v>
      </c>
      <c r="H214" s="24"/>
      <c r="I214" s="24"/>
    </row>
    <row r="215" spans="1:9" s="16" customFormat="1" ht="31.2">
      <c r="A215" s="19">
        <v>2</v>
      </c>
      <c r="B215" s="37">
        <v>955</v>
      </c>
      <c r="C215" s="38" t="s">
        <v>72</v>
      </c>
      <c r="D215" s="39" t="s">
        <v>92</v>
      </c>
      <c r="E215" s="39" t="s">
        <v>92</v>
      </c>
      <c r="F215" s="39" t="s">
        <v>126</v>
      </c>
      <c r="G215" s="39"/>
      <c r="H215" s="40">
        <f>SUMIFS(H216:H1205,$B216:$B1205,$B215,$D216:$D1205,$D216,$E216:$E1205,$E216,$F216:$F1205,$F216)</f>
        <v>2150.9</v>
      </c>
      <c r="I215" s="40">
        <f>SUMIFS(I216:I1205,$B216:$B1205,$B215,$D216:$D1205,$D216,$E216:$E1205,$E216,$F216:$F1205,$F216)</f>
        <v>1775</v>
      </c>
    </row>
    <row r="216" spans="1:9" s="16" customFormat="1" ht="46.8">
      <c r="A216" s="20">
        <v>3</v>
      </c>
      <c r="B216" s="31">
        <v>955</v>
      </c>
      <c r="C216" s="32" t="s">
        <v>13</v>
      </c>
      <c r="D216" s="33" t="s">
        <v>92</v>
      </c>
      <c r="E216" s="33" t="s">
        <v>92</v>
      </c>
      <c r="F216" s="33" t="s">
        <v>126</v>
      </c>
      <c r="G216" s="33" t="s">
        <v>84</v>
      </c>
      <c r="H216" s="24">
        <v>2150.9</v>
      </c>
      <c r="I216" s="24">
        <v>1775</v>
      </c>
    </row>
    <row r="217" spans="1:9" s="16" customFormat="1" ht="15.6">
      <c r="A217" s="17">
        <v>1</v>
      </c>
      <c r="B217" s="28">
        <v>955</v>
      </c>
      <c r="C217" s="29" t="s">
        <v>27</v>
      </c>
      <c r="D217" s="30" t="s">
        <v>94</v>
      </c>
      <c r="E217" s="30" t="s">
        <v>80</v>
      </c>
      <c r="F217" s="30" t="s">
        <v>8</v>
      </c>
      <c r="G217" s="30" t="s">
        <v>82</v>
      </c>
      <c r="H217" s="18">
        <f>SUMIFS(H218:H1208,$B218:$B1208,$B218,$D218:$D1208,$D218,$E218:$E1208,$E218)/2</f>
        <v>7023.5999999999995</v>
      </c>
      <c r="I217" s="18">
        <f>SUMIFS(I218:I1208,$B218:$B1208,$B218,$D218:$D1208,$D218,$E218:$E1208,$E218)/2</f>
        <v>0</v>
      </c>
    </row>
    <row r="218" spans="1:9" s="16" customFormat="1" ht="39" customHeight="1">
      <c r="A218" s="19">
        <v>2</v>
      </c>
      <c r="B218" s="37">
        <v>955</v>
      </c>
      <c r="C218" s="38" t="s">
        <v>163</v>
      </c>
      <c r="D218" s="39" t="s">
        <v>94</v>
      </c>
      <c r="E218" s="39" t="s">
        <v>80</v>
      </c>
      <c r="F218" s="39" t="s">
        <v>28</v>
      </c>
      <c r="G218" s="39"/>
      <c r="H218" s="40">
        <f>SUMIFS(H219:H1208,$B219:$B1208,$B218,$D219:$D1208,$D219,$E219:$E1208,$E219,$F219:$F1208,$F219)</f>
        <v>27.2</v>
      </c>
      <c r="I218" s="40">
        <f>SUMIFS(I219:I1208,$B219:$B1208,$B218,$D219:$D1208,$D219,$E219:$E1208,$E219,$F219:$F1208,$F219)</f>
        <v>0</v>
      </c>
    </row>
    <row r="219" spans="1:9" s="16" customFormat="1" ht="15.6">
      <c r="A219" s="20">
        <v>3</v>
      </c>
      <c r="B219" s="31">
        <v>955</v>
      </c>
      <c r="C219" s="32" t="s">
        <v>51</v>
      </c>
      <c r="D219" s="33" t="s">
        <v>94</v>
      </c>
      <c r="E219" s="33" t="s">
        <v>80</v>
      </c>
      <c r="F219" s="33" t="s">
        <v>28</v>
      </c>
      <c r="G219" s="33" t="s">
        <v>102</v>
      </c>
      <c r="H219" s="24">
        <v>27.2</v>
      </c>
      <c r="I219" s="24"/>
    </row>
    <row r="220" spans="1:9" s="16" customFormat="1" ht="93.6">
      <c r="A220" s="19">
        <v>2</v>
      </c>
      <c r="B220" s="37">
        <v>955</v>
      </c>
      <c r="C220" s="38" t="s">
        <v>169</v>
      </c>
      <c r="D220" s="39" t="s">
        <v>94</v>
      </c>
      <c r="E220" s="39" t="s">
        <v>80</v>
      </c>
      <c r="F220" s="39" t="s">
        <v>50</v>
      </c>
      <c r="G220" s="39" t="s">
        <v>82</v>
      </c>
      <c r="H220" s="40">
        <f>SUMIFS(H221:H1210,$B221:$B1210,$B220,$D221:$D1210,$D221,$E221:$E1210,$E221,$F221:$F1210,$F221)</f>
        <v>6996.4</v>
      </c>
      <c r="I220" s="40">
        <f>SUMIFS(I221:I1210,$B221:$B1210,$B220,$D221:$D1210,$D221,$E221:$E1210,$E221,$F221:$F1210,$F221)</f>
        <v>0</v>
      </c>
    </row>
    <row r="221" spans="1:9" s="16" customFormat="1" ht="15.6">
      <c r="A221" s="20">
        <v>3</v>
      </c>
      <c r="B221" s="31">
        <v>955</v>
      </c>
      <c r="C221" s="32" t="s">
        <v>51</v>
      </c>
      <c r="D221" s="33" t="s">
        <v>94</v>
      </c>
      <c r="E221" s="33" t="s">
        <v>80</v>
      </c>
      <c r="F221" s="33" t="s">
        <v>50</v>
      </c>
      <c r="G221" s="33" t="s">
        <v>102</v>
      </c>
      <c r="H221" s="24">
        <v>6996.4</v>
      </c>
      <c r="I221" s="24"/>
    </row>
    <row r="222" spans="1:9" s="16" customFormat="1" ht="15.6">
      <c r="A222" s="17">
        <v>1</v>
      </c>
      <c r="B222" s="28">
        <v>955</v>
      </c>
      <c r="C222" s="29" t="s">
        <v>146</v>
      </c>
      <c r="D222" s="30" t="s">
        <v>100</v>
      </c>
      <c r="E222" s="30" t="s">
        <v>99</v>
      </c>
      <c r="F222" s="30"/>
      <c r="G222" s="30"/>
      <c r="H222" s="18">
        <f>SUMIFS(H223:H1213,$B223:$B1213,$B223,$D223:$D1213,$D223,$E223:$E1213,$E223)/2</f>
        <v>0</v>
      </c>
      <c r="I222" s="18">
        <f>SUMIFS(I223:I1213,$B223:$B1213,$B223,$D223:$D1213,$D223,$E223:$E1213,$E223)/2</f>
        <v>0</v>
      </c>
    </row>
    <row r="223" spans="1:9" s="16" customFormat="1" ht="51.6" customHeight="1">
      <c r="A223" s="19">
        <v>2</v>
      </c>
      <c r="B223" s="37">
        <v>955</v>
      </c>
      <c r="C223" s="38" t="s">
        <v>197</v>
      </c>
      <c r="D223" s="39" t="s">
        <v>100</v>
      </c>
      <c r="E223" s="39" t="s">
        <v>99</v>
      </c>
      <c r="F223" s="39" t="s">
        <v>67</v>
      </c>
      <c r="G223" s="39"/>
      <c r="H223" s="40">
        <f>SUMIFS(H224:H1213,$B224:$B1213,$B223,$D224:$D1213,$D224,$E224:$E1213,$E224,$F224:$F1213,$F224)</f>
        <v>0</v>
      </c>
      <c r="I223" s="40">
        <f>SUMIFS(I224:I1213,$B224:$B1213,$B223,$D224:$D1213,$D224,$E224:$E1213,$E224,$F224:$F1213,$F224)</f>
        <v>0</v>
      </c>
    </row>
    <row r="224" spans="1:9" s="16" customFormat="1" ht="15.6">
      <c r="A224" s="20">
        <v>3</v>
      </c>
      <c r="B224" s="31">
        <v>955</v>
      </c>
      <c r="C224" s="32" t="s">
        <v>51</v>
      </c>
      <c r="D224" s="33" t="s">
        <v>100</v>
      </c>
      <c r="E224" s="33" t="s">
        <v>99</v>
      </c>
      <c r="F224" s="33" t="s">
        <v>67</v>
      </c>
      <c r="G224" s="33" t="s">
        <v>102</v>
      </c>
      <c r="H224" s="24"/>
      <c r="I224" s="25"/>
    </row>
    <row r="225" spans="1:9" s="16" customFormat="1" ht="15.6">
      <c r="A225" s="17">
        <v>1</v>
      </c>
      <c r="B225" s="28">
        <v>955</v>
      </c>
      <c r="C225" s="56" t="s">
        <v>190</v>
      </c>
      <c r="D225" s="30" t="s">
        <v>95</v>
      </c>
      <c r="E225" s="30" t="s">
        <v>80</v>
      </c>
      <c r="F225" s="30" t="s">
        <v>8</v>
      </c>
      <c r="G225" s="30" t="s">
        <v>82</v>
      </c>
      <c r="H225" s="18">
        <f>SUMIFS(H226:H1216,$B226:$B1216,$B226,$D226:$D1216,$D226,$E226:$E1216,$E226)/2</f>
        <v>1605.9</v>
      </c>
      <c r="I225" s="18">
        <f>SUMIFS(I226:I1216,$B226:$B1216,$B226,$D226:$D1216,$D226,$E226:$E1216,$E226)/2</f>
        <v>0</v>
      </c>
    </row>
    <row r="226" spans="1:9" s="16" customFormat="1" ht="46.8">
      <c r="A226" s="19">
        <v>2</v>
      </c>
      <c r="B226" s="37">
        <v>955</v>
      </c>
      <c r="C226" s="52" t="s">
        <v>35</v>
      </c>
      <c r="D226" s="39" t="s">
        <v>95</v>
      </c>
      <c r="E226" s="39" t="s">
        <v>80</v>
      </c>
      <c r="F226" s="53" t="s">
        <v>130</v>
      </c>
      <c r="G226" s="39"/>
      <c r="H226" s="40">
        <f>SUMIFS(H227:H1216,$B227:$B1216,$B226,$D227:$D1216,$D227,$E227:$E1216,$E227,$F227:$F1216,$F227)</f>
        <v>1605.9</v>
      </c>
      <c r="I226" s="40">
        <f>SUMIFS(I227:I1216,$B227:$B1216,$B226,$D227:$D1216,$D227,$E227:$E1216,$E227,$F227:$F1216,$F227)</f>
        <v>0</v>
      </c>
    </row>
    <row r="227" spans="1:9" s="16" customFormat="1" ht="37.950000000000003" customHeight="1">
      <c r="A227" s="20">
        <v>3</v>
      </c>
      <c r="B227" s="31">
        <v>955</v>
      </c>
      <c r="C227" s="32" t="s">
        <v>23</v>
      </c>
      <c r="D227" s="33" t="s">
        <v>95</v>
      </c>
      <c r="E227" s="33" t="s">
        <v>80</v>
      </c>
      <c r="F227" s="33" t="s">
        <v>130</v>
      </c>
      <c r="G227" s="33" t="s">
        <v>91</v>
      </c>
      <c r="H227" s="24">
        <v>1605.9</v>
      </c>
      <c r="I227" s="24"/>
    </row>
    <row r="228" spans="1:9" s="16" customFormat="1" ht="15.6">
      <c r="A228" s="17">
        <v>1</v>
      </c>
      <c r="B228" s="28">
        <v>955</v>
      </c>
      <c r="C228" s="29" t="s">
        <v>75</v>
      </c>
      <c r="D228" s="30" t="s">
        <v>95</v>
      </c>
      <c r="E228" s="30" t="s">
        <v>89</v>
      </c>
      <c r="F228" s="30" t="s">
        <v>8</v>
      </c>
      <c r="G228" s="30" t="s">
        <v>82</v>
      </c>
      <c r="H228" s="18">
        <f>SUMIFS(H229:H1219,$B229:$B1219,$B229,$D229:$D1219,$D229,$E229:$E1219,$E229)/2</f>
        <v>9296.2999999999993</v>
      </c>
      <c r="I228" s="18">
        <f>SUMIFS(I229:I1219,$B229:$B1219,$B229,$D229:$D1219,$D229,$E229:$E1219,$E229)/2</f>
        <v>8897</v>
      </c>
    </row>
    <row r="229" spans="1:9" s="16" customFormat="1" ht="46.8">
      <c r="A229" s="19">
        <v>2</v>
      </c>
      <c r="B229" s="37">
        <v>955</v>
      </c>
      <c r="C229" s="38" t="s">
        <v>197</v>
      </c>
      <c r="D229" s="39" t="s">
        <v>95</v>
      </c>
      <c r="E229" s="39" t="s">
        <v>89</v>
      </c>
      <c r="F229" s="39" t="s">
        <v>67</v>
      </c>
      <c r="G229" s="39"/>
      <c r="H229" s="40">
        <f>SUMIFS(H230:H1219,$B230:$B1219,$B229,$D230:$D1219,$D230,$E230:$E1219,$E230,$F230:$F1219,$F230)</f>
        <v>4302</v>
      </c>
      <c r="I229" s="40">
        <f>SUMIFS(I230:I1219,$B230:$B1219,$B229,$D230:$D1219,$D230,$E230:$E1219,$E230,$F230:$F1219,$F230)</f>
        <v>4152</v>
      </c>
    </row>
    <row r="230" spans="1:9" s="16" customFormat="1" ht="39.6" customHeight="1">
      <c r="A230" s="20">
        <v>3</v>
      </c>
      <c r="B230" s="31">
        <v>955</v>
      </c>
      <c r="C230" s="32" t="s">
        <v>23</v>
      </c>
      <c r="D230" s="33" t="s">
        <v>95</v>
      </c>
      <c r="E230" s="33" t="s">
        <v>89</v>
      </c>
      <c r="F230" s="33" t="s">
        <v>67</v>
      </c>
      <c r="G230" s="33" t="s">
        <v>91</v>
      </c>
      <c r="H230" s="24">
        <v>4302</v>
      </c>
      <c r="I230" s="24">
        <v>4152</v>
      </c>
    </row>
    <row r="231" spans="1:9" s="16" customFormat="1" ht="62.4">
      <c r="A231" s="19">
        <v>2</v>
      </c>
      <c r="B231" s="37">
        <v>955</v>
      </c>
      <c r="C231" s="38" t="s">
        <v>138</v>
      </c>
      <c r="D231" s="39" t="s">
        <v>95</v>
      </c>
      <c r="E231" s="39" t="s">
        <v>89</v>
      </c>
      <c r="F231" s="39" t="s">
        <v>137</v>
      </c>
      <c r="G231" s="39"/>
      <c r="H231" s="40">
        <f>SUMIFS(H232:H1221,$B232:$B1221,$B231,$D232:$D1221,$D232,$E232:$E1221,$E232,$F232:$F1221,$F232)</f>
        <v>4994.3</v>
      </c>
      <c r="I231" s="40">
        <f>SUMIFS(I232:I1221,$B232:$B1221,$B231,$D232:$D1221,$D232,$E232:$E1221,$E232,$F232:$F1221,$F232)</f>
        <v>4745</v>
      </c>
    </row>
    <row r="232" spans="1:9" s="16" customFormat="1" ht="37.950000000000003" customHeight="1">
      <c r="A232" s="20">
        <v>3</v>
      </c>
      <c r="B232" s="31">
        <v>955</v>
      </c>
      <c r="C232" s="32" t="s">
        <v>23</v>
      </c>
      <c r="D232" s="33" t="s">
        <v>95</v>
      </c>
      <c r="E232" s="33" t="s">
        <v>89</v>
      </c>
      <c r="F232" s="33" t="s">
        <v>137</v>
      </c>
      <c r="G232" s="33" t="s">
        <v>91</v>
      </c>
      <c r="H232" s="24">
        <v>2501</v>
      </c>
      <c r="I232" s="24">
        <v>2501</v>
      </c>
    </row>
    <row r="233" spans="1:9" s="16" customFormat="1" ht="15.6">
      <c r="A233" s="20">
        <v>3</v>
      </c>
      <c r="B233" s="31">
        <v>955</v>
      </c>
      <c r="C233" s="32" t="s">
        <v>51</v>
      </c>
      <c r="D233" s="33" t="s">
        <v>95</v>
      </c>
      <c r="E233" s="33" t="s">
        <v>89</v>
      </c>
      <c r="F233" s="33" t="s">
        <v>137</v>
      </c>
      <c r="G233" s="33" t="s">
        <v>102</v>
      </c>
      <c r="H233" s="24">
        <v>2493.3000000000002</v>
      </c>
      <c r="I233" s="24">
        <v>2244</v>
      </c>
    </row>
    <row r="234" spans="1:9" s="16" customFormat="1" ht="15.6">
      <c r="A234" s="17">
        <v>1</v>
      </c>
      <c r="B234" s="28">
        <v>955</v>
      </c>
      <c r="C234" s="29" t="s">
        <v>187</v>
      </c>
      <c r="D234" s="30" t="s">
        <v>95</v>
      </c>
      <c r="E234" s="30" t="s">
        <v>97</v>
      </c>
      <c r="F234" s="30"/>
      <c r="G234" s="30"/>
      <c r="H234" s="18">
        <f>SUMIFS(H235:H1225,$B235:$B1225,$B235,$D235:$D1225,$D235,$E235:$E1225,$E235)/2</f>
        <v>17621</v>
      </c>
      <c r="I234" s="18">
        <f>SUMIFS(I235:I1225,$B235:$B1225,$B235,$D235:$D1225,$D235,$E235:$E1225,$E235)/2</f>
        <v>15671</v>
      </c>
    </row>
    <row r="235" spans="1:9" s="16" customFormat="1" ht="15.6">
      <c r="A235" s="19">
        <v>2</v>
      </c>
      <c r="B235" s="37">
        <v>955</v>
      </c>
      <c r="C235" s="38" t="s">
        <v>110</v>
      </c>
      <c r="D235" s="39" t="s">
        <v>95</v>
      </c>
      <c r="E235" s="39" t="s">
        <v>97</v>
      </c>
      <c r="F235" s="39" t="s">
        <v>76</v>
      </c>
      <c r="G235" s="39"/>
      <c r="H235" s="40">
        <f>SUMIFS(H236:H1225,$B236:$B1225,$B235,$D236:$D1225,$D236,$E236:$E1225,$E236,$F236:$F1225,$F236)</f>
        <v>7618</v>
      </c>
      <c r="I235" s="40">
        <f>SUMIFS(I236:I1225,$B236:$B1225,$B235,$D236:$D1225,$D236,$E236:$E1225,$E236,$F236:$F1225,$F236)</f>
        <v>5668</v>
      </c>
    </row>
    <row r="236" spans="1:9" s="16" customFormat="1" ht="37.200000000000003" customHeight="1">
      <c r="A236" s="20">
        <v>3</v>
      </c>
      <c r="B236" s="31">
        <v>955</v>
      </c>
      <c r="C236" s="32" t="s">
        <v>23</v>
      </c>
      <c r="D236" s="33" t="s">
        <v>95</v>
      </c>
      <c r="E236" s="33" t="s">
        <v>97</v>
      </c>
      <c r="F236" s="33" t="s">
        <v>76</v>
      </c>
      <c r="G236" s="33" t="s">
        <v>91</v>
      </c>
      <c r="H236" s="24">
        <v>7618</v>
      </c>
      <c r="I236" s="24">
        <v>5668</v>
      </c>
    </row>
    <row r="237" spans="1:9" s="16" customFormat="1" ht="104.25" customHeight="1">
      <c r="A237" s="19">
        <v>2</v>
      </c>
      <c r="B237" s="37">
        <v>955</v>
      </c>
      <c r="C237" s="38" t="s">
        <v>139</v>
      </c>
      <c r="D237" s="39" t="s">
        <v>95</v>
      </c>
      <c r="E237" s="39" t="s">
        <v>97</v>
      </c>
      <c r="F237" s="39" t="s">
        <v>136</v>
      </c>
      <c r="G237" s="39"/>
      <c r="H237" s="40">
        <f>SUMIFS(H238:H1227,$B238:$B1227,$B237,$D238:$D1227,$D238,$E238:$E1227,$E238,$F238:$F1227,$F238)</f>
        <v>10003</v>
      </c>
      <c r="I237" s="40">
        <f>SUMIFS(I238:I1227,$B238:$B1227,$B237,$D238:$D1227,$D238,$E238:$E1227,$E238,$F238:$F1227,$F238)</f>
        <v>10003</v>
      </c>
    </row>
    <row r="238" spans="1:9" s="16" customFormat="1" ht="15.6">
      <c r="A238" s="20">
        <v>3</v>
      </c>
      <c r="B238" s="31">
        <v>955</v>
      </c>
      <c r="C238" s="32" t="s">
        <v>134</v>
      </c>
      <c r="D238" s="33" t="s">
        <v>95</v>
      </c>
      <c r="E238" s="33" t="s">
        <v>97</v>
      </c>
      <c r="F238" s="33" t="s">
        <v>136</v>
      </c>
      <c r="G238" s="33" t="s">
        <v>135</v>
      </c>
      <c r="H238" s="24">
        <v>10003</v>
      </c>
      <c r="I238" s="24">
        <v>10003</v>
      </c>
    </row>
    <row r="239" spans="1:9" s="16" customFormat="1" ht="31.2">
      <c r="A239" s="17">
        <v>1</v>
      </c>
      <c r="B239" s="28">
        <v>955</v>
      </c>
      <c r="C239" s="29" t="s">
        <v>30</v>
      </c>
      <c r="D239" s="30" t="s">
        <v>95</v>
      </c>
      <c r="E239" s="30" t="s">
        <v>81</v>
      </c>
      <c r="F239" s="30"/>
      <c r="G239" s="30"/>
      <c r="H239" s="18">
        <f>SUMIFS(H240:H1230,$B240:$B1230,$B240,$D240:$D1230,$D240,$E240:$E1230,$E240)/2</f>
        <v>1365.9</v>
      </c>
      <c r="I239" s="18">
        <f>SUMIFS(I240:I1230,$B240:$B1230,$B240,$D240:$D1230,$D240,$E240:$E1230,$E240)/2</f>
        <v>505.9</v>
      </c>
    </row>
    <row r="240" spans="1:9" s="16" customFormat="1" ht="62.4">
      <c r="A240" s="19">
        <v>2</v>
      </c>
      <c r="B240" s="37">
        <v>955</v>
      </c>
      <c r="C240" s="38" t="s">
        <v>140</v>
      </c>
      <c r="D240" s="39" t="s">
        <v>95</v>
      </c>
      <c r="E240" s="39" t="s">
        <v>81</v>
      </c>
      <c r="F240" s="39" t="s">
        <v>31</v>
      </c>
      <c r="G240" s="39"/>
      <c r="H240" s="40">
        <f>SUMIFS(H241:H1230,$B241:$B1230,$B240,$D241:$D1230,$D241,$E241:$E1230,$E241,$F241:$F1230,$F241)</f>
        <v>860</v>
      </c>
      <c r="I240" s="40">
        <f>SUMIFS(I241:I1230,$B241:$B1230,$B240,$D241:$D1230,$D241,$E241:$E1230,$E241,$F241:$F1230,$F241)</f>
        <v>0</v>
      </c>
    </row>
    <row r="241" spans="1:9" s="16" customFormat="1" ht="15.6">
      <c r="A241" s="20">
        <v>3</v>
      </c>
      <c r="B241" s="31">
        <v>955</v>
      </c>
      <c r="C241" s="32" t="s">
        <v>51</v>
      </c>
      <c r="D241" s="33" t="s">
        <v>95</v>
      </c>
      <c r="E241" s="33" t="s">
        <v>81</v>
      </c>
      <c r="F241" s="33" t="s">
        <v>31</v>
      </c>
      <c r="G241" s="33" t="s">
        <v>102</v>
      </c>
      <c r="H241" s="24">
        <v>860</v>
      </c>
      <c r="I241" s="24"/>
    </row>
    <row r="242" spans="1:9" s="16" customFormat="1" ht="62.4">
      <c r="A242" s="19">
        <v>2</v>
      </c>
      <c r="B242" s="37">
        <v>955</v>
      </c>
      <c r="C242" s="38" t="s">
        <v>182</v>
      </c>
      <c r="D242" s="39" t="s">
        <v>95</v>
      </c>
      <c r="E242" s="39" t="s">
        <v>81</v>
      </c>
      <c r="F242" s="39" t="s">
        <v>37</v>
      </c>
      <c r="G242" s="39"/>
      <c r="H242" s="40">
        <f>SUMIFS(H243:H1232,$B243:$B1232,$B242,$D243:$D1232,$D243,$E243:$E1232,$E243,$F243:$F1232,$F243)</f>
        <v>505.90000000000003</v>
      </c>
      <c r="I242" s="40">
        <f>SUMIFS(I243:I1232,$B243:$B1232,$B242,$D243:$D1232,$D243,$E243:$E1232,$E243,$F243:$F1232,$F243)</f>
        <v>505.90000000000003</v>
      </c>
    </row>
    <row r="243" spans="1:9" s="16" customFormat="1" ht="33.6" customHeight="1">
      <c r="A243" s="20">
        <v>3</v>
      </c>
      <c r="B243" s="31">
        <v>955</v>
      </c>
      <c r="C243" s="32" t="s">
        <v>12</v>
      </c>
      <c r="D243" s="33" t="s">
        <v>95</v>
      </c>
      <c r="E243" s="33" t="s">
        <v>81</v>
      </c>
      <c r="F243" s="33" t="s">
        <v>37</v>
      </c>
      <c r="G243" s="33" t="s">
        <v>83</v>
      </c>
      <c r="H243" s="24">
        <v>381.1</v>
      </c>
      <c r="I243" s="24">
        <v>381.1</v>
      </c>
    </row>
    <row r="244" spans="1:9" s="16" customFormat="1" ht="46.8">
      <c r="A244" s="20">
        <v>3</v>
      </c>
      <c r="B244" s="31">
        <v>955</v>
      </c>
      <c r="C244" s="32" t="s">
        <v>13</v>
      </c>
      <c r="D244" s="33" t="s">
        <v>95</v>
      </c>
      <c r="E244" s="33" t="s">
        <v>81</v>
      </c>
      <c r="F244" s="33" t="s">
        <v>37</v>
      </c>
      <c r="G244" s="33" t="s">
        <v>84</v>
      </c>
      <c r="H244" s="24">
        <v>124.8</v>
      </c>
      <c r="I244" s="24">
        <v>124.8</v>
      </c>
    </row>
    <row r="245" spans="1:9" s="16" customFormat="1" ht="15.6">
      <c r="A245" s="17">
        <v>1</v>
      </c>
      <c r="B245" s="28">
        <v>955</v>
      </c>
      <c r="C245" s="29" t="s">
        <v>33</v>
      </c>
      <c r="D245" s="30" t="s">
        <v>96</v>
      </c>
      <c r="E245" s="30" t="s">
        <v>80</v>
      </c>
      <c r="F245" s="30" t="s">
        <v>8</v>
      </c>
      <c r="G245" s="30" t="s">
        <v>82</v>
      </c>
      <c r="H245" s="18">
        <f>SUMIFS(H246:H1236,$B246:$B1236,$B246,$D246:$D1236,$D246,$E246:$E1236,$E246)/2</f>
        <v>8543.6</v>
      </c>
      <c r="I245" s="18">
        <f>SUMIFS(I246:I1236,$B246:$B1236,$B246,$D246:$D1236,$D246,$E246:$E1236,$E246)/2</f>
        <v>4624.8999999999996</v>
      </c>
    </row>
    <row r="246" spans="1:9" s="16" customFormat="1" ht="46.8">
      <c r="A246" s="19">
        <v>2</v>
      </c>
      <c r="B246" s="37">
        <v>955</v>
      </c>
      <c r="C246" s="38" t="s">
        <v>166</v>
      </c>
      <c r="D246" s="39" t="s">
        <v>96</v>
      </c>
      <c r="E246" s="39" t="s">
        <v>80</v>
      </c>
      <c r="F246" s="39" t="s">
        <v>34</v>
      </c>
      <c r="G246" s="39"/>
      <c r="H246" s="40">
        <f>SUMIFS(H247:H1236,$B247:$B1236,$B246,$D247:$D1236,$D247,$E247:$E1236,$E247,$F247:$F1236,$F247)</f>
        <v>0</v>
      </c>
      <c r="I246" s="40">
        <f>SUMIFS(I247:I1236,$B247:$B1236,$B246,$D247:$D1236,$D247,$E247:$E1236,$E247,$F247:$F1236,$F247)</f>
        <v>0</v>
      </c>
    </row>
    <row r="247" spans="1:9" s="16" customFormat="1" ht="15.6">
      <c r="A247" s="20">
        <v>3</v>
      </c>
      <c r="B247" s="31">
        <v>955</v>
      </c>
      <c r="C247" s="32" t="s">
        <v>51</v>
      </c>
      <c r="D247" s="33" t="s">
        <v>96</v>
      </c>
      <c r="E247" s="33" t="s">
        <v>80</v>
      </c>
      <c r="F247" s="33" t="s">
        <v>34</v>
      </c>
      <c r="G247" s="33" t="s">
        <v>102</v>
      </c>
      <c r="H247" s="24"/>
      <c r="I247" s="25"/>
    </row>
    <row r="248" spans="1:9" s="16" customFormat="1" ht="46.8">
      <c r="A248" s="19">
        <v>2</v>
      </c>
      <c r="B248" s="37">
        <v>955</v>
      </c>
      <c r="C248" s="38" t="s">
        <v>197</v>
      </c>
      <c r="D248" s="39" t="s">
        <v>96</v>
      </c>
      <c r="E248" s="39" t="s">
        <v>80</v>
      </c>
      <c r="F248" s="39" t="s">
        <v>67</v>
      </c>
      <c r="G248" s="39"/>
      <c r="H248" s="40">
        <f>SUMIFS(H249:H1238,$B249:$B1238,$B248,$D249:$D1238,$D249,$E249:$E1238,$E249,$F249:$F1238,$F249)</f>
        <v>5441.1</v>
      </c>
      <c r="I248" s="40">
        <f>SUMIFS(I249:I1238,$B249:$B1238,$B248,$D249:$D1238,$D249,$E249:$E1238,$E249,$F249:$F1238,$F249)</f>
        <v>4624.8999999999996</v>
      </c>
    </row>
    <row r="249" spans="1:9" s="16" customFormat="1" ht="146.4" customHeight="1">
      <c r="A249" s="20">
        <v>3</v>
      </c>
      <c r="B249" s="31">
        <v>955</v>
      </c>
      <c r="C249" s="32" t="s">
        <v>129</v>
      </c>
      <c r="D249" s="33" t="s">
        <v>96</v>
      </c>
      <c r="E249" s="33" t="s">
        <v>80</v>
      </c>
      <c r="F249" s="33" t="s">
        <v>67</v>
      </c>
      <c r="G249" s="33" t="s">
        <v>127</v>
      </c>
      <c r="H249" s="24">
        <v>5441.1</v>
      </c>
      <c r="I249" s="24">
        <v>4624.8999999999996</v>
      </c>
    </row>
    <row r="250" spans="1:9" s="16" customFormat="1" ht="93.6">
      <c r="A250" s="19">
        <v>2</v>
      </c>
      <c r="B250" s="37">
        <v>955</v>
      </c>
      <c r="C250" s="38" t="s">
        <v>169</v>
      </c>
      <c r="D250" s="39" t="s">
        <v>96</v>
      </c>
      <c r="E250" s="39" t="s">
        <v>80</v>
      </c>
      <c r="F250" s="39" t="s">
        <v>50</v>
      </c>
      <c r="G250" s="39"/>
      <c r="H250" s="40">
        <f>SUMIFS(H251:H1240,$B251:$B1240,$B250,$D251:$D1240,$D251,$E251:$E1240,$E251,$F251:$F1240,$F251)</f>
        <v>3102.5</v>
      </c>
      <c r="I250" s="40">
        <f>SUMIFS(I251:I1240,$B251:$B1240,$B250,$D251:$D1240,$D251,$E251:$E1240,$E251,$F251:$F1240,$F251)</f>
        <v>0</v>
      </c>
    </row>
    <row r="251" spans="1:9" s="16" customFormat="1" ht="15.6">
      <c r="A251" s="20">
        <v>3</v>
      </c>
      <c r="B251" s="31">
        <v>955</v>
      </c>
      <c r="C251" s="32" t="s">
        <v>51</v>
      </c>
      <c r="D251" s="33" t="s">
        <v>96</v>
      </c>
      <c r="E251" s="33" t="s">
        <v>80</v>
      </c>
      <c r="F251" s="33" t="s">
        <v>50</v>
      </c>
      <c r="G251" s="33" t="s">
        <v>102</v>
      </c>
      <c r="H251" s="24">
        <v>3102.5</v>
      </c>
      <c r="I251" s="25"/>
    </row>
    <row r="252" spans="1:9" s="16" customFormat="1" ht="15.6">
      <c r="A252" s="17">
        <v>1</v>
      </c>
      <c r="B252" s="28">
        <v>955</v>
      </c>
      <c r="C252" s="29" t="s">
        <v>77</v>
      </c>
      <c r="D252" s="30" t="s">
        <v>98</v>
      </c>
      <c r="E252" s="30" t="s">
        <v>99</v>
      </c>
      <c r="F252" s="30" t="s">
        <v>8</v>
      </c>
      <c r="G252" s="30" t="s">
        <v>82</v>
      </c>
      <c r="H252" s="18">
        <f>SUMIFS(H253:H1243,$B253:$B1243,$B253,$D253:$D1243,$D253,$E253:$E1243,$E253)/2</f>
        <v>3655.4</v>
      </c>
      <c r="I252" s="18">
        <f>SUMIFS(I253:I1243,$B253:$B1243,$B253,$D253:$D1243,$D253,$E253:$E1243,$E253)/2</f>
        <v>0</v>
      </c>
    </row>
    <row r="253" spans="1:9" s="16" customFormat="1" ht="46.8">
      <c r="A253" s="19">
        <v>2</v>
      </c>
      <c r="B253" s="37">
        <v>955</v>
      </c>
      <c r="C253" s="42" t="s">
        <v>183</v>
      </c>
      <c r="D253" s="39" t="s">
        <v>98</v>
      </c>
      <c r="E253" s="39" t="s">
        <v>99</v>
      </c>
      <c r="F253" s="39" t="s">
        <v>78</v>
      </c>
      <c r="G253" s="39"/>
      <c r="H253" s="40">
        <f>SUMIFS(H254:H1243,$B254:$B1243,$B253,$D254:$D1243,$D254,$E254:$E1243,$E254,$F254:$F1243,$F254)</f>
        <v>2100.9</v>
      </c>
      <c r="I253" s="40">
        <f>SUMIFS(I254:I1243,$B254:$B1243,$B253,$D254:$D1243,$D254,$E254:$E1243,$E254,$F254:$F1243,$F254)</f>
        <v>0</v>
      </c>
    </row>
    <row r="254" spans="1:9" s="16" customFormat="1" ht="15.6">
      <c r="A254" s="20">
        <v>3</v>
      </c>
      <c r="B254" s="31">
        <v>955</v>
      </c>
      <c r="C254" s="32" t="s">
        <v>51</v>
      </c>
      <c r="D254" s="33" t="s">
        <v>98</v>
      </c>
      <c r="E254" s="33" t="s">
        <v>99</v>
      </c>
      <c r="F254" s="33" t="s">
        <v>78</v>
      </c>
      <c r="G254" s="33" t="s">
        <v>102</v>
      </c>
      <c r="H254" s="24">
        <v>2100.9</v>
      </c>
      <c r="I254" s="25"/>
    </row>
    <row r="255" spans="1:9" s="16" customFormat="1" ht="124.8">
      <c r="A255" s="19">
        <v>2</v>
      </c>
      <c r="B255" s="37">
        <v>955</v>
      </c>
      <c r="C255" s="42" t="s">
        <v>184</v>
      </c>
      <c r="D255" s="39" t="s">
        <v>98</v>
      </c>
      <c r="E255" s="39" t="s">
        <v>99</v>
      </c>
      <c r="F255" s="39" t="s">
        <v>145</v>
      </c>
      <c r="G255" s="39" t="s">
        <v>82</v>
      </c>
      <c r="H255" s="40">
        <f>SUMIFS(H256:H1245,$B256:$B1245,$B255,$D256:$D1245,$D256,$E256:$E1245,$E256,$F256:$F1245,$F256)</f>
        <v>1554.5</v>
      </c>
      <c r="I255" s="40">
        <f>SUMIFS(I256:I1245,$B256:$B1245,$B255,$D256:$D1245,$D256,$E256:$E1245,$E256,$F256:$F1245,$F256)</f>
        <v>0</v>
      </c>
    </row>
    <row r="256" spans="1:9" s="16" customFormat="1" ht="15.6">
      <c r="A256" s="20">
        <v>3</v>
      </c>
      <c r="B256" s="31">
        <v>955</v>
      </c>
      <c r="C256" s="32" t="s">
        <v>51</v>
      </c>
      <c r="D256" s="33" t="s">
        <v>98</v>
      </c>
      <c r="E256" s="33" t="s">
        <v>99</v>
      </c>
      <c r="F256" s="33" t="s">
        <v>145</v>
      </c>
      <c r="G256" s="33" t="s">
        <v>102</v>
      </c>
      <c r="H256" s="24">
        <v>1554.5</v>
      </c>
      <c r="I256" s="25"/>
    </row>
    <row r="257" spans="1:9" s="16" customFormat="1" ht="15.6">
      <c r="A257" s="21"/>
      <c r="B257" s="35"/>
      <c r="C257" s="35" t="s">
        <v>79</v>
      </c>
      <c r="D257" s="36"/>
      <c r="E257" s="36"/>
      <c r="F257" s="36" t="s">
        <v>8</v>
      </c>
      <c r="G257" s="36"/>
      <c r="H257" s="22">
        <f>SUMIF($A14:$A257,$A14,H14:H257)</f>
        <v>364822.20000000019</v>
      </c>
      <c r="I257" s="22">
        <f>SUMIF($A14:$A257,$A14,I14:I257)</f>
        <v>71564.499999999985</v>
      </c>
    </row>
    <row r="261" spans="1:9">
      <c r="H261" s="23"/>
    </row>
  </sheetData>
  <autoFilter ref="A6:I257">
    <filterColumn colId="7" showButton="0"/>
  </autoFilter>
  <mergeCells count="12"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  <mergeCell ref="C4:I4"/>
    <mergeCell ref="F2:I2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1" t="s">
        <v>116</v>
      </c>
      <c r="C3" s="71" t="s">
        <v>114</v>
      </c>
      <c r="D3" s="74" t="s">
        <v>107</v>
      </c>
      <c r="E3" s="74"/>
      <c r="F3" s="74" t="s">
        <v>108</v>
      </c>
      <c r="G3" s="74"/>
    </row>
    <row r="4" spans="2:7">
      <c r="B4" s="72"/>
      <c r="C4" s="72"/>
      <c r="D4" s="74"/>
      <c r="E4" s="74"/>
      <c r="F4" s="74"/>
      <c r="G4" s="74"/>
    </row>
    <row r="5" spans="2:7" ht="0.75" customHeight="1">
      <c r="B5" s="72"/>
      <c r="C5" s="72"/>
      <c r="D5" s="74"/>
      <c r="E5" s="74"/>
      <c r="F5" s="74"/>
      <c r="G5" s="74"/>
    </row>
    <row r="6" spans="2:7" ht="15" hidden="1" customHeight="1">
      <c r="B6" s="72"/>
      <c r="C6" s="72"/>
      <c r="D6" s="74"/>
      <c r="E6" s="74"/>
      <c r="F6" s="74"/>
      <c r="G6" s="74"/>
    </row>
    <row r="7" spans="2:7">
      <c r="B7" s="72"/>
      <c r="C7" s="72"/>
      <c r="D7" s="74" t="s">
        <v>6</v>
      </c>
      <c r="E7" s="74" t="s">
        <v>106</v>
      </c>
      <c r="F7" s="74" t="s">
        <v>6</v>
      </c>
      <c r="G7" s="74" t="s">
        <v>106</v>
      </c>
    </row>
    <row r="8" spans="2:7">
      <c r="B8" s="72"/>
      <c r="C8" s="72"/>
      <c r="D8" s="74"/>
      <c r="E8" s="74"/>
      <c r="F8" s="74"/>
      <c r="G8" s="74"/>
    </row>
    <row r="9" spans="2:7">
      <c r="B9" s="72"/>
      <c r="C9" s="72"/>
      <c r="D9" s="74"/>
      <c r="E9" s="74"/>
      <c r="F9" s="74"/>
      <c r="G9" s="74"/>
    </row>
    <row r="10" spans="2:7" ht="2.25" customHeight="1">
      <c r="B10" s="73"/>
      <c r="C10" s="73"/>
      <c r="D10" s="74"/>
      <c r="E10" s="74"/>
      <c r="F10" s="74"/>
      <c r="G10" s="74"/>
    </row>
    <row r="11" spans="2:7">
      <c r="B11" s="1">
        <v>0</v>
      </c>
      <c r="C11" s="1" t="s">
        <v>111</v>
      </c>
      <c r="D11" s="4">
        <f>SUMIF('Приложение №4'!$A$14:$A1023,0,'Приложение №4'!$H$14:$H1023)</f>
        <v>364822.20000000019</v>
      </c>
      <c r="E11" s="4">
        <f>SUMIF('Приложение №4'!$A$14:$A1023,0,'Приложение №4'!$I$14:$I1023)</f>
        <v>71564.499999999985</v>
      </c>
      <c r="F11" s="4" t="e">
        <f>SUMIF('Приложение №4'!$A$14:$A1023,0,'Приложение №4'!#REF!)</f>
        <v>#REF!</v>
      </c>
      <c r="G11" s="4" t="e">
        <f>SUMIF('Приложение №4'!$A$14:$A1023,0,'Приложение №4'!#REF!)</f>
        <v>#REF!</v>
      </c>
    </row>
    <row r="12" spans="2:7">
      <c r="B12" s="2">
        <v>1</v>
      </c>
      <c r="C12" s="2" t="s">
        <v>112</v>
      </c>
      <c r="D12" s="6">
        <f>SUMIF('Приложение №4'!$A$14:$A1024,1,'Приложение №4'!$H$14:$H1024)</f>
        <v>364822.20000000007</v>
      </c>
      <c r="E12" s="6">
        <f>SUMIF('Приложение №4'!$A$14:$A1024,1,'Приложение №4'!$I$14:$I1024)</f>
        <v>71564.499999999985</v>
      </c>
      <c r="F12" s="6" t="e">
        <f>SUMIF('Приложение №4'!$A$14:$A1024,1,'Приложение №4'!#REF!)</f>
        <v>#REF!</v>
      </c>
      <c r="G12" s="6" t="e">
        <f>SUMIF('Приложение №4'!$A$14:$A1024,1,'Приложение №4'!#REF!)</f>
        <v>#REF!</v>
      </c>
    </row>
    <row r="13" spans="2:7">
      <c r="B13" s="3">
        <v>2</v>
      </c>
      <c r="C13" s="3" t="s">
        <v>115</v>
      </c>
      <c r="D13" s="7">
        <f>SUMIF('Приложение №4'!$A$14:$A1025,2,'Приложение №4'!$H$14:$H1025)</f>
        <v>364822.20000000013</v>
      </c>
      <c r="E13" s="7">
        <f>SUMIF('Приложение №4'!$A$14:$A1025,2,'Приложение №4'!$I$14:$I1025)</f>
        <v>71564.5</v>
      </c>
      <c r="F13" s="7" t="e">
        <f>SUMIF('Приложение №4'!$A$14:$A1025,2,'Приложение №4'!#REF!)</f>
        <v>#REF!</v>
      </c>
      <c r="G13" s="7" t="e">
        <f>SUMIF('Приложение №4'!$A$14:$A1025,2,'Приложение №4'!#REF!)</f>
        <v>#REF!</v>
      </c>
    </row>
    <row r="14" spans="2:7" s="51" customFormat="1" ht="78" customHeight="1">
      <c r="B14" s="49" t="s">
        <v>117</v>
      </c>
      <c r="C14" s="49" t="s">
        <v>113</v>
      </c>
      <c r="D14" s="50">
        <f>SUMIF('Приложение №4'!$A$14:$A1026,3,'Приложение №4'!$H$14:$H1026)</f>
        <v>364822.20000000007</v>
      </c>
      <c r="E14" s="50">
        <f>SUMIF('Приложение №4'!$A$14:$A1026,3,'Приложение №4'!$I$14:$I1026)</f>
        <v>71564.500000000015</v>
      </c>
      <c r="F14" s="50" t="e">
        <f>SUMIF('Приложение №4'!$A$14:$A1026,3,'Приложение №4'!#REF!)</f>
        <v>#REF!</v>
      </c>
      <c r="G14" s="50" t="e">
        <f>SUMIF('Приложение №4'!$A$14:$A1026,3,'Приложение №4'!#REF!)</f>
        <v>#REF!</v>
      </c>
    </row>
    <row r="15" spans="2:7">
      <c r="B15" s="8">
        <v>0</v>
      </c>
      <c r="C15" s="8" t="s">
        <v>111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112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115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2019-12-23T07:23:21Z</dcterms:modified>
</cp:coreProperties>
</file>