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0128"/>
  </bookViews>
  <sheets>
    <sheet name="Приложение №4" sheetId="1" r:id="rId1"/>
    <sheet name="КС" sheetId="2" r:id="rId2"/>
  </sheets>
  <definedNames>
    <definedName name="_xlnm._FilterDatabase" localSheetId="0" hidden="1">'Приложение №4'!$A$5:$G$271</definedName>
  </definedNames>
  <calcPr calcId="125725"/>
</workbook>
</file>

<file path=xl/calcChain.xml><?xml version="1.0" encoding="utf-8"?>
<calcChain xmlns="http://schemas.openxmlformats.org/spreadsheetml/2006/main">
  <c r="I117" i="1"/>
  <c r="H117"/>
  <c r="I167" l="1"/>
  <c r="H167"/>
  <c r="I190"/>
  <c r="H190"/>
  <c r="I109" l="1"/>
  <c r="H109"/>
  <c r="I25" l="1"/>
  <c r="I24" s="1"/>
  <c r="H25"/>
  <c r="H24" s="1"/>
  <c r="I198" l="1"/>
  <c r="H198"/>
  <c r="I246" l="1"/>
  <c r="H246"/>
  <c r="I76" l="1"/>
  <c r="H76"/>
  <c r="I111"/>
  <c r="I108" s="1"/>
  <c r="H111"/>
  <c r="H108" s="1"/>
  <c r="I157" l="1"/>
  <c r="H157"/>
  <c r="I155"/>
  <c r="H155"/>
  <c r="I269"/>
  <c r="H269"/>
  <c r="I267"/>
  <c r="H267"/>
  <c r="I264"/>
  <c r="H264"/>
  <c r="I262"/>
  <c r="H262"/>
  <c r="I260"/>
  <c r="H260"/>
  <c r="I256"/>
  <c r="H256"/>
  <c r="I254"/>
  <c r="H254"/>
  <c r="I251"/>
  <c r="I122" s="1"/>
  <c r="I121" s="1"/>
  <c r="H251"/>
  <c r="H122" s="1"/>
  <c r="H121" s="1"/>
  <c r="I249"/>
  <c r="H249"/>
  <c r="I243"/>
  <c r="H243"/>
  <c r="I241"/>
  <c r="H241"/>
  <c r="I238"/>
  <c r="H238"/>
  <c r="I235"/>
  <c r="H235"/>
  <c r="I232"/>
  <c r="H232"/>
  <c r="I230"/>
  <c r="H230"/>
  <c r="I227"/>
  <c r="H227"/>
  <c r="I223"/>
  <c r="H223"/>
  <c r="I220"/>
  <c r="H220"/>
  <c r="I218"/>
  <c r="H218"/>
  <c r="I215"/>
  <c r="H215"/>
  <c r="I213"/>
  <c r="H213"/>
  <c r="I211"/>
  <c r="H211"/>
  <c r="I208"/>
  <c r="H208"/>
  <c r="I206"/>
  <c r="H206"/>
  <c r="I204"/>
  <c r="H204"/>
  <c r="I201"/>
  <c r="H201"/>
  <c r="I195"/>
  <c r="H195"/>
  <c r="I192"/>
  <c r="H192"/>
  <c r="I188"/>
  <c r="H188"/>
  <c r="I185"/>
  <c r="H185"/>
  <c r="I182"/>
  <c r="H182"/>
  <c r="I179"/>
  <c r="H179"/>
  <c r="I172"/>
  <c r="H172"/>
  <c r="I170"/>
  <c r="H170"/>
  <c r="I165"/>
  <c r="H165"/>
  <c r="I163"/>
  <c r="H163"/>
  <c r="I160"/>
  <c r="H160"/>
  <c r="I153"/>
  <c r="H153"/>
  <c r="I151"/>
  <c r="H151"/>
  <c r="I149"/>
  <c r="H149"/>
  <c r="I147"/>
  <c r="H147"/>
  <c r="I142"/>
  <c r="H142"/>
  <c r="I139"/>
  <c r="H139"/>
  <c r="I133"/>
  <c r="H133"/>
  <c r="I131"/>
  <c r="H131"/>
  <c r="I129"/>
  <c r="H129"/>
  <c r="I126"/>
  <c r="H126"/>
  <c r="I119"/>
  <c r="H119"/>
  <c r="I115"/>
  <c r="H115"/>
  <c r="I106"/>
  <c r="H106"/>
  <c r="I103"/>
  <c r="H103"/>
  <c r="I100"/>
  <c r="I22" s="1"/>
  <c r="H100"/>
  <c r="H22" s="1"/>
  <c r="I93"/>
  <c r="H93"/>
  <c r="I91"/>
  <c r="H91"/>
  <c r="I89"/>
  <c r="H89"/>
  <c r="I83"/>
  <c r="H83"/>
  <c r="I80"/>
  <c r="H80"/>
  <c r="I73"/>
  <c r="H73"/>
  <c r="I70"/>
  <c r="H70"/>
  <c r="I66"/>
  <c r="H66"/>
  <c r="I62"/>
  <c r="H62"/>
  <c r="I57"/>
  <c r="H57"/>
  <c r="I54"/>
  <c r="H54"/>
  <c r="I50"/>
  <c r="H50"/>
  <c r="I47"/>
  <c r="H47"/>
  <c r="I42"/>
  <c r="I41" s="1"/>
  <c r="H42"/>
  <c r="H41" s="1"/>
  <c r="I37"/>
  <c r="H37"/>
  <c r="I35"/>
  <c r="H35"/>
  <c r="I31"/>
  <c r="H31"/>
  <c r="I28"/>
  <c r="H28"/>
  <c r="I17"/>
  <c r="H17"/>
  <c r="I145" l="1"/>
  <c r="H145"/>
  <c r="I266" l="1"/>
  <c r="H266"/>
  <c r="I253"/>
  <c r="I240"/>
  <c r="I237"/>
  <c r="H237"/>
  <c r="I234"/>
  <c r="H234"/>
  <c r="I229"/>
  <c r="I226"/>
  <c r="H226"/>
  <c r="I222"/>
  <c r="H222"/>
  <c r="I217"/>
  <c r="I194"/>
  <c r="I184"/>
  <c r="H184"/>
  <c r="I181"/>
  <c r="H181"/>
  <c r="I178"/>
  <c r="H178"/>
  <c r="I162"/>
  <c r="H162"/>
  <c r="I159"/>
  <c r="H159"/>
  <c r="I141"/>
  <c r="H141"/>
  <c r="I138"/>
  <c r="H138"/>
  <c r="I125"/>
  <c r="H125"/>
  <c r="I105"/>
  <c r="H105"/>
  <c r="I102"/>
  <c r="H102"/>
  <c r="I99"/>
  <c r="I21" s="1"/>
  <c r="H99"/>
  <c r="H21" s="1"/>
  <c r="I82"/>
  <c r="H82"/>
  <c r="I79"/>
  <c r="I72"/>
  <c r="H72"/>
  <c r="I65"/>
  <c r="I49"/>
  <c r="I46"/>
  <c r="H46"/>
  <c r="I30"/>
  <c r="H30"/>
  <c r="I27"/>
  <c r="H27"/>
  <c r="I15"/>
  <c r="H15"/>
  <c r="H49" l="1"/>
  <c r="H65"/>
  <c r="H194"/>
  <c r="H217"/>
  <c r="H240"/>
  <c r="I203"/>
  <c r="H203"/>
  <c r="H229"/>
  <c r="H253"/>
  <c r="H79"/>
  <c r="H78" s="1"/>
  <c r="H144"/>
  <c r="H88"/>
  <c r="H210"/>
  <c r="I114"/>
  <c r="H169"/>
  <c r="I34"/>
  <c r="I56"/>
  <c r="I45" s="1"/>
  <c r="I128"/>
  <c r="I187"/>
  <c r="I248"/>
  <c r="I259"/>
  <c r="I169"/>
  <c r="H34"/>
  <c r="H56"/>
  <c r="H128"/>
  <c r="H187"/>
  <c r="H248"/>
  <c r="H259"/>
  <c r="I144"/>
  <c r="H114"/>
  <c r="I88"/>
  <c r="I210"/>
  <c r="I78"/>
  <c r="I14"/>
  <c r="I13" s="1"/>
  <c r="H14"/>
  <c r="H13" s="1"/>
  <c r="I87" l="1"/>
  <c r="H87"/>
  <c r="I124"/>
  <c r="H124"/>
  <c r="H45"/>
  <c r="H33"/>
  <c r="I33"/>
  <c r="I271" l="1"/>
  <c r="H271"/>
  <c r="G14" i="2" l="1"/>
  <c r="F14"/>
  <c r="F13" l="1"/>
  <c r="F17" s="1"/>
  <c r="G13"/>
  <c r="G17" s="1"/>
  <c r="F11" l="1"/>
  <c r="F15" s="1"/>
  <c r="F12"/>
  <c r="F16" s="1"/>
  <c r="G11"/>
  <c r="G15" s="1"/>
  <c r="G12"/>
  <c r="G16" s="1"/>
  <c r="E14" l="1"/>
  <c r="D14"/>
  <c r="E13" l="1"/>
  <c r="E17" s="1"/>
  <c r="D13"/>
  <c r="D17" s="1"/>
  <c r="E12" l="1"/>
  <c r="E16" s="1"/>
  <c r="D12"/>
  <c r="D16" s="1"/>
  <c r="D11"/>
  <c r="D15" s="1"/>
  <c r="E11" l="1"/>
  <c r="E15" s="1"/>
</calcChain>
</file>

<file path=xl/sharedStrings.xml><?xml version="1.0" encoding="utf-8"?>
<sst xmlns="http://schemas.openxmlformats.org/spreadsheetml/2006/main" count="1211" uniqueCount="205">
  <si>
    <t>Код глав-ного рас-поря-дителя бюджетных средств</t>
  </si>
  <si>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</si>
  <si>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</si>
  <si>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</si>
  <si>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</si>
  <si>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</si>
  <si>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</si>
  <si>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</si>
  <si>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</si>
  <si>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</si>
  <si>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</si>
  <si>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</si>
  <si>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</si>
  <si>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</si>
  <si>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</si>
  <si>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</si>
  <si>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</si>
  <si>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</si>
  <si>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</si>
  <si>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</si>
  <si>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</si>
  <si>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</si>
  <si>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</si>
  <si>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</si>
  <si>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</si>
  <si>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</si>
  <si>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</si>
  <si>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</si>
  <si>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</si>
  <si>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</si>
  <si>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</si>
  <si>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</si>
  <si>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</si>
  <si>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</si>
  <si>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</si>
  <si>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</si>
  <si>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</si>
  <si>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Другие вопросы в области национальной экономики</t>
  </si>
  <si>
    <t>Общее образование</t>
  </si>
  <si>
    <t>14 0 00 00000</t>
  </si>
  <si>
    <t>Администрация муниципального района Кинельский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</si>
  <si>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</si>
  <si>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</si>
  <si>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</si>
  <si>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</si>
  <si>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</si>
  <si>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</si>
  <si>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</si>
  <si>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22 0 00 00000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</si>
  <si>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</si>
  <si>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</si>
  <si>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</si>
  <si>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</si>
  <si>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</si>
  <si>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</si>
  <si>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МП развития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2013-2020 гг.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</si>
  <si>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</si>
  <si>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</si>
  <si>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</si>
  <si>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</si>
  <si>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</si>
  <si>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</si>
  <si>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</si>
  <si>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13 0 00 00000</t>
  </si>
  <si>
    <t>18 0 00 00000</t>
  </si>
  <si>
    <t>24 0 00 00000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</si>
  <si>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</si>
  <si>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</si>
  <si>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26 0 00 00000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</si>
  <si>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</si>
  <si>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</si>
  <si>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</si>
  <si>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</si>
  <si>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</si>
  <si>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</si>
  <si>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</si>
  <si>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</si>
  <si>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</si>
  <si>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</si>
  <si>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</si>
  <si>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</si>
  <si>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</si>
  <si>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</si>
  <si>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</si>
  <si>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</si>
  <si>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</si>
  <si>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</si>
  <si>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</si>
  <si>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</si>
  <si>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</si>
  <si>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</si>
  <si>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</si>
  <si>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</si>
  <si>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</si>
  <si>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</si>
  <si>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</si>
  <si>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</si>
  <si>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</si>
  <si>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</si>
  <si>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</si>
  <si>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</si>
  <si>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</si>
  <si>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</si>
  <si>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 xml:space="preserve">    </t>
  </si>
  <si>
    <t>КВСР</t>
  </si>
  <si>
    <t>ФКР</t>
  </si>
  <si>
    <t>КВР</t>
  </si>
  <si>
    <t>КБК</t>
  </si>
  <si>
    <t>КЦСР</t>
  </si>
  <si>
    <t>Уровень
бюджета</t>
  </si>
  <si>
    <t>3 = ИТОГ</t>
  </si>
  <si>
    <t>19 0 00 00000</t>
  </si>
  <si>
    <t>23 0 00 00000</t>
  </si>
  <si>
    <t>51 0 00 00000</t>
  </si>
  <si>
    <t>54 0 00 00000</t>
  </si>
  <si>
    <t>МП "Организация деятельности по опеке и попечительству на территории муниципального района Кинельский Самарской области на 2018-2020 годы".</t>
  </si>
  <si>
    <t>57 0 00 00000</t>
  </si>
  <si>
    <t>34 0 00 00000</t>
  </si>
  <si>
    <t>62 0 00 00000</t>
  </si>
  <si>
    <t>460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</si>
  <si>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</si>
  <si>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</si>
  <si>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55 0 00 00000</t>
  </si>
  <si>
    <t>29 0 00 00000</t>
  </si>
  <si>
    <t>МП "Формирование современной комфортной городской среды муниципального района Кинельский Самарской области на 2018 год -2020 годы"</t>
  </si>
  <si>
    <t>Благоустройство</t>
  </si>
  <si>
    <t>Бюджетные инвестиции</t>
  </si>
  <si>
    <t>410</t>
  </si>
  <si>
    <t>35 0 00 00000</t>
  </si>
  <si>
    <t>36 0 00 00000</t>
  </si>
  <si>
    <t>МП "Обеспечение жилыми помещениями отдельных категорий граждан в муниципальном районе Кинельский на 2018-2022 годы."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</si>
  <si>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2018-2022 годы.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</si>
  <si>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2016-2021 годы»</t>
    </r>
  </si>
  <si>
    <t>МП «Повышение безопасности дорожного движения на территории муниципального района Кинельский Самарской  области на 2017-2023 гг.»</t>
  </si>
  <si>
    <t>МП "Развитие и улучшение материально-технического оснащения учреждений муниципального района Кинельский" на 2014-2021 годы.</t>
  </si>
  <si>
    <t>37 0 00 00000</t>
  </si>
  <si>
    <t xml:space="preserve">МП "Развитие муниципальной службы в органах местного самоуправления муниципального района Кинельский Самарской области" на 2012-2021 г </t>
  </si>
  <si>
    <t>28 0 00 00000</t>
  </si>
  <si>
    <t>Амбулаторная помощь</t>
  </si>
  <si>
    <t>38 0 00 00000</t>
  </si>
  <si>
    <t>МП "Переселение граждан из аварийного жилищного фонда, признанного таковым до 01.01.2017 года" муниципального района Кинельский до 2021 года</t>
  </si>
  <si>
    <t>12 0 00 00000</t>
  </si>
  <si>
    <t>360</t>
  </si>
  <si>
    <t>Иные выплаты населению</t>
  </si>
  <si>
    <t>830</t>
  </si>
  <si>
    <t>Исполнение судебных актов</t>
  </si>
  <si>
    <t>40 0 00 00000</t>
  </si>
  <si>
    <t xml:space="preserve"> МП "Противодействие незаконному обороту наркотических средств, профилактике наркомании, лечению и реабилитации наркозависимой части населения муниципального района Кинельский" на 2014-2022 годы</t>
  </si>
  <si>
    <t>МП «Молодёжь муниципального района Кинельский» на 2014-2022 гг.</t>
  </si>
  <si>
    <t>МП "Организация досуга детей, подростков и молодёжи муниципального района Кинельский на 2017-2022 годы"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</si>
  <si>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2017-2022 годы"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</si>
  <si>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2018-2022 годы"</t>
  </si>
  <si>
    <t>МП «Противодействие экстремизму и профилактика терроризма на территории муниципального района Кинельский на 2014-2022 гг.»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</si>
  <si>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2017-2022 годы"</t>
  </si>
  <si>
    <t>МП "Предоставление государственных и муниципальных услуг в режиме "одного окна" на территории муниципального района Кинельский на 2017-2022 годы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</si>
  <si>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2017-2022 годы.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</si>
  <si>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2017-2022 годы"</t>
  </si>
  <si>
    <t>МП «Развитие мобилизационной подготовки на территории муниципального района Кинельский на 2018-2022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</si>
  <si>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2018-2022 года"</t>
  </si>
  <si>
    <t>МП «Развитие и поддержка малого и среднего предпринимательства в муниципальном районе Кинельский на 2015-2022 гг.»</t>
  </si>
  <si>
    <t xml:space="preserve"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2017-2022 годы" </t>
  </si>
  <si>
    <t>МП природоохранных мероприятий на 2012-2022 гг.</t>
  </si>
  <si>
    <t>МП "Мероприятия по предотвращению негативного воздействия на окружающую среду муниципального района Кинельский Самарской области на 2017-2022 годы"</t>
  </si>
  <si>
    <t>МП "Охрана, защита и воспроизводству лесных насаждений, находящихся в ведении муниципального района Кинельский Самарской области на 2017-2022 годы"</t>
  </si>
  <si>
    <t>МП "Профилактика безнадзорности, правонарушений и защита прав несовершеннолетних в муниципальном районе Кинельский" на 2018-2021 гг.</t>
  </si>
  <si>
    <t>МП "Развитие печатного средства массовой информации в муниципальном районе Кинельский на 2017-2022 годы"</t>
  </si>
  <si>
    <t>Дорожное хозяйство (дорожные фонды)</t>
  </si>
  <si>
    <t xml:space="preserve">Молодежная политика </t>
  </si>
  <si>
    <t>Охрана семьи и детства</t>
  </si>
  <si>
    <t>Прочие межбюджетные трансферты  общего характера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</si>
  <si>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</si>
  <si>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 xml:space="preserve">Пенсионное обеспечение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</si>
  <si>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</si>
  <si>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</si>
  <si>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</si>
  <si>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>МП "Модернизация и развитие автомобильных дорог общего пользования местного значения муниципального района Кинельский на 2009-2020 гг."</t>
  </si>
  <si>
    <t xml:space="preserve">МП "Комплексное развитие сельских территорий Кинельского района Самарской области на 2020 - 2025 годы" 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</si>
  <si>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  и реконструкция зданий школ и детских садов, расположенных на территории муниципального района Кинельский» на 2014-2021 годы.</t>
    </r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</si>
  <si>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 и реконструкция зданий школ и детских садов, расположенных на территории муниципального района Кинельский» на 2014-2021 годы.</t>
    </r>
  </si>
  <si>
    <t>МП «Развитие  культуры муниципального района Кинельский» на 2020-2022 гг.</t>
  </si>
  <si>
    <t xml:space="preserve"> МП "Развитие библиотечного обслуживания муниципального района Кинельский" на 2020-2022 годы.</t>
  </si>
  <si>
    <t>Комитет по управлению муниципальным имуществом муниципального района Кинельский Самарской области</t>
  </si>
  <si>
    <t>Муниципальное казённое учреждение "Управление по вопросам семьи и демографического развития" муниципального района Кинельский Самарской области</t>
  </si>
  <si>
    <t>Муниципальное казённое учреждение "Управление культуры, спорта и молодежной политики" муниципального района Кинельский Самарской области</t>
  </si>
  <si>
    <t>Собрание представителей муниципального района Кинельский Самарской области</t>
  </si>
  <si>
    <t>Управление финансами администрации муниципального района Кинельский Самарской области</t>
  </si>
  <si>
    <t>МП «Развитие  физической культуры и спорта муниципального района Кинельский» на 2020-2022 гг.</t>
  </si>
  <si>
    <t>МП "Благоустройство территории муниципального района Кинельский Самарской области на 2019 -2024 годы"</t>
  </si>
  <si>
    <t>МП "Развитие дополнительного образования в муниципальном районе Кинельский" на период 2018-2022 гг.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</si>
  <si>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</si>
  <si>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</si>
  <si>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</si>
  <si>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МП "Укрепление общественного здоровья населения муниципального района Кинельский на 2020-2024 годы"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</si>
  <si>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2015-2022 гг.»</t>
    </r>
  </si>
  <si>
    <t>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2017-2022 годы  через сетевое издание «Междуречье-Информ»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</si>
  <si>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</si>
  <si>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56 0 00 00000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</si>
  <si>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</si>
  <si>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730</t>
  </si>
  <si>
    <t xml:space="preserve">Обслуживание государственного (муниципального) внутреннего долга
</t>
  </si>
  <si>
    <t xml:space="preserve"> Обслуживание муниципального долга
</t>
  </si>
  <si>
    <t>Утвержденные бюджетные назначения в рублях</t>
  </si>
  <si>
    <t>Исполнено в рублях</t>
  </si>
  <si>
    <t xml:space="preserve">Расходы
бюджета муниципального района Кинельский за  2020 год
по ведомственной структуре расходов бюджета муниципального района Кинельский
</t>
  </si>
  <si>
    <t>Приложение 2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</si>
</sst>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2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7" fillId="8" borderId="0" xfId="0" applyFont="1" applyFill="1" applyAlignment="1" applyProtection="1">
      <alignment wrapText="1"/>
      <protection hidden="1"/>
    </xf>
    <xf numFmtId="0" fontId="8" fillId="8" borderId="0" xfId="0" applyFont="1" applyFill="1" applyAlignment="1" applyProtection="1">
      <alignment wrapText="1"/>
      <protection hidden="1"/>
    </xf>
    <xf numFmtId="0" fontId="7" fillId="8" borderId="0" xfId="0" applyFont="1" applyFill="1" applyProtection="1">
      <protection hidden="1"/>
    </xf>
    <xf numFmtId="0" fontId="8" fillId="8" borderId="0" xfId="0" applyFont="1" applyFill="1" applyProtection="1">
      <protection hidden="1"/>
    </xf>
    <xf numFmtId="0" fontId="9" fillId="8" borderId="0" xfId="0" applyFont="1" applyFill="1" applyAlignment="1" applyProtection="1">
      <alignment horizontal="center" vertical="center" wrapText="1"/>
      <protection hidden="1"/>
    </xf>
    <xf numFmtId="0" fontId="9" fillId="8" borderId="0" xfId="0" applyFont="1" applyFill="1" applyAlignment="1" applyProtection="1">
      <alignment vertical="center" wrapText="1"/>
      <protection hidden="1"/>
    </xf>
    <xf numFmtId="0" fontId="3" fillId="8" borderId="0" xfId="0" applyFont="1" applyFill="1" applyProtection="1">
      <protection hidden="1"/>
    </xf>
    <xf numFmtId="0" fontId="3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 applyProtection="1">
      <alignment vertical="top" wrapText="1"/>
      <protection locked="0"/>
    </xf>
    <xf numFmtId="4" fontId="3" fillId="8" borderId="1" xfId="0" applyNumberFormat="1" applyFont="1" applyFill="1" applyBorder="1" applyAlignment="1" applyProtection="1">
      <alignment horizontal="right" vertical="top" wrapText="1"/>
      <protection hidden="1"/>
    </xf>
    <xf numFmtId="0" fontId="4" fillId="8" borderId="0" xfId="0" applyFont="1" applyFill="1" applyProtection="1">
      <protection hidden="1"/>
    </xf>
    <xf numFmtId="0" fontId="4" fillId="8" borderId="1" xfId="0" applyFont="1" applyFill="1" applyBorder="1" applyAlignment="1" applyProtection="1">
      <alignment horizontal="center" vertical="top" wrapText="1"/>
      <protection locked="0"/>
    </xf>
    <xf numFmtId="0" fontId="4" fillId="8" borderId="2" xfId="0" applyFont="1" applyFill="1" applyBorder="1" applyAlignment="1" applyProtection="1">
      <alignment vertical="top" wrapText="1"/>
      <protection locked="0"/>
    </xf>
    <xf numFmtId="49" fontId="4" fillId="8" borderId="1" xfId="0" applyNumberFormat="1" applyFont="1" applyFill="1" applyBorder="1" applyAlignment="1" applyProtection="1">
      <alignment horizontal="center" vertical="top" wrapText="1"/>
      <protection locked="0"/>
    </xf>
    <xf numFmtId="4" fontId="4" fillId="8" borderId="1" xfId="0" applyNumberFormat="1" applyFont="1" applyFill="1" applyBorder="1" applyAlignment="1" applyProtection="1">
      <alignment horizontal="right" vertical="top" wrapText="1"/>
      <protection hidden="1"/>
    </xf>
    <xf numFmtId="0" fontId="4" fillId="8" borderId="5" xfId="0" applyFont="1" applyFill="1" applyBorder="1" applyAlignment="1" applyProtection="1">
      <alignment horizontal="center" vertical="top" wrapText="1"/>
      <protection locked="0"/>
    </xf>
    <xf numFmtId="0" fontId="4" fillId="8" borderId="1" xfId="0" applyFont="1" applyFill="1" applyBorder="1" applyAlignment="1">
      <alignment vertical="top" wrapText="1"/>
    </xf>
    <xf numFmtId="49" fontId="4" fillId="8" borderId="6" xfId="0" applyNumberFormat="1" applyFont="1" applyFill="1" applyBorder="1" applyAlignment="1" applyProtection="1">
      <alignment horizontal="center" vertical="top" wrapText="1"/>
      <protection locked="0"/>
    </xf>
    <xf numFmtId="0" fontId="4" fillId="8" borderId="4" xfId="0" applyFont="1" applyFill="1" applyBorder="1" applyAlignment="1" applyProtection="1">
      <alignment vertical="top" wrapText="1"/>
      <protection locked="0"/>
    </xf>
    <xf numFmtId="4" fontId="4" fillId="8" borderId="1" xfId="0" applyNumberFormat="1" applyFont="1" applyFill="1" applyBorder="1" applyAlignment="1" applyProtection="1">
      <alignment horizontal="right" vertical="top" wrapText="1"/>
      <protection locked="0"/>
    </xf>
    <xf numFmtId="0" fontId="4" fillId="8" borderId="1" xfId="0" applyFont="1" applyFill="1" applyBorder="1" applyAlignment="1" applyProtection="1">
      <alignment vertical="top" wrapText="1"/>
      <protection locked="0"/>
    </xf>
    <xf numFmtId="0" fontId="4" fillId="8" borderId="1" xfId="0" applyFont="1" applyFill="1" applyBorder="1" applyAlignment="1" applyProtection="1">
      <alignment vertical="top" wrapText="1"/>
      <protection hidden="1"/>
    </xf>
    <xf numFmtId="49" fontId="3" fillId="8" borderId="1" xfId="0" applyNumberFormat="1" applyFont="1" applyFill="1" applyBorder="1" applyAlignment="1" applyProtection="1">
      <alignment horizontal="center" vertical="top" wrapText="1"/>
      <protection locked="0"/>
    </xf>
    <xf numFmtId="0" fontId="4" fillId="8" borderId="1" xfId="0" applyFont="1" applyFill="1" applyBorder="1" applyAlignment="1" applyProtection="1">
      <alignment wrapText="1"/>
      <protection locked="0"/>
    </xf>
    <xf numFmtId="0" fontId="5" fillId="8" borderId="1" xfId="0" applyFont="1" applyFill="1" applyBorder="1" applyAlignment="1" applyProtection="1">
      <alignment vertical="top" wrapText="1"/>
      <protection locked="0"/>
    </xf>
    <xf numFmtId="4" fontId="3" fillId="8" borderId="1" xfId="0" applyNumberFormat="1" applyFont="1" applyFill="1" applyBorder="1" applyAlignment="1" applyProtection="1">
      <alignment horizontal="right" vertical="top" wrapText="1"/>
      <protection locked="0"/>
    </xf>
    <xf numFmtId="0" fontId="4" fillId="8" borderId="0" xfId="0" applyFont="1" applyFill="1"/>
    <xf numFmtId="49" fontId="4" fillId="8" borderId="1" xfId="0" applyNumberFormat="1" applyFont="1" applyFill="1" applyBorder="1" applyAlignment="1" applyProtection="1">
      <alignment horizontal="center" vertical="top" wrapText="1"/>
      <protection hidden="1"/>
    </xf>
    <xf numFmtId="164" fontId="8" fillId="8" borderId="0" xfId="0" applyNumberFormat="1" applyFont="1" applyFill="1" applyProtection="1">
      <protection hidden="1"/>
    </xf>
    <xf numFmtId="0" fontId="9" fillId="8" borderId="0" xfId="0" applyFont="1" applyFill="1" applyAlignment="1" applyProtection="1">
      <alignment horizontal="center" wrapText="1"/>
      <protection hidden="1"/>
    </xf>
    <xf numFmtId="0" fontId="7" fillId="8" borderId="1" xfId="0" applyFont="1" applyFill="1" applyBorder="1" applyAlignment="1" applyProtection="1">
      <alignment horizontal="center" vertical="center" wrapText="1"/>
      <protection hidden="1"/>
    </xf>
    <xf numFmtId="0" fontId="7" fillId="8" borderId="2" xfId="0" applyFont="1" applyFill="1" applyBorder="1" applyAlignment="1" applyProtection="1">
      <alignment horizontal="center" vertical="center" wrapText="1"/>
      <protection hidden="1"/>
    </xf>
    <xf numFmtId="0" fontId="7" fillId="8" borderId="3" xfId="0" applyFont="1" applyFill="1" applyBorder="1" applyAlignment="1" applyProtection="1">
      <alignment horizontal="center" vertical="center" wrapText="1"/>
      <protection hidden="1"/>
    </xf>
    <xf numFmtId="0" fontId="7" fillId="8" borderId="4" xfId="0" applyFont="1" applyFill="1" applyBorder="1" applyAlignment="1" applyProtection="1">
      <alignment horizontal="center" vertical="center" wrapText="1"/>
      <protection hidden="1"/>
    </xf>
    <xf numFmtId="0" fontId="3" fillId="8" borderId="0" xfId="0" applyFont="1" applyFill="1" applyAlignment="1" applyProtection="1">
      <alignment horizontal="center" vertical="center" wrapText="1"/>
      <protection hidden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5"/>
  <sheetViews>
    <sheetView tabSelected="1" topLeftCell="B1" zoomScale="85" zoomScaleNormal="85" workbookViewId="0">
      <selection activeCell="M11" sqref="M11"/>
    </sheetView>
  </sheetViews>
  <sheetFormatPr defaultColWidth="9.109375" defaultRowHeight="13.8"/>
  <cols>
    <col min="1" max="1" width="5" style="15" hidden="1" customWidth="1"/>
    <col min="2" max="2" width="8.6640625" style="16" customWidth="1"/>
    <col min="3" max="3" width="42.6640625" style="16" customWidth="1"/>
    <col min="4" max="4" width="5.44140625" style="16" customWidth="1"/>
    <col min="5" max="5" width="4.44140625" style="16" customWidth="1"/>
    <col min="6" max="6" width="15.5546875" style="16" customWidth="1"/>
    <col min="7" max="7" width="5.109375" style="16" customWidth="1"/>
    <col min="8" max="8" width="19" style="16" customWidth="1"/>
    <col min="9" max="9" width="22" style="16" customWidth="1"/>
    <col min="10" max="10" width="15.88671875" style="16" customWidth="1"/>
    <col min="11" max="16384" width="9.109375" style="16"/>
  </cols>
  <sheetData>
    <row r="1" spans="1:11" s="14" customFormat="1" ht="34.5" customHeight="1">
      <c r="A1" s="13"/>
      <c r="H1" s="42" t="s">
        <v>204</v>
      </c>
      <c r="I1" s="42"/>
    </row>
    <row r="2" spans="1:11" ht="18.600000000000001" customHeight="1">
      <c r="F2" s="17"/>
      <c r="G2" s="17"/>
      <c r="H2" s="17"/>
      <c r="I2" s="17"/>
      <c r="J2" s="18"/>
      <c r="K2" s="18"/>
    </row>
    <row r="3" spans="1:11" s="15" customFormat="1" ht="73.2" customHeight="1">
      <c r="B3" s="47" t="s">
        <v>203</v>
      </c>
      <c r="C3" s="47"/>
      <c r="D3" s="47"/>
      <c r="E3" s="47"/>
      <c r="F3" s="47"/>
      <c r="G3" s="47"/>
      <c r="H3" s="47"/>
      <c r="I3" s="47"/>
    </row>
    <row r="5" spans="1:11" ht="15" customHeight="1">
      <c r="B5" s="44" t="s">
        <v>0</v>
      </c>
      <c r="C5" s="43" t="s">
        <v>1</v>
      </c>
      <c r="D5" s="43" t="s">
        <v>2</v>
      </c>
      <c r="E5" s="43" t="s">
        <v>3</v>
      </c>
      <c r="F5" s="43" t="s">
        <v>4</v>
      </c>
      <c r="G5" s="43" t="s">
        <v>5</v>
      </c>
      <c r="H5" s="43" t="s">
        <v>201</v>
      </c>
      <c r="I5" s="43" t="s">
        <v>202</v>
      </c>
    </row>
    <row r="6" spans="1:11">
      <c r="B6" s="45"/>
      <c r="C6" s="43"/>
      <c r="D6" s="43"/>
      <c r="E6" s="43"/>
      <c r="F6" s="43"/>
      <c r="G6" s="43"/>
      <c r="H6" s="43"/>
      <c r="I6" s="43"/>
    </row>
    <row r="7" spans="1:11">
      <c r="B7" s="45"/>
      <c r="C7" s="43"/>
      <c r="D7" s="43"/>
      <c r="E7" s="43"/>
      <c r="F7" s="43"/>
      <c r="G7" s="43"/>
      <c r="H7" s="43"/>
      <c r="I7" s="43"/>
    </row>
    <row r="8" spans="1:11">
      <c r="B8" s="45"/>
      <c r="C8" s="43"/>
      <c r="D8" s="43"/>
      <c r="E8" s="43"/>
      <c r="F8" s="43"/>
      <c r="G8" s="43"/>
      <c r="H8" s="43"/>
      <c r="I8" s="43"/>
    </row>
    <row r="9" spans="1:11" ht="15" customHeight="1">
      <c r="B9" s="45"/>
      <c r="C9" s="43"/>
      <c r="D9" s="43"/>
      <c r="E9" s="43"/>
      <c r="F9" s="43"/>
      <c r="G9" s="43"/>
      <c r="H9" s="43"/>
      <c r="I9" s="43"/>
    </row>
    <row r="10" spans="1:11">
      <c r="B10" s="45"/>
      <c r="C10" s="43"/>
      <c r="D10" s="43"/>
      <c r="E10" s="43"/>
      <c r="F10" s="43"/>
      <c r="G10" s="43"/>
      <c r="H10" s="43"/>
      <c r="I10" s="43"/>
    </row>
    <row r="11" spans="1:11">
      <c r="B11" s="45"/>
      <c r="C11" s="43"/>
      <c r="D11" s="43"/>
      <c r="E11" s="43"/>
      <c r="F11" s="43"/>
      <c r="G11" s="43"/>
      <c r="H11" s="43"/>
      <c r="I11" s="43"/>
    </row>
    <row r="12" spans="1:11">
      <c r="B12" s="46"/>
      <c r="C12" s="43"/>
      <c r="D12" s="43"/>
      <c r="E12" s="43"/>
      <c r="F12" s="43"/>
      <c r="G12" s="43"/>
      <c r="H12" s="43"/>
      <c r="I12" s="43"/>
    </row>
    <row r="13" spans="1:11" s="23" customFormat="1" ht="46.8">
      <c r="A13" s="19">
        <v>0</v>
      </c>
      <c r="B13" s="20">
        <v>920</v>
      </c>
      <c r="C13" s="21" t="s">
        <v>185</v>
      </c>
      <c r="D13" s="20"/>
      <c r="E13" s="20"/>
      <c r="F13" s="20" t="s">
        <v>7</v>
      </c>
      <c r="G13" s="20"/>
      <c r="H13" s="22">
        <f>SUMIFS(H14:H1025,$B14:$B1025,$B14)/3</f>
        <v>105823755.28000002</v>
      </c>
      <c r="I13" s="22">
        <f>SUMIFS(I14:I1025,$B14:$B1025,$B14)/3</f>
        <v>103424200.28000002</v>
      </c>
    </row>
    <row r="14" spans="1:11" s="23" customFormat="1" ht="62.4">
      <c r="A14" s="19">
        <v>1</v>
      </c>
      <c r="B14" s="24">
        <v>920</v>
      </c>
      <c r="C14" s="25" t="s">
        <v>8</v>
      </c>
      <c r="D14" s="26" t="s">
        <v>74</v>
      </c>
      <c r="E14" s="26" t="s">
        <v>75</v>
      </c>
      <c r="F14" s="26" t="s">
        <v>7</v>
      </c>
      <c r="G14" s="26" t="s">
        <v>103</v>
      </c>
      <c r="H14" s="27">
        <f>SUMIFS(H15:H1020,$B15:$B1020,$B15,$D15:$D1020,$D15,$E15:$E1020,$E15)/2</f>
        <v>10660215.08</v>
      </c>
      <c r="I14" s="27">
        <f>SUMIFS(I15:I1020,$B15:$B1020,$B15,$D15:$D1020,$D15,$E15:$E1020,$E15)/2</f>
        <v>10660215.08</v>
      </c>
    </row>
    <row r="15" spans="1:11" s="23" customFormat="1" ht="62.4">
      <c r="A15" s="19">
        <v>2</v>
      </c>
      <c r="B15" s="28">
        <v>920</v>
      </c>
      <c r="C15" s="29" t="s">
        <v>134</v>
      </c>
      <c r="D15" s="30" t="s">
        <v>74</v>
      </c>
      <c r="E15" s="26" t="s">
        <v>75</v>
      </c>
      <c r="F15" s="26" t="s">
        <v>15</v>
      </c>
      <c r="G15" s="26" t="s">
        <v>76</v>
      </c>
      <c r="H15" s="27">
        <f>SUMIFS(H16:H1020,$B16:$B1020,$B15,$D16:$D1020,$D16,$E16:$E1020,$E16,$F16:$F1020,$F16)</f>
        <v>54890</v>
      </c>
      <c r="I15" s="27">
        <f>SUMIFS(I16:I1020,$B16:$B1020,$B15,$D16:$D1020,$D16,$E16:$E1020,$E16,$F16:$F1020,$F16)</f>
        <v>54890</v>
      </c>
    </row>
    <row r="16" spans="1:11" s="23" customFormat="1" ht="46.8">
      <c r="A16" s="19">
        <v>3</v>
      </c>
      <c r="B16" s="24">
        <v>920</v>
      </c>
      <c r="C16" s="31" t="s">
        <v>12</v>
      </c>
      <c r="D16" s="26" t="s">
        <v>74</v>
      </c>
      <c r="E16" s="26" t="s">
        <v>75</v>
      </c>
      <c r="F16" s="26" t="s">
        <v>15</v>
      </c>
      <c r="G16" s="26" t="s">
        <v>78</v>
      </c>
      <c r="H16" s="32">
        <v>54890</v>
      </c>
      <c r="I16" s="32">
        <v>54890</v>
      </c>
    </row>
    <row r="17" spans="1:9" s="23" customFormat="1" ht="78">
      <c r="A17" s="19">
        <v>2</v>
      </c>
      <c r="B17" s="24">
        <v>920</v>
      </c>
      <c r="C17" s="33" t="s">
        <v>9</v>
      </c>
      <c r="D17" s="26" t="s">
        <v>74</v>
      </c>
      <c r="E17" s="26" t="s">
        <v>75</v>
      </c>
      <c r="F17" s="26" t="s">
        <v>113</v>
      </c>
      <c r="G17" s="26" t="s">
        <v>76</v>
      </c>
      <c r="H17" s="27">
        <f>SUMIFS(H18:H1022,$B18:$B1022,$B17,$D18:$D1022,$D18,$E18:$E1022,$E18,$F18:$F1022,$F18)</f>
        <v>10605325.08</v>
      </c>
      <c r="I17" s="27">
        <f>SUMIFS(I18:I1022,$B18:$B1022,$B17,$D18:$D1022,$D18,$E18:$E1022,$E18,$F18:$F1022,$F18)</f>
        <v>10605325.08</v>
      </c>
    </row>
    <row r="18" spans="1:9" s="23" customFormat="1" ht="38.4" customHeight="1">
      <c r="A18" s="19">
        <v>3</v>
      </c>
      <c r="B18" s="24">
        <v>920</v>
      </c>
      <c r="C18" s="33" t="s">
        <v>11</v>
      </c>
      <c r="D18" s="26" t="s">
        <v>74</v>
      </c>
      <c r="E18" s="26" t="s">
        <v>75</v>
      </c>
      <c r="F18" s="26" t="s">
        <v>113</v>
      </c>
      <c r="G18" s="26" t="s">
        <v>77</v>
      </c>
      <c r="H18" s="32">
        <v>10273707.34</v>
      </c>
      <c r="I18" s="32">
        <v>10273707.34</v>
      </c>
    </row>
    <row r="19" spans="1:9" s="23" customFormat="1" ht="46.8">
      <c r="A19" s="19">
        <v>3</v>
      </c>
      <c r="B19" s="24">
        <v>920</v>
      </c>
      <c r="C19" s="33" t="s">
        <v>12</v>
      </c>
      <c r="D19" s="26" t="s">
        <v>74</v>
      </c>
      <c r="E19" s="26" t="s">
        <v>75</v>
      </c>
      <c r="F19" s="26" t="s">
        <v>113</v>
      </c>
      <c r="G19" s="26" t="s">
        <v>78</v>
      </c>
      <c r="H19" s="32">
        <v>331617.74</v>
      </c>
      <c r="I19" s="32">
        <v>331617.74</v>
      </c>
    </row>
    <row r="20" spans="1:9" s="23" customFormat="1" ht="15.6">
      <c r="A20" s="19">
        <v>3</v>
      </c>
      <c r="B20" s="24">
        <v>920</v>
      </c>
      <c r="C20" s="33" t="s">
        <v>13</v>
      </c>
      <c r="D20" s="26" t="s">
        <v>74</v>
      </c>
      <c r="E20" s="26" t="s">
        <v>75</v>
      </c>
      <c r="F20" s="26" t="s">
        <v>113</v>
      </c>
      <c r="G20" s="26" t="s">
        <v>79</v>
      </c>
      <c r="H20" s="32"/>
      <c r="I20" s="32"/>
    </row>
    <row r="21" spans="1:9" s="23" customFormat="1" ht="15" customHeight="1">
      <c r="A21" s="19">
        <v>1</v>
      </c>
      <c r="B21" s="24">
        <v>920</v>
      </c>
      <c r="C21" s="33" t="s">
        <v>14</v>
      </c>
      <c r="D21" s="26" t="s">
        <v>74</v>
      </c>
      <c r="E21" s="26" t="s">
        <v>80</v>
      </c>
      <c r="F21" s="26"/>
      <c r="G21" s="26"/>
      <c r="H21" s="27">
        <f>SUMIFS(H22:H1022,$B22:$B1022,$B22,$D22:$D1022,$D22,$E22:$E1022,$E22)/2</f>
        <v>359037.17</v>
      </c>
      <c r="I21" s="27">
        <f>SUMIFS(I22:I1022,$B22:$B1022,$B22,$D22:$D1022,$D22,$E22:$E1022,$E22)/2</f>
        <v>359037.17</v>
      </c>
    </row>
    <row r="22" spans="1:9" s="23" customFormat="1" ht="46.8">
      <c r="A22" s="19">
        <v>2</v>
      </c>
      <c r="B22" s="24">
        <v>920</v>
      </c>
      <c r="C22" s="33" t="s">
        <v>35</v>
      </c>
      <c r="D22" s="26" t="s">
        <v>74</v>
      </c>
      <c r="E22" s="26" t="s">
        <v>80</v>
      </c>
      <c r="F22" s="26" t="s">
        <v>116</v>
      </c>
      <c r="G22" s="26" t="s">
        <v>76</v>
      </c>
      <c r="H22" s="27">
        <f>SUMIFS(H23:H1022,$B23:$B1022,$B22,$D23:$D1022,$D23,$E23:$E1022,$E23,$F23:$F1022,$F23)</f>
        <v>359037.17</v>
      </c>
      <c r="I22" s="27">
        <f>SUMIFS(I23:I1022,$B23:$B1022,$B22,$D23:$D1022,$D23,$E23:$E1022,$E23,$F23:$F1022,$F23)</f>
        <v>359037.17</v>
      </c>
    </row>
    <row r="23" spans="1:9" s="23" customFormat="1" ht="15.6">
      <c r="A23" s="19">
        <v>3</v>
      </c>
      <c r="B23" s="24">
        <v>920</v>
      </c>
      <c r="C23" s="33" t="s">
        <v>145</v>
      </c>
      <c r="D23" s="26" t="s">
        <v>74</v>
      </c>
      <c r="E23" s="26" t="s">
        <v>80</v>
      </c>
      <c r="F23" s="26" t="s">
        <v>116</v>
      </c>
      <c r="G23" s="26" t="s">
        <v>144</v>
      </c>
      <c r="H23" s="32">
        <v>359037.17</v>
      </c>
      <c r="I23" s="32">
        <v>359037.17</v>
      </c>
    </row>
    <row r="24" spans="1:9" s="23" customFormat="1" ht="30" customHeight="1">
      <c r="A24" s="19">
        <v>1</v>
      </c>
      <c r="B24" s="24">
        <v>920</v>
      </c>
      <c r="C24" s="33" t="s">
        <v>199</v>
      </c>
      <c r="D24" s="26" t="s">
        <v>80</v>
      </c>
      <c r="E24" s="26" t="s">
        <v>74</v>
      </c>
      <c r="F24" s="26"/>
      <c r="G24" s="26"/>
      <c r="H24" s="27">
        <f>SUMIFS(H25:H1025,$B25:$B1025,$B25,$D25:$D1025,$D25,$E25:$E1025,$E25)/2</f>
        <v>0</v>
      </c>
      <c r="I24" s="27">
        <f>SUMIFS(I25:I1025,$B25:$B1025,$B25,$D25:$D1025,$D25,$E25:$E1025,$E25)/2</f>
        <v>0</v>
      </c>
    </row>
    <row r="25" spans="1:9" s="23" customFormat="1" ht="62.4">
      <c r="A25" s="19">
        <v>2</v>
      </c>
      <c r="B25" s="24">
        <v>920</v>
      </c>
      <c r="C25" s="33" t="s">
        <v>197</v>
      </c>
      <c r="D25" s="26" t="s">
        <v>80</v>
      </c>
      <c r="E25" s="26" t="s">
        <v>74</v>
      </c>
      <c r="F25" s="26" t="s">
        <v>196</v>
      </c>
      <c r="G25" s="26" t="s">
        <v>76</v>
      </c>
      <c r="H25" s="27">
        <f>SUMIFS(H26:H1025,$B26:$B1025,$B25,$D26:$D1025,$D26,$E26:$E1025,$E26,$F26:$F1025,$F26)</f>
        <v>0</v>
      </c>
      <c r="I25" s="27">
        <f>SUMIFS(I26:I1025,$B26:$B1025,$B25,$D26:$D1025,$D26,$E26:$E1025,$E26,$F26:$F1025,$F26)</f>
        <v>0</v>
      </c>
    </row>
    <row r="26" spans="1:9" s="23" customFormat="1" ht="21.6" customHeight="1">
      <c r="A26" s="19">
        <v>3</v>
      </c>
      <c r="B26" s="24">
        <v>920</v>
      </c>
      <c r="C26" s="33" t="s">
        <v>200</v>
      </c>
      <c r="D26" s="26" t="s">
        <v>80</v>
      </c>
      <c r="E26" s="26" t="s">
        <v>74</v>
      </c>
      <c r="F26" s="26" t="s">
        <v>196</v>
      </c>
      <c r="G26" s="26" t="s">
        <v>198</v>
      </c>
      <c r="H26" s="32">
        <v>0</v>
      </c>
      <c r="I26" s="32">
        <v>0</v>
      </c>
    </row>
    <row r="27" spans="1:9" s="23" customFormat="1" ht="52.95" customHeight="1">
      <c r="A27" s="19">
        <v>1</v>
      </c>
      <c r="B27" s="24">
        <v>920</v>
      </c>
      <c r="C27" s="33" t="s">
        <v>16</v>
      </c>
      <c r="D27" s="26" t="s">
        <v>81</v>
      </c>
      <c r="E27" s="26" t="s">
        <v>74</v>
      </c>
      <c r="F27" s="26" t="s">
        <v>7</v>
      </c>
      <c r="G27" s="26" t="s">
        <v>76</v>
      </c>
      <c r="H27" s="27">
        <f>SUMIFS(H28:H1027,$B28:$B1027,$B28,$D28:$D1027,$D28,$E28:$E1027,$E28)/2</f>
        <v>21900000</v>
      </c>
      <c r="I27" s="27">
        <f>SUMIFS(I28:I1027,$B28:$B1027,$B28,$D28:$D1027,$D28,$E28:$E1027,$E28)/2</f>
        <v>21900000</v>
      </c>
    </row>
    <row r="28" spans="1:9" s="23" customFormat="1" ht="31.2">
      <c r="A28" s="19">
        <v>2</v>
      </c>
      <c r="B28" s="24">
        <v>920</v>
      </c>
      <c r="C28" s="33" t="s">
        <v>17</v>
      </c>
      <c r="D28" s="26" t="s">
        <v>81</v>
      </c>
      <c r="E28" s="26" t="s">
        <v>74</v>
      </c>
      <c r="F28" s="26" t="s">
        <v>114</v>
      </c>
      <c r="G28" s="26" t="s">
        <v>76</v>
      </c>
      <c r="H28" s="27">
        <f>SUMIFS(H29:H1027,$B29:$B1027,$B28,$D29:$D1027,$D29,$E29:$E1027,$E29,$F29:$F1027,$F29)</f>
        <v>21900000</v>
      </c>
      <c r="I28" s="27">
        <f>SUMIFS(I29:I1027,$B29:$B1027,$B28,$D29:$D1027,$D29,$E29:$E1027,$E29,$F29:$F1027,$F29)</f>
        <v>21900000</v>
      </c>
    </row>
    <row r="29" spans="1:9" s="23" customFormat="1" ht="15.6">
      <c r="A29" s="19">
        <v>3</v>
      </c>
      <c r="B29" s="24">
        <v>920</v>
      </c>
      <c r="C29" s="33" t="s">
        <v>18</v>
      </c>
      <c r="D29" s="26" t="s">
        <v>81</v>
      </c>
      <c r="E29" s="26" t="s">
        <v>74</v>
      </c>
      <c r="F29" s="26" t="s">
        <v>114</v>
      </c>
      <c r="G29" s="26" t="s">
        <v>82</v>
      </c>
      <c r="H29" s="32">
        <v>21900000</v>
      </c>
      <c r="I29" s="32">
        <v>21900000</v>
      </c>
    </row>
    <row r="30" spans="1:9" s="23" customFormat="1" ht="31.2">
      <c r="A30" s="19">
        <v>1</v>
      </c>
      <c r="B30" s="24">
        <v>920</v>
      </c>
      <c r="C30" s="34" t="s">
        <v>169</v>
      </c>
      <c r="D30" s="26" t="s">
        <v>81</v>
      </c>
      <c r="E30" s="26" t="s">
        <v>83</v>
      </c>
      <c r="F30" s="26"/>
      <c r="G30" s="26"/>
      <c r="H30" s="27">
        <f>SUMIFS(H31:H1033,$B31:$B1033,$B31,$D31:$D1033,$D31,$E31:$E1033,$E31)/2</f>
        <v>72904503.030000001</v>
      </c>
      <c r="I30" s="27">
        <f>SUMIFS(I31:I1033,$B31:$B1033,$B31,$D31:$D1033,$D31,$E31:$E1033,$E31)/2</f>
        <v>70504948.030000001</v>
      </c>
    </row>
    <row r="31" spans="1:9" s="23" customFormat="1" ht="31.2">
      <c r="A31" s="19">
        <v>2</v>
      </c>
      <c r="B31" s="24">
        <v>920</v>
      </c>
      <c r="C31" s="33" t="s">
        <v>17</v>
      </c>
      <c r="D31" s="26" t="s">
        <v>81</v>
      </c>
      <c r="E31" s="26" t="s">
        <v>83</v>
      </c>
      <c r="F31" s="26" t="s">
        <v>114</v>
      </c>
      <c r="G31" s="26"/>
      <c r="H31" s="27">
        <f>SUMIFS(H32:H1033,$B32:$B1033,$B31,$D32:$D1033,$D32,$E32:$E1033,$E32,$F32:$F1033,$F32)</f>
        <v>72904503.030000001</v>
      </c>
      <c r="I31" s="27">
        <f>SUMIFS(I32:I1033,$B32:$B1033,$B31,$D32:$D1033,$D32,$E32:$E1033,$E32,$F32:$F1033,$F32)</f>
        <v>70504948.030000001</v>
      </c>
    </row>
    <row r="32" spans="1:9" s="23" customFormat="1" ht="15.6">
      <c r="A32" s="19">
        <v>3</v>
      </c>
      <c r="B32" s="24">
        <v>920</v>
      </c>
      <c r="C32" s="33" t="s">
        <v>19</v>
      </c>
      <c r="D32" s="26" t="s">
        <v>81</v>
      </c>
      <c r="E32" s="26" t="s">
        <v>83</v>
      </c>
      <c r="F32" s="26" t="s">
        <v>114</v>
      </c>
      <c r="G32" s="26" t="s">
        <v>84</v>
      </c>
      <c r="H32" s="32">
        <v>72904503.030000001</v>
      </c>
      <c r="I32" s="32">
        <v>70504948.030000001</v>
      </c>
    </row>
    <row r="33" spans="1:9" s="23" customFormat="1" ht="46.8">
      <c r="A33" s="19">
        <v>0</v>
      </c>
      <c r="B33" s="20">
        <v>933</v>
      </c>
      <c r="C33" s="21" t="s">
        <v>184</v>
      </c>
      <c r="D33" s="35" t="s">
        <v>76</v>
      </c>
      <c r="E33" s="35" t="s">
        <v>76</v>
      </c>
      <c r="F33" s="35" t="s">
        <v>7</v>
      </c>
      <c r="G33" s="35" t="s">
        <v>76</v>
      </c>
      <c r="H33" s="22">
        <f>SUMIFS(H34:H1042,$B34:$B1042,$B34)/3</f>
        <v>1793368.1899999997</v>
      </c>
      <c r="I33" s="22">
        <f>SUMIFS(I34:I1042,$B34:$B1042,$B34)/3</f>
        <v>1793368.1899999997</v>
      </c>
    </row>
    <row r="34" spans="1:9" s="23" customFormat="1" ht="70.95" customHeight="1">
      <c r="A34" s="19">
        <v>1</v>
      </c>
      <c r="B34" s="24">
        <v>933</v>
      </c>
      <c r="C34" s="33" t="s">
        <v>20</v>
      </c>
      <c r="D34" s="26" t="s">
        <v>74</v>
      </c>
      <c r="E34" s="26" t="s">
        <v>83</v>
      </c>
      <c r="F34" s="26" t="s">
        <v>7</v>
      </c>
      <c r="G34" s="26" t="s">
        <v>76</v>
      </c>
      <c r="H34" s="27">
        <f>SUMIFS(H35:H1037,$B35:$B1037,$B35,$D35:$D1037,$D35,$E35:$E1037,$E35)/2</f>
        <v>690776.5199999999</v>
      </c>
      <c r="I34" s="27">
        <f>SUMIFS(I35:I1037,$B35:$B1037,$B35,$D35:$D1037,$D35,$E35:$E1037,$E35)/2</f>
        <v>690776.5199999999</v>
      </c>
    </row>
    <row r="35" spans="1:9" s="23" customFormat="1" ht="62.4">
      <c r="A35" s="19">
        <v>2</v>
      </c>
      <c r="B35" s="24">
        <v>933</v>
      </c>
      <c r="C35" s="29" t="s">
        <v>134</v>
      </c>
      <c r="D35" s="26" t="s">
        <v>74</v>
      </c>
      <c r="E35" s="26" t="s">
        <v>83</v>
      </c>
      <c r="F35" s="26" t="s">
        <v>15</v>
      </c>
      <c r="G35" s="26" t="s">
        <v>76</v>
      </c>
      <c r="H35" s="27">
        <f>SUMIFS(H36:H1037,$B36:$B1037,$B35,$D36:$D1037,$D36,$E36:$E1037,$E36,$F36:$F1037,$F36)</f>
        <v>0</v>
      </c>
      <c r="I35" s="27">
        <f>SUMIFS(I36:I1037,$B36:$B1037,$B35,$D36:$D1037,$D36,$E36:$E1037,$E36,$F36:$F1037,$F36)</f>
        <v>0</v>
      </c>
    </row>
    <row r="36" spans="1:9" s="23" customFormat="1" ht="51.6" customHeight="1">
      <c r="A36" s="19">
        <v>3</v>
      </c>
      <c r="B36" s="24">
        <v>933</v>
      </c>
      <c r="C36" s="33" t="s">
        <v>12</v>
      </c>
      <c r="D36" s="26" t="s">
        <v>74</v>
      </c>
      <c r="E36" s="26" t="s">
        <v>83</v>
      </c>
      <c r="F36" s="26" t="s">
        <v>15</v>
      </c>
      <c r="G36" s="26" t="s">
        <v>78</v>
      </c>
      <c r="H36" s="32">
        <v>0</v>
      </c>
      <c r="I36" s="32">
        <v>0</v>
      </c>
    </row>
    <row r="37" spans="1:9" s="23" customFormat="1" ht="78">
      <c r="A37" s="19">
        <v>2</v>
      </c>
      <c r="B37" s="24">
        <v>933</v>
      </c>
      <c r="C37" s="33" t="s">
        <v>9</v>
      </c>
      <c r="D37" s="26" t="s">
        <v>74</v>
      </c>
      <c r="E37" s="26" t="s">
        <v>83</v>
      </c>
      <c r="F37" s="26" t="s">
        <v>113</v>
      </c>
      <c r="G37" s="26" t="s">
        <v>76</v>
      </c>
      <c r="H37" s="27">
        <f>SUMIFS(H38:H1039,$B38:$B1039,$B37,$D38:$D1039,$D38,$E38:$E1039,$E38,$F38:$F1039,$F38)</f>
        <v>690776.52</v>
      </c>
      <c r="I37" s="27">
        <f>SUMIFS(I38:I1039,$B38:$B1039,$B37,$D38:$D1039,$D38,$E38:$E1039,$E38,$F38:$F1039,$F38)</f>
        <v>690776.52</v>
      </c>
    </row>
    <row r="38" spans="1:9" s="23" customFormat="1" ht="35.4" customHeight="1">
      <c r="A38" s="19">
        <v>3</v>
      </c>
      <c r="B38" s="24">
        <v>933</v>
      </c>
      <c r="C38" s="33" t="s">
        <v>11</v>
      </c>
      <c r="D38" s="26" t="s">
        <v>74</v>
      </c>
      <c r="E38" s="26" t="s">
        <v>83</v>
      </c>
      <c r="F38" s="26" t="s">
        <v>113</v>
      </c>
      <c r="G38" s="26" t="s">
        <v>77</v>
      </c>
      <c r="H38" s="32">
        <v>582438.34</v>
      </c>
      <c r="I38" s="32">
        <v>582438.34</v>
      </c>
    </row>
    <row r="39" spans="1:9" s="23" customFormat="1" ht="46.8">
      <c r="A39" s="19">
        <v>3</v>
      </c>
      <c r="B39" s="24">
        <v>933</v>
      </c>
      <c r="C39" s="33" t="s">
        <v>12</v>
      </c>
      <c r="D39" s="26" t="s">
        <v>74</v>
      </c>
      <c r="E39" s="26" t="s">
        <v>83</v>
      </c>
      <c r="F39" s="26" t="s">
        <v>113</v>
      </c>
      <c r="G39" s="26" t="s">
        <v>78</v>
      </c>
      <c r="H39" s="32">
        <v>107838.18</v>
      </c>
      <c r="I39" s="32">
        <v>107838.18</v>
      </c>
    </row>
    <row r="40" spans="1:9" s="23" customFormat="1" ht="15.6">
      <c r="A40" s="19">
        <v>3</v>
      </c>
      <c r="B40" s="24">
        <v>933</v>
      </c>
      <c r="C40" s="33" t="s">
        <v>13</v>
      </c>
      <c r="D40" s="26" t="s">
        <v>74</v>
      </c>
      <c r="E40" s="26" t="s">
        <v>83</v>
      </c>
      <c r="F40" s="26" t="s">
        <v>113</v>
      </c>
      <c r="G40" s="26" t="s">
        <v>79</v>
      </c>
      <c r="H40" s="32">
        <v>500</v>
      </c>
      <c r="I40" s="32">
        <v>500</v>
      </c>
    </row>
    <row r="41" spans="1:9" s="23" customFormat="1" ht="62.4">
      <c r="A41" s="19">
        <v>1</v>
      </c>
      <c r="B41" s="24">
        <v>933</v>
      </c>
      <c r="C41" s="33" t="s">
        <v>8</v>
      </c>
      <c r="D41" s="26" t="s">
        <v>74</v>
      </c>
      <c r="E41" s="26" t="s">
        <v>75</v>
      </c>
      <c r="F41" s="26" t="s">
        <v>7</v>
      </c>
      <c r="G41" s="26" t="s">
        <v>76</v>
      </c>
      <c r="H41" s="27">
        <f>SUMIFS(H42:H1044,$B42:$B1044,$B42,$D42:$D1044,$D42,$E42:$E1044,$E42)/2</f>
        <v>1102591.67</v>
      </c>
      <c r="I41" s="27">
        <f>SUMIFS(I42:I1044,$B42:$B1044,$B42,$D42:$D1044,$D42,$E42:$E1044,$E42)/2</f>
        <v>1102591.67</v>
      </c>
    </row>
    <row r="42" spans="1:9" s="23" customFormat="1" ht="78">
      <c r="A42" s="19">
        <v>2</v>
      </c>
      <c r="B42" s="24">
        <v>933</v>
      </c>
      <c r="C42" s="33" t="s">
        <v>9</v>
      </c>
      <c r="D42" s="26" t="s">
        <v>74</v>
      </c>
      <c r="E42" s="26" t="s">
        <v>75</v>
      </c>
      <c r="F42" s="26" t="s">
        <v>113</v>
      </c>
      <c r="G42" s="26" t="s">
        <v>76</v>
      </c>
      <c r="H42" s="27">
        <f>SUMIFS(H43:H1048,$B43:$B1048,$B42,$D43:$D1048,$D43,$E43:$E1048,$E43,$F43:$F1048,$F43)</f>
        <v>1102591.67</v>
      </c>
      <c r="I42" s="27">
        <f>SUMIFS(I43:I1048,$B43:$B1048,$B42,$D43:$D1048,$D43,$E43:$E1048,$E43,$F43:$F1048,$F43)</f>
        <v>1102591.67</v>
      </c>
    </row>
    <row r="43" spans="1:9" s="23" customFormat="1" ht="46.8">
      <c r="A43" s="19">
        <v>3</v>
      </c>
      <c r="B43" s="24">
        <v>933</v>
      </c>
      <c r="C43" s="33" t="s">
        <v>11</v>
      </c>
      <c r="D43" s="26" t="s">
        <v>74</v>
      </c>
      <c r="E43" s="26" t="s">
        <v>75</v>
      </c>
      <c r="F43" s="26" t="s">
        <v>113</v>
      </c>
      <c r="G43" s="26" t="s">
        <v>77</v>
      </c>
      <c r="H43" s="32">
        <v>1082490.47</v>
      </c>
      <c r="I43" s="32">
        <v>1082490.47</v>
      </c>
    </row>
    <row r="44" spans="1:9" s="23" customFormat="1" ht="46.8">
      <c r="A44" s="19">
        <v>3</v>
      </c>
      <c r="B44" s="24">
        <v>933</v>
      </c>
      <c r="C44" s="33" t="s">
        <v>12</v>
      </c>
      <c r="D44" s="26" t="s">
        <v>74</v>
      </c>
      <c r="E44" s="26" t="s">
        <v>75</v>
      </c>
      <c r="F44" s="26" t="s">
        <v>113</v>
      </c>
      <c r="G44" s="26" t="s">
        <v>78</v>
      </c>
      <c r="H44" s="32">
        <v>20101.2</v>
      </c>
      <c r="I44" s="32">
        <v>20101.2</v>
      </c>
    </row>
    <row r="45" spans="1:9" s="23" customFormat="1" ht="78">
      <c r="A45" s="19">
        <v>0</v>
      </c>
      <c r="B45" s="20">
        <v>935</v>
      </c>
      <c r="C45" s="21" t="s">
        <v>183</v>
      </c>
      <c r="D45" s="35" t="s">
        <v>76</v>
      </c>
      <c r="E45" s="35" t="s">
        <v>76</v>
      </c>
      <c r="F45" s="35" t="s">
        <v>7</v>
      </c>
      <c r="G45" s="35" t="s">
        <v>76</v>
      </c>
      <c r="H45" s="22">
        <f>SUMIFS(H46:H1058,$B46:$B1058,$B46)/3</f>
        <v>33299312.449999992</v>
      </c>
      <c r="I45" s="22">
        <f>SUMIFS(I46:I1058,$B46:$B1058,$B46)/3</f>
        <v>32916855.459999997</v>
      </c>
    </row>
    <row r="46" spans="1:9" s="23" customFormat="1" ht="46.8">
      <c r="A46" s="19">
        <v>1</v>
      </c>
      <c r="B46" s="24">
        <v>935</v>
      </c>
      <c r="C46" s="33" t="s">
        <v>36</v>
      </c>
      <c r="D46" s="26" t="s">
        <v>83</v>
      </c>
      <c r="E46" s="26" t="s">
        <v>81</v>
      </c>
      <c r="F46" s="26"/>
      <c r="G46" s="26"/>
      <c r="H46" s="27">
        <f>SUMIFS(H47:H1053,$B47:$B1053,$B47,$D47:$D1053,$D47,$E47:$E1053,$E47)/2</f>
        <v>355142.33</v>
      </c>
      <c r="I46" s="27">
        <f>SUMIFS(I47:I1053,$B47:$B1053,$B47,$D47:$D1053,$D47,$E47:$E1053,$E47)/2</f>
        <v>347862.33</v>
      </c>
    </row>
    <row r="47" spans="1:9" s="23" customFormat="1" ht="93.6">
      <c r="A47" s="19">
        <v>2</v>
      </c>
      <c r="B47" s="24">
        <v>935</v>
      </c>
      <c r="C47" s="33" t="s">
        <v>147</v>
      </c>
      <c r="D47" s="26" t="s">
        <v>83</v>
      </c>
      <c r="E47" s="26" t="s">
        <v>81</v>
      </c>
      <c r="F47" s="26" t="s">
        <v>53</v>
      </c>
      <c r="G47" s="26"/>
      <c r="H47" s="27">
        <f>SUMIFS(H48:H1053,$B48:$B1053,$B47,$D48:$D1053,$D48,$E48:$E1053,$E48,$F48:$F1053,$F48)</f>
        <v>355142.33</v>
      </c>
      <c r="I47" s="27">
        <f>SUMIFS(I48:I1053,$B48:$B1053,$B47,$D48:$D1053,$D48,$E48:$E1053,$E48,$F48:$F1053,$F48)</f>
        <v>347862.33</v>
      </c>
    </row>
    <row r="48" spans="1:9" s="23" customFormat="1" ht="15.6">
      <c r="A48" s="19">
        <v>3</v>
      </c>
      <c r="B48" s="24">
        <v>935</v>
      </c>
      <c r="C48" s="33" t="s">
        <v>46</v>
      </c>
      <c r="D48" s="26" t="s">
        <v>83</v>
      </c>
      <c r="E48" s="26" t="s">
        <v>81</v>
      </c>
      <c r="F48" s="26" t="s">
        <v>53</v>
      </c>
      <c r="G48" s="26" t="s">
        <v>96</v>
      </c>
      <c r="H48" s="32">
        <v>355142.33</v>
      </c>
      <c r="I48" s="32">
        <v>347862.33</v>
      </c>
    </row>
    <row r="49" spans="1:9" s="23" customFormat="1" ht="15.6">
      <c r="A49" s="19">
        <v>1</v>
      </c>
      <c r="B49" s="24">
        <v>935</v>
      </c>
      <c r="C49" s="33" t="s">
        <v>167</v>
      </c>
      <c r="D49" s="26" t="s">
        <v>86</v>
      </c>
      <c r="E49" s="26" t="s">
        <v>86</v>
      </c>
      <c r="F49" s="26" t="s">
        <v>7</v>
      </c>
      <c r="G49" s="26" t="s">
        <v>76</v>
      </c>
      <c r="H49" s="27">
        <f>SUMIFS(H50:H1056,$B50:$B1056,$B50,$D50:$D1056,$D50,$E50:$E1056,$E50)/2</f>
        <v>5196522.2</v>
      </c>
      <c r="I49" s="27">
        <f>SUMIFS(I50:I1056,$B50:$B1056,$B50,$D50:$D1056,$D50,$E50:$E1056,$E50)/2</f>
        <v>5067956.95</v>
      </c>
    </row>
    <row r="50" spans="1:9" s="23" customFormat="1" ht="31.2">
      <c r="A50" s="19">
        <v>2</v>
      </c>
      <c r="B50" s="24">
        <v>935</v>
      </c>
      <c r="C50" s="33" t="s">
        <v>148</v>
      </c>
      <c r="D50" s="26" t="s">
        <v>86</v>
      </c>
      <c r="E50" s="26" t="s">
        <v>86</v>
      </c>
      <c r="F50" s="26" t="s">
        <v>22</v>
      </c>
      <c r="G50" s="26"/>
      <c r="H50" s="27">
        <f>SUMIFS(H51:H1056,$B51:$B1056,$B50,$D51:$D1056,$D51,$E51:$E1056,$E51,$F51:$F1056,$F51)</f>
        <v>3681399.2</v>
      </c>
      <c r="I50" s="27">
        <f>SUMIFS(I51:I1056,$B51:$B1056,$B50,$D51:$D1056,$D51,$E51:$E1056,$E51,$F51:$F1056,$F51)</f>
        <v>3574975.7600000002</v>
      </c>
    </row>
    <row r="51" spans="1:9" s="23" customFormat="1" ht="31.2">
      <c r="A51" s="19">
        <v>3</v>
      </c>
      <c r="B51" s="24">
        <v>935</v>
      </c>
      <c r="C51" s="33" t="s">
        <v>23</v>
      </c>
      <c r="D51" s="26" t="s">
        <v>86</v>
      </c>
      <c r="E51" s="26" t="s">
        <v>86</v>
      </c>
      <c r="F51" s="26" t="s">
        <v>22</v>
      </c>
      <c r="G51" s="26" t="s">
        <v>87</v>
      </c>
      <c r="H51" s="32">
        <v>143599.29</v>
      </c>
      <c r="I51" s="32">
        <v>143599.29</v>
      </c>
    </row>
    <row r="52" spans="1:9" s="23" customFormat="1" ht="46.8">
      <c r="A52" s="19">
        <v>3</v>
      </c>
      <c r="B52" s="24">
        <v>935</v>
      </c>
      <c r="C52" s="33" t="s">
        <v>12</v>
      </c>
      <c r="D52" s="26" t="s">
        <v>86</v>
      </c>
      <c r="E52" s="26" t="s">
        <v>86</v>
      </c>
      <c r="F52" s="26" t="s">
        <v>22</v>
      </c>
      <c r="G52" s="26" t="s">
        <v>78</v>
      </c>
      <c r="H52" s="32">
        <v>50100</v>
      </c>
      <c r="I52" s="32">
        <v>50100</v>
      </c>
    </row>
    <row r="53" spans="1:9" s="23" customFormat="1" ht="15.6">
      <c r="A53" s="19">
        <v>3</v>
      </c>
      <c r="B53" s="24">
        <v>935</v>
      </c>
      <c r="C53" s="33" t="s">
        <v>46</v>
      </c>
      <c r="D53" s="26" t="s">
        <v>86</v>
      </c>
      <c r="E53" s="26" t="s">
        <v>86</v>
      </c>
      <c r="F53" s="26" t="s">
        <v>22</v>
      </c>
      <c r="G53" s="26" t="s">
        <v>96</v>
      </c>
      <c r="H53" s="32">
        <v>3487699.91</v>
      </c>
      <c r="I53" s="32">
        <v>3381276.47</v>
      </c>
    </row>
    <row r="54" spans="1:9" s="23" customFormat="1" ht="46.8">
      <c r="A54" s="19">
        <v>2</v>
      </c>
      <c r="B54" s="24">
        <v>935</v>
      </c>
      <c r="C54" s="36" t="s">
        <v>149</v>
      </c>
      <c r="D54" s="26" t="s">
        <v>86</v>
      </c>
      <c r="E54" s="26" t="s">
        <v>86</v>
      </c>
      <c r="F54" s="26" t="s">
        <v>68</v>
      </c>
      <c r="G54" s="26"/>
      <c r="H54" s="27">
        <f>SUMIFS(H55:H1060,$B55:$B1060,$B54,$D55:$D1060,$D55,$E55:$E1060,$E55,$F55:$F1060,$F55)</f>
        <v>1515123</v>
      </c>
      <c r="I54" s="27">
        <f>SUMIFS(I55:I1060,$B55:$B1060,$B54,$D55:$D1060,$D55,$E55:$E1060,$E55,$F55:$F1060,$F55)</f>
        <v>1492981.19</v>
      </c>
    </row>
    <row r="55" spans="1:9" s="23" customFormat="1" ht="15.6">
      <c r="A55" s="19">
        <v>3</v>
      </c>
      <c r="B55" s="24">
        <v>935</v>
      </c>
      <c r="C55" s="33" t="s">
        <v>46</v>
      </c>
      <c r="D55" s="26" t="s">
        <v>86</v>
      </c>
      <c r="E55" s="26" t="s">
        <v>86</v>
      </c>
      <c r="F55" s="26" t="s">
        <v>68</v>
      </c>
      <c r="G55" s="26" t="s">
        <v>96</v>
      </c>
      <c r="H55" s="32">
        <v>1515123</v>
      </c>
      <c r="I55" s="32">
        <v>1492981.19</v>
      </c>
    </row>
    <row r="56" spans="1:9" s="23" customFormat="1" ht="15.6">
      <c r="A56" s="19">
        <v>1</v>
      </c>
      <c r="B56" s="24">
        <v>935</v>
      </c>
      <c r="C56" s="33" t="s">
        <v>24</v>
      </c>
      <c r="D56" s="26" t="s">
        <v>88</v>
      </c>
      <c r="E56" s="26" t="s">
        <v>74</v>
      </c>
      <c r="F56" s="26" t="s">
        <v>7</v>
      </c>
      <c r="G56" s="26" t="s">
        <v>76</v>
      </c>
      <c r="H56" s="27">
        <f>SUMIFS(H57:H1063,$B57:$B1063,$B57,$D57:$D1063,$D57,$E57:$E1063,$E57)/2</f>
        <v>24936497.289999999</v>
      </c>
      <c r="I56" s="27">
        <f>SUMIFS(I57:I1063,$B57:$B1063,$B57,$D57:$D1063,$D57,$E57:$E1063,$E57)/2</f>
        <v>24773193.520000003</v>
      </c>
    </row>
    <row r="57" spans="1:9" s="23" customFormat="1" ht="39" customHeight="1">
      <c r="A57" s="19">
        <v>2</v>
      </c>
      <c r="B57" s="24">
        <v>935</v>
      </c>
      <c r="C57" s="33" t="s">
        <v>179</v>
      </c>
      <c r="D57" s="26" t="s">
        <v>88</v>
      </c>
      <c r="E57" s="26" t="s">
        <v>74</v>
      </c>
      <c r="F57" s="26" t="s">
        <v>25</v>
      </c>
      <c r="G57" s="26"/>
      <c r="H57" s="27">
        <f>SUMIFS(H58:H1063,$B58:$B1063,$B57,$D58:$D1063,$D58,$E58:$E1063,$E58,$F58:$F1063,$F58)</f>
        <v>20200957.009999998</v>
      </c>
      <c r="I57" s="27">
        <f>SUMIFS(I58:I1063,$B58:$B1063,$B57,$D58:$D1063,$D58,$E58:$E1063,$E58,$F58:$F1063,$F58)</f>
        <v>20037653.239999998</v>
      </c>
    </row>
    <row r="58" spans="1:9" s="23" customFormat="1" ht="31.2">
      <c r="A58" s="19">
        <v>3</v>
      </c>
      <c r="B58" s="24">
        <v>935</v>
      </c>
      <c r="C58" s="33" t="s">
        <v>23</v>
      </c>
      <c r="D58" s="26" t="s">
        <v>88</v>
      </c>
      <c r="E58" s="26" t="s">
        <v>74</v>
      </c>
      <c r="F58" s="26" t="s">
        <v>25</v>
      </c>
      <c r="G58" s="26" t="s">
        <v>87</v>
      </c>
      <c r="H58" s="32">
        <v>16492706.119999999</v>
      </c>
      <c r="I58" s="32">
        <v>16492706.119999999</v>
      </c>
    </row>
    <row r="59" spans="1:9" s="23" customFormat="1" ht="46.8">
      <c r="A59" s="19">
        <v>3</v>
      </c>
      <c r="B59" s="24">
        <v>935</v>
      </c>
      <c r="C59" s="33" t="s">
        <v>12</v>
      </c>
      <c r="D59" s="26" t="s">
        <v>88</v>
      </c>
      <c r="E59" s="26" t="s">
        <v>74</v>
      </c>
      <c r="F59" s="26" t="s">
        <v>25</v>
      </c>
      <c r="G59" s="26" t="s">
        <v>78</v>
      </c>
      <c r="H59" s="32">
        <v>3687166.8</v>
      </c>
      <c r="I59" s="32">
        <v>3523863.03</v>
      </c>
    </row>
    <row r="60" spans="1:9" s="23" customFormat="1" ht="15.6">
      <c r="A60" s="19">
        <v>3</v>
      </c>
      <c r="B60" s="24">
        <v>935</v>
      </c>
      <c r="C60" s="33" t="s">
        <v>46</v>
      </c>
      <c r="D60" s="26" t="s">
        <v>88</v>
      </c>
      <c r="E60" s="26" t="s">
        <v>74</v>
      </c>
      <c r="F60" s="26" t="s">
        <v>25</v>
      </c>
      <c r="G60" s="26" t="s">
        <v>96</v>
      </c>
      <c r="H60" s="32">
        <v>0</v>
      </c>
      <c r="I60" s="32">
        <v>0</v>
      </c>
    </row>
    <row r="61" spans="1:9" s="23" customFormat="1" ht="15.6">
      <c r="A61" s="19">
        <v>3</v>
      </c>
      <c r="B61" s="24">
        <v>935</v>
      </c>
      <c r="C61" s="33" t="s">
        <v>13</v>
      </c>
      <c r="D61" s="26" t="s">
        <v>88</v>
      </c>
      <c r="E61" s="26" t="s">
        <v>74</v>
      </c>
      <c r="F61" s="26" t="s">
        <v>25</v>
      </c>
      <c r="G61" s="26" t="s">
        <v>79</v>
      </c>
      <c r="H61" s="32">
        <v>21084.09</v>
      </c>
      <c r="I61" s="32">
        <v>21084.09</v>
      </c>
    </row>
    <row r="62" spans="1:9" s="23" customFormat="1" ht="46.8">
      <c r="A62" s="19">
        <v>2</v>
      </c>
      <c r="B62" s="24">
        <v>935</v>
      </c>
      <c r="C62" s="33" t="s">
        <v>180</v>
      </c>
      <c r="D62" s="26" t="s">
        <v>88</v>
      </c>
      <c r="E62" s="26" t="s">
        <v>74</v>
      </c>
      <c r="F62" s="26" t="s">
        <v>26</v>
      </c>
      <c r="G62" s="26"/>
      <c r="H62" s="27">
        <f>SUMIFS(H63:H1068,$B63:$B1068,$B62,$D63:$D1068,$D63,$E63:$E1068,$E63,$F63:$F1068,$F63)</f>
        <v>4735540.2799999993</v>
      </c>
      <c r="I62" s="27">
        <f>SUMIFS(I63:I1068,$B63:$B1068,$B62,$D63:$D1068,$D63,$E63:$E1068,$E63,$F63:$F1068,$F63)</f>
        <v>4735540.2799999993</v>
      </c>
    </row>
    <row r="63" spans="1:9" s="23" customFormat="1" ht="31.2">
      <c r="A63" s="19">
        <v>3</v>
      </c>
      <c r="B63" s="24">
        <v>935</v>
      </c>
      <c r="C63" s="33" t="s">
        <v>23</v>
      </c>
      <c r="D63" s="26" t="s">
        <v>88</v>
      </c>
      <c r="E63" s="26" t="s">
        <v>74</v>
      </c>
      <c r="F63" s="26" t="s">
        <v>26</v>
      </c>
      <c r="G63" s="26" t="s">
        <v>87</v>
      </c>
      <c r="H63" s="32">
        <v>4352887.26</v>
      </c>
      <c r="I63" s="32">
        <v>4352887.26</v>
      </c>
    </row>
    <row r="64" spans="1:9" s="23" customFormat="1" ht="46.8">
      <c r="A64" s="19">
        <v>3</v>
      </c>
      <c r="B64" s="24">
        <v>935</v>
      </c>
      <c r="C64" s="33" t="s">
        <v>12</v>
      </c>
      <c r="D64" s="26" t="s">
        <v>88</v>
      </c>
      <c r="E64" s="26" t="s">
        <v>74</v>
      </c>
      <c r="F64" s="26" t="s">
        <v>26</v>
      </c>
      <c r="G64" s="26" t="s">
        <v>78</v>
      </c>
      <c r="H64" s="32">
        <v>382653.02</v>
      </c>
      <c r="I64" s="32">
        <v>382653.02</v>
      </c>
    </row>
    <row r="65" spans="1:9" s="23" customFormat="1" ht="31.2">
      <c r="A65" s="19">
        <v>1</v>
      </c>
      <c r="B65" s="24">
        <v>935</v>
      </c>
      <c r="C65" s="33" t="s">
        <v>27</v>
      </c>
      <c r="D65" s="26" t="s">
        <v>89</v>
      </c>
      <c r="E65" s="26" t="s">
        <v>75</v>
      </c>
      <c r="F65" s="26"/>
      <c r="G65" s="26"/>
      <c r="H65" s="27">
        <f>SUMIFS(H66:H1072,$B66:$B1072,$B66,$D66:$D1072,$D66,$E66:$E1072,$E66)/2</f>
        <v>750000</v>
      </c>
      <c r="I65" s="27">
        <f>SUMIFS(I66:I1072,$B66:$B1072,$B66,$D66:$D1072,$D66,$E66:$E1072,$E66)/2</f>
        <v>750000</v>
      </c>
    </row>
    <row r="66" spans="1:9" s="23" customFormat="1" ht="62.4">
      <c r="A66" s="19">
        <v>2</v>
      </c>
      <c r="B66" s="24">
        <v>935</v>
      </c>
      <c r="C66" s="33" t="s">
        <v>132</v>
      </c>
      <c r="D66" s="26" t="s">
        <v>89</v>
      </c>
      <c r="E66" s="26" t="s">
        <v>75</v>
      </c>
      <c r="F66" s="26" t="s">
        <v>28</v>
      </c>
      <c r="G66" s="26"/>
      <c r="H66" s="27">
        <f>SUMIFS(H67:H1072,$B67:$B1072,$B66,$D67:$D1072,$D67,$E67:$E1072,$E67,$F67:$F1072,$F67)</f>
        <v>60000</v>
      </c>
      <c r="I66" s="27">
        <f>SUMIFS(I67:I1072,$B67:$B1072,$B66,$D67:$D1072,$D67,$E67:$E1072,$E67,$F67:$F1072,$F67)</f>
        <v>60000</v>
      </c>
    </row>
    <row r="67" spans="1:9" s="23" customFormat="1" ht="46.8">
      <c r="A67" s="19">
        <v>3</v>
      </c>
      <c r="B67" s="24">
        <v>935</v>
      </c>
      <c r="C67" s="33" t="s">
        <v>12</v>
      </c>
      <c r="D67" s="26" t="s">
        <v>89</v>
      </c>
      <c r="E67" s="26" t="s">
        <v>75</v>
      </c>
      <c r="F67" s="26" t="s">
        <v>28</v>
      </c>
      <c r="G67" s="26" t="s">
        <v>78</v>
      </c>
      <c r="H67" s="32">
        <v>4800</v>
      </c>
      <c r="I67" s="32">
        <v>4800</v>
      </c>
    </row>
    <row r="68" spans="1:9" s="23" customFormat="1" ht="15.6">
      <c r="A68" s="19">
        <v>3</v>
      </c>
      <c r="B68" s="24">
        <v>935</v>
      </c>
      <c r="C68" s="33" t="s">
        <v>46</v>
      </c>
      <c r="D68" s="26" t="s">
        <v>89</v>
      </c>
      <c r="E68" s="26" t="s">
        <v>75</v>
      </c>
      <c r="F68" s="26" t="s">
        <v>28</v>
      </c>
      <c r="G68" s="26" t="s">
        <v>96</v>
      </c>
      <c r="H68" s="32">
        <v>35200</v>
      </c>
      <c r="I68" s="32">
        <v>35200</v>
      </c>
    </row>
    <row r="69" spans="1:9" s="23" customFormat="1" ht="78">
      <c r="A69" s="19">
        <v>3</v>
      </c>
      <c r="B69" s="24">
        <v>935</v>
      </c>
      <c r="C69" s="33" t="s">
        <v>195</v>
      </c>
      <c r="D69" s="26" t="s">
        <v>89</v>
      </c>
      <c r="E69" s="26" t="s">
        <v>75</v>
      </c>
      <c r="F69" s="26" t="s">
        <v>28</v>
      </c>
      <c r="G69" s="26" t="s">
        <v>99</v>
      </c>
      <c r="H69" s="32">
        <v>20000</v>
      </c>
      <c r="I69" s="32">
        <v>20000</v>
      </c>
    </row>
    <row r="70" spans="1:9" s="23" customFormat="1" ht="93.6">
      <c r="A70" s="19">
        <v>2</v>
      </c>
      <c r="B70" s="24">
        <v>935</v>
      </c>
      <c r="C70" s="33" t="s">
        <v>150</v>
      </c>
      <c r="D70" s="26" t="s">
        <v>89</v>
      </c>
      <c r="E70" s="26" t="s">
        <v>75</v>
      </c>
      <c r="F70" s="26" t="s">
        <v>29</v>
      </c>
      <c r="G70" s="26"/>
      <c r="H70" s="27">
        <f>SUMIFS(H71:H1075,$B71:$B1075,$B70,$D71:$D1075,$D71,$E71:$E1075,$E71,$F71:$F1075,$F71)</f>
        <v>690000</v>
      </c>
      <c r="I70" s="27">
        <f>SUMIFS(I71:I1075,$B71:$B1075,$B70,$D71:$D1075,$D71,$E71:$E1075,$E71,$F71:$F1075,$F71)</f>
        <v>690000</v>
      </c>
    </row>
    <row r="71" spans="1:9" s="23" customFormat="1" ht="78">
      <c r="A71" s="19">
        <v>3</v>
      </c>
      <c r="B71" s="24">
        <v>935</v>
      </c>
      <c r="C71" s="33" t="s">
        <v>195</v>
      </c>
      <c r="D71" s="26" t="s">
        <v>89</v>
      </c>
      <c r="E71" s="26" t="s">
        <v>75</v>
      </c>
      <c r="F71" s="26" t="s">
        <v>29</v>
      </c>
      <c r="G71" s="26" t="s">
        <v>99</v>
      </c>
      <c r="H71" s="32">
        <v>690000</v>
      </c>
      <c r="I71" s="32">
        <v>690000</v>
      </c>
    </row>
    <row r="72" spans="1:9" s="23" customFormat="1" ht="15.6">
      <c r="A72" s="19">
        <v>1</v>
      </c>
      <c r="B72" s="24">
        <v>935</v>
      </c>
      <c r="C72" s="33" t="s">
        <v>30</v>
      </c>
      <c r="D72" s="26" t="s">
        <v>90</v>
      </c>
      <c r="E72" s="26" t="s">
        <v>74</v>
      </c>
      <c r="F72" s="26" t="s">
        <v>7</v>
      </c>
      <c r="G72" s="26" t="s">
        <v>76</v>
      </c>
      <c r="H72" s="27">
        <f>SUMIFS(H73:H1078,$B73:$B1078,$B73,$D73:$D1078,$D73,$E73:$E1078,$E73)/2</f>
        <v>2061150.63</v>
      </c>
      <c r="I72" s="27">
        <f>SUMIFS(I73:I1078,$B73:$B1078,$B73,$D73:$D1078,$D73,$E73:$E1078,$E73)/2</f>
        <v>1977842.66</v>
      </c>
    </row>
    <row r="73" spans="1:9" s="23" customFormat="1" ht="46.8">
      <c r="A73" s="19">
        <v>2</v>
      </c>
      <c r="B73" s="24">
        <v>935</v>
      </c>
      <c r="C73" s="33" t="s">
        <v>186</v>
      </c>
      <c r="D73" s="26" t="s">
        <v>90</v>
      </c>
      <c r="E73" s="26" t="s">
        <v>74</v>
      </c>
      <c r="F73" s="26" t="s">
        <v>31</v>
      </c>
      <c r="G73" s="26"/>
      <c r="H73" s="27">
        <f>SUMIFS(H74:H1078,$B74:$B1078,$B73,$D74:$D1078,$D74,$E74:$E1078,$E74,$F74:$F1078,$F74)</f>
        <v>2051150.63</v>
      </c>
      <c r="I73" s="27">
        <f>SUMIFS(I74:I1078,$B74:$B1078,$B73,$D74:$D1078,$D74,$E74:$E1078,$E74,$F74:$F1078,$F74)</f>
        <v>1967842.66</v>
      </c>
    </row>
    <row r="74" spans="1:9" s="23" customFormat="1" ht="31.2">
      <c r="A74" s="19">
        <v>3</v>
      </c>
      <c r="B74" s="24">
        <v>935</v>
      </c>
      <c r="C74" s="33" t="s">
        <v>23</v>
      </c>
      <c r="D74" s="26" t="s">
        <v>90</v>
      </c>
      <c r="E74" s="26" t="s">
        <v>74</v>
      </c>
      <c r="F74" s="26" t="s">
        <v>31</v>
      </c>
      <c r="G74" s="26" t="s">
        <v>87</v>
      </c>
      <c r="H74" s="32">
        <v>0</v>
      </c>
      <c r="I74" s="32">
        <v>0</v>
      </c>
    </row>
    <row r="75" spans="1:9" s="23" customFormat="1" ht="15.6">
      <c r="A75" s="19">
        <v>3</v>
      </c>
      <c r="B75" s="24">
        <v>935</v>
      </c>
      <c r="C75" s="33" t="s">
        <v>46</v>
      </c>
      <c r="D75" s="26" t="s">
        <v>90</v>
      </c>
      <c r="E75" s="26" t="s">
        <v>74</v>
      </c>
      <c r="F75" s="26" t="s">
        <v>31</v>
      </c>
      <c r="G75" s="26" t="s">
        <v>96</v>
      </c>
      <c r="H75" s="32">
        <v>2051150.63</v>
      </c>
      <c r="I75" s="32">
        <v>1967842.66</v>
      </c>
    </row>
    <row r="76" spans="1:9" s="23" customFormat="1" ht="46.8">
      <c r="A76" s="19">
        <v>2</v>
      </c>
      <c r="B76" s="24">
        <v>935</v>
      </c>
      <c r="C76" s="33" t="s">
        <v>192</v>
      </c>
      <c r="D76" s="26" t="s">
        <v>90</v>
      </c>
      <c r="E76" s="26" t="s">
        <v>74</v>
      </c>
      <c r="F76" s="26" t="s">
        <v>191</v>
      </c>
      <c r="G76" s="26"/>
      <c r="H76" s="27">
        <f>SUMIFS(H77:H1082,$B77:$B1082,$B76,$D77:$D1082,$D77,$E77:$E1082,$E77,$F77:$F1082,$F77)</f>
        <v>10000</v>
      </c>
      <c r="I76" s="27">
        <f>SUMIFS(I77:I1082,$B77:$B1082,$B76,$D77:$D1082,$D77,$E77:$E1082,$E77,$F77:$F1082,$F77)</f>
        <v>10000</v>
      </c>
    </row>
    <row r="77" spans="1:9" s="23" customFormat="1" ht="15.6">
      <c r="A77" s="19">
        <v>3</v>
      </c>
      <c r="B77" s="24">
        <v>935</v>
      </c>
      <c r="C77" s="33" t="s">
        <v>46</v>
      </c>
      <c r="D77" s="26" t="s">
        <v>90</v>
      </c>
      <c r="E77" s="26" t="s">
        <v>74</v>
      </c>
      <c r="F77" s="26" t="s">
        <v>191</v>
      </c>
      <c r="G77" s="26" t="s">
        <v>96</v>
      </c>
      <c r="H77" s="32">
        <v>10000</v>
      </c>
      <c r="I77" s="32">
        <v>10000</v>
      </c>
    </row>
    <row r="78" spans="1:9" s="23" customFormat="1" ht="78" customHeight="1">
      <c r="A78" s="19">
        <v>0</v>
      </c>
      <c r="B78" s="20">
        <v>943</v>
      </c>
      <c r="C78" s="21" t="s">
        <v>182</v>
      </c>
      <c r="D78" s="35"/>
      <c r="E78" s="35"/>
      <c r="F78" s="35"/>
      <c r="G78" s="35"/>
      <c r="H78" s="22">
        <f>SUMIFS(H79:H1088,$B79:$B1088,$B79)/3</f>
        <v>9241623</v>
      </c>
      <c r="I78" s="22">
        <f>SUMIFS(I79:I1088,$B79:$B1088,$B79)/3</f>
        <v>8919021.2599999998</v>
      </c>
    </row>
    <row r="79" spans="1:9" s="23" customFormat="1" ht="15.6">
      <c r="A79" s="19">
        <v>1</v>
      </c>
      <c r="B79" s="24">
        <v>943</v>
      </c>
      <c r="C79" s="33" t="s">
        <v>168</v>
      </c>
      <c r="D79" s="26" t="s">
        <v>89</v>
      </c>
      <c r="E79" s="26" t="s">
        <v>91</v>
      </c>
      <c r="F79" s="26" t="s">
        <v>7</v>
      </c>
      <c r="G79" s="26" t="s">
        <v>76</v>
      </c>
      <c r="H79" s="27">
        <f>SUMIFS(H80:H1083,$B80:$B1083,$B80,$D80:$D1083,$D80,$E80:$E1083,$E80)/2</f>
        <v>7023000</v>
      </c>
      <c r="I79" s="27">
        <f>SUMIFS(I80:I1083,$B80:$B1083,$B80,$D80:$D1083,$D80,$E80:$E1083,$E80)/2</f>
        <v>6700398.2599999998</v>
      </c>
    </row>
    <row r="80" spans="1:9" s="23" customFormat="1" ht="62.4">
      <c r="A80" s="19">
        <v>2</v>
      </c>
      <c r="B80" s="24">
        <v>943</v>
      </c>
      <c r="C80" s="33" t="s">
        <v>115</v>
      </c>
      <c r="D80" s="26" t="s">
        <v>89</v>
      </c>
      <c r="E80" s="26" t="s">
        <v>91</v>
      </c>
      <c r="F80" s="26" t="s">
        <v>10</v>
      </c>
      <c r="G80" s="26"/>
      <c r="H80" s="27">
        <f>SUMIFS(H81:H1083,$B81:$B1083,$B80,$D81:$D1083,$D81,$E81:$E1083,$E81,$F81:$F1083,$F81)</f>
        <v>7023000</v>
      </c>
      <c r="I80" s="27">
        <f>SUMIFS(I81:I1083,$B81:$B1083,$B80,$D81:$D1083,$D81,$E81:$E1083,$E81,$F81:$F1083,$F81)</f>
        <v>6700398.2599999998</v>
      </c>
    </row>
    <row r="81" spans="1:9" s="23" customFormat="1" ht="33.6" customHeight="1">
      <c r="A81" s="19">
        <v>3</v>
      </c>
      <c r="B81" s="24">
        <v>943</v>
      </c>
      <c r="C81" s="33" t="s">
        <v>21</v>
      </c>
      <c r="D81" s="26" t="s">
        <v>89</v>
      </c>
      <c r="E81" s="26" t="s">
        <v>91</v>
      </c>
      <c r="F81" s="26" t="s">
        <v>10</v>
      </c>
      <c r="G81" s="26" t="s">
        <v>85</v>
      </c>
      <c r="H81" s="32">
        <v>7023000</v>
      </c>
      <c r="I81" s="32">
        <v>6700398.2599999998</v>
      </c>
    </row>
    <row r="82" spans="1:9" s="23" customFormat="1" ht="31.2">
      <c r="A82" s="19">
        <v>1</v>
      </c>
      <c r="B82" s="24">
        <v>943</v>
      </c>
      <c r="C82" s="33" t="s">
        <v>27</v>
      </c>
      <c r="D82" s="26" t="s">
        <v>89</v>
      </c>
      <c r="E82" s="26" t="s">
        <v>75</v>
      </c>
      <c r="F82" s="26"/>
      <c r="G82" s="26"/>
      <c r="H82" s="27">
        <f>SUMIFS(H83:H1086,$B83:$B1086,$B83,$D83:$D1086,$D83,$E83:$E1086,$E83)/2</f>
        <v>2218623</v>
      </c>
      <c r="I82" s="27">
        <f>SUMIFS(I83:I1086,$B83:$B1086,$B83,$D83:$D1086,$D83,$E83:$E1086,$E83)/2</f>
        <v>2218623</v>
      </c>
    </row>
    <row r="83" spans="1:9" s="23" customFormat="1" ht="62.4">
      <c r="A83" s="19">
        <v>2</v>
      </c>
      <c r="B83" s="24">
        <v>943</v>
      </c>
      <c r="C83" s="33" t="s">
        <v>115</v>
      </c>
      <c r="D83" s="26" t="s">
        <v>89</v>
      </c>
      <c r="E83" s="26" t="s">
        <v>75</v>
      </c>
      <c r="F83" s="26" t="s">
        <v>10</v>
      </c>
      <c r="G83" s="26"/>
      <c r="H83" s="27">
        <f>SUMIFS(H84:H1086,$B84:$B1086,$B83,$D84:$D1086,$D84,$E84:$E1086,$E84,$F84:$F1086,$F84)</f>
        <v>2218623</v>
      </c>
      <c r="I83" s="27">
        <f>SUMIFS(I84:I1086,$B84:$B1086,$B83,$D84:$D1086,$D84,$E84:$E1086,$E84,$F84:$F1086,$F84)</f>
        <v>2218623</v>
      </c>
    </row>
    <row r="84" spans="1:9" s="23" customFormat="1" ht="31.2">
      <c r="A84" s="19">
        <v>3</v>
      </c>
      <c r="B84" s="24">
        <v>943</v>
      </c>
      <c r="C84" s="33" t="s">
        <v>23</v>
      </c>
      <c r="D84" s="26" t="s">
        <v>89</v>
      </c>
      <c r="E84" s="26" t="s">
        <v>75</v>
      </c>
      <c r="F84" s="26" t="s">
        <v>10</v>
      </c>
      <c r="G84" s="26" t="s">
        <v>87</v>
      </c>
      <c r="H84" s="32">
        <v>1953970</v>
      </c>
      <c r="I84" s="32">
        <v>1953970</v>
      </c>
    </row>
    <row r="85" spans="1:9" s="23" customFormat="1" ht="46.8">
      <c r="A85" s="19">
        <v>3</v>
      </c>
      <c r="B85" s="24">
        <v>943</v>
      </c>
      <c r="C85" s="33" t="s">
        <v>12</v>
      </c>
      <c r="D85" s="26" t="s">
        <v>89</v>
      </c>
      <c r="E85" s="26" t="s">
        <v>75</v>
      </c>
      <c r="F85" s="26" t="s">
        <v>10</v>
      </c>
      <c r="G85" s="26" t="s">
        <v>78</v>
      </c>
      <c r="H85" s="32">
        <v>264653</v>
      </c>
      <c r="I85" s="32">
        <v>264653</v>
      </c>
    </row>
    <row r="86" spans="1:9" s="23" customFormat="1" ht="15.6">
      <c r="A86" s="19">
        <v>3</v>
      </c>
      <c r="B86" s="24">
        <v>943</v>
      </c>
      <c r="C86" s="33" t="s">
        <v>13</v>
      </c>
      <c r="D86" s="26" t="s">
        <v>89</v>
      </c>
      <c r="E86" s="26" t="s">
        <v>75</v>
      </c>
      <c r="F86" s="26" t="s">
        <v>10</v>
      </c>
      <c r="G86" s="26" t="s">
        <v>79</v>
      </c>
      <c r="H86" s="32"/>
      <c r="I86" s="32"/>
    </row>
    <row r="87" spans="1:9" s="23" customFormat="1" ht="62.4">
      <c r="A87" s="19">
        <v>0</v>
      </c>
      <c r="B87" s="20">
        <v>950</v>
      </c>
      <c r="C87" s="21" t="s">
        <v>181</v>
      </c>
      <c r="D87" s="35"/>
      <c r="E87" s="35"/>
      <c r="F87" s="35"/>
      <c r="G87" s="35"/>
      <c r="H87" s="22">
        <f>SUMIFS(H88:H1097,$B88:$B1097,$B88)/3</f>
        <v>148931034.60999998</v>
      </c>
      <c r="I87" s="22">
        <f>SUMIFS(I88:I1097,$B88:$B1097,$B88)/3</f>
        <v>128287029.06</v>
      </c>
    </row>
    <row r="88" spans="1:9" s="23" customFormat="1" ht="78">
      <c r="A88" s="19">
        <v>1</v>
      </c>
      <c r="B88" s="24">
        <v>950</v>
      </c>
      <c r="C88" s="33" t="s">
        <v>34</v>
      </c>
      <c r="D88" s="26" t="s">
        <v>74</v>
      </c>
      <c r="E88" s="26" t="s">
        <v>91</v>
      </c>
      <c r="F88" s="26" t="s">
        <v>7</v>
      </c>
      <c r="G88" s="26" t="s">
        <v>76</v>
      </c>
      <c r="H88" s="27">
        <f>SUMIFS(H89:H1092,$B89:$B1092,$B89,$D89:$D1092,$D89,$E89:$E1092,$E89)/2</f>
        <v>4837261.54</v>
      </c>
      <c r="I88" s="27">
        <f>SUMIFS(I89:I1092,$B89:$B1092,$B89,$D89:$D1092,$D89,$E89:$E1092,$E89)/2</f>
        <v>4778261.54</v>
      </c>
    </row>
    <row r="89" spans="1:9" s="23" customFormat="1" ht="62.4">
      <c r="A89" s="19">
        <v>2</v>
      </c>
      <c r="B89" s="24">
        <v>950</v>
      </c>
      <c r="C89" s="29" t="s">
        <v>134</v>
      </c>
      <c r="D89" s="26" t="s">
        <v>74</v>
      </c>
      <c r="E89" s="26" t="s">
        <v>91</v>
      </c>
      <c r="F89" s="26" t="s">
        <v>15</v>
      </c>
      <c r="G89" s="26" t="s">
        <v>76</v>
      </c>
      <c r="H89" s="27">
        <f>SUMIFS(H90:H1092,$B90:$B1092,$B89,$D90:$D1092,$D90,$E90:$E1092,$E90,$F90:$F1092,$F90)</f>
        <v>59000</v>
      </c>
      <c r="I89" s="27">
        <f>SUMIFS(I90:I1092,$B90:$B1092,$B89,$D90:$D1092,$D90,$E90:$E1092,$E90,$F90:$F1092,$F90)</f>
        <v>0</v>
      </c>
    </row>
    <row r="90" spans="1:9" s="23" customFormat="1" ht="46.8">
      <c r="A90" s="19">
        <v>3</v>
      </c>
      <c r="B90" s="24">
        <v>950</v>
      </c>
      <c r="C90" s="33" t="s">
        <v>12</v>
      </c>
      <c r="D90" s="26" t="s">
        <v>74</v>
      </c>
      <c r="E90" s="26" t="s">
        <v>91</v>
      </c>
      <c r="F90" s="26" t="s">
        <v>15</v>
      </c>
      <c r="G90" s="26" t="s">
        <v>78</v>
      </c>
      <c r="H90" s="32">
        <v>59000</v>
      </c>
      <c r="I90" s="32">
        <v>0</v>
      </c>
    </row>
    <row r="91" spans="1:9" s="23" customFormat="1" ht="62.4">
      <c r="A91" s="19">
        <v>2</v>
      </c>
      <c r="B91" s="24">
        <v>950</v>
      </c>
      <c r="C91" s="29" t="s">
        <v>136</v>
      </c>
      <c r="D91" s="26" t="s">
        <v>74</v>
      </c>
      <c r="E91" s="26" t="s">
        <v>91</v>
      </c>
      <c r="F91" s="26" t="s">
        <v>42</v>
      </c>
      <c r="G91" s="26" t="s">
        <v>76</v>
      </c>
      <c r="H91" s="27">
        <f>SUMIFS(H92:H1094,$B92:$B1094,$B91,$D92:$D1094,$D92,$E92:$E1094,$E92,$F92:$F1094,$F92)</f>
        <v>0</v>
      </c>
      <c r="I91" s="27">
        <f>SUMIFS(I92:I1094,$B92:$B1094,$B91,$D92:$D1094,$D92,$E92:$E1094,$E92,$F92:$F1094,$F92)</f>
        <v>0</v>
      </c>
    </row>
    <row r="92" spans="1:9" s="23" customFormat="1" ht="46.8">
      <c r="A92" s="19">
        <v>3</v>
      </c>
      <c r="B92" s="24">
        <v>950</v>
      </c>
      <c r="C92" s="33" t="s">
        <v>12</v>
      </c>
      <c r="D92" s="26" t="s">
        <v>74</v>
      </c>
      <c r="E92" s="26" t="s">
        <v>91</v>
      </c>
      <c r="F92" s="26" t="s">
        <v>42</v>
      </c>
      <c r="G92" s="26" t="s">
        <v>78</v>
      </c>
      <c r="H92" s="32">
        <v>0</v>
      </c>
      <c r="I92" s="32">
        <v>0</v>
      </c>
    </row>
    <row r="93" spans="1:9" s="23" customFormat="1" ht="78">
      <c r="A93" s="19">
        <v>2</v>
      </c>
      <c r="B93" s="24">
        <v>950</v>
      </c>
      <c r="C93" s="33" t="s">
        <v>9</v>
      </c>
      <c r="D93" s="26" t="s">
        <v>74</v>
      </c>
      <c r="E93" s="26" t="s">
        <v>91</v>
      </c>
      <c r="F93" s="26" t="s">
        <v>113</v>
      </c>
      <c r="G93" s="26" t="s">
        <v>76</v>
      </c>
      <c r="H93" s="27">
        <f>SUMIFS(H94:H1096,$B94:$B1096,$B93,$D94:$D1096,$D94,$E94:$E1096,$E94,$F94:$F1096,$F94)</f>
        <v>4778261.54</v>
      </c>
      <c r="I93" s="27">
        <f>SUMIFS(I94:I1096,$B94:$B1096,$B93,$D94:$D1096,$D94,$E94:$E1096,$E94,$F94:$F1096,$F94)</f>
        <v>4778261.54</v>
      </c>
    </row>
    <row r="94" spans="1:9" s="23" customFormat="1" ht="46.8">
      <c r="A94" s="19">
        <v>3</v>
      </c>
      <c r="B94" s="24">
        <v>950</v>
      </c>
      <c r="C94" s="33" t="s">
        <v>11</v>
      </c>
      <c r="D94" s="26" t="s">
        <v>74</v>
      </c>
      <c r="E94" s="26" t="s">
        <v>91</v>
      </c>
      <c r="F94" s="26" t="s">
        <v>113</v>
      </c>
      <c r="G94" s="26" t="s">
        <v>77</v>
      </c>
      <c r="H94" s="32">
        <v>4546437.4400000004</v>
      </c>
      <c r="I94" s="32">
        <v>4546437.4400000004</v>
      </c>
    </row>
    <row r="95" spans="1:9" s="23" customFormat="1" ht="46.8">
      <c r="A95" s="19">
        <v>3</v>
      </c>
      <c r="B95" s="24">
        <v>950</v>
      </c>
      <c r="C95" s="33" t="s">
        <v>12</v>
      </c>
      <c r="D95" s="26" t="s">
        <v>74</v>
      </c>
      <c r="E95" s="26" t="s">
        <v>91</v>
      </c>
      <c r="F95" s="26" t="s">
        <v>113</v>
      </c>
      <c r="G95" s="26" t="s">
        <v>78</v>
      </c>
      <c r="H95" s="32">
        <v>230824.1</v>
      </c>
      <c r="I95" s="32">
        <v>230824.1</v>
      </c>
    </row>
    <row r="96" spans="1:9" s="23" customFormat="1" ht="39" customHeight="1">
      <c r="A96" s="19">
        <v>3</v>
      </c>
      <c r="B96" s="24">
        <v>950</v>
      </c>
      <c r="C96" s="33" t="s">
        <v>21</v>
      </c>
      <c r="D96" s="26" t="s">
        <v>74</v>
      </c>
      <c r="E96" s="26" t="s">
        <v>91</v>
      </c>
      <c r="F96" s="26" t="s">
        <v>113</v>
      </c>
      <c r="G96" s="26" t="s">
        <v>85</v>
      </c>
      <c r="H96" s="32">
        <v>0</v>
      </c>
      <c r="I96" s="32">
        <v>0</v>
      </c>
    </row>
    <row r="97" spans="1:9" s="23" customFormat="1" ht="15.6">
      <c r="A97" s="19">
        <v>3</v>
      </c>
      <c r="B97" s="24">
        <v>950</v>
      </c>
      <c r="C97" s="33" t="s">
        <v>145</v>
      </c>
      <c r="D97" s="26" t="s">
        <v>74</v>
      </c>
      <c r="E97" s="26" t="s">
        <v>91</v>
      </c>
      <c r="F97" s="26" t="s">
        <v>113</v>
      </c>
      <c r="G97" s="26" t="s">
        <v>144</v>
      </c>
      <c r="H97" s="32">
        <v>0</v>
      </c>
      <c r="I97" s="32">
        <v>0</v>
      </c>
    </row>
    <row r="98" spans="1:9" s="23" customFormat="1" ht="21" customHeight="1">
      <c r="A98" s="19">
        <v>3</v>
      </c>
      <c r="B98" s="24">
        <v>950</v>
      </c>
      <c r="C98" s="33" t="s">
        <v>13</v>
      </c>
      <c r="D98" s="26" t="s">
        <v>74</v>
      </c>
      <c r="E98" s="26" t="s">
        <v>91</v>
      </c>
      <c r="F98" s="26" t="s">
        <v>113</v>
      </c>
      <c r="G98" s="26" t="s">
        <v>79</v>
      </c>
      <c r="H98" s="32">
        <v>1000</v>
      </c>
      <c r="I98" s="32">
        <v>1000</v>
      </c>
    </row>
    <row r="99" spans="1:9" s="23" customFormat="1" ht="15" customHeight="1">
      <c r="A99" s="19">
        <v>1</v>
      </c>
      <c r="B99" s="24">
        <v>950</v>
      </c>
      <c r="C99" s="33" t="s">
        <v>14</v>
      </c>
      <c r="D99" s="26" t="s">
        <v>74</v>
      </c>
      <c r="E99" s="26" t="s">
        <v>80</v>
      </c>
      <c r="F99" s="26"/>
      <c r="G99" s="26"/>
      <c r="H99" s="27">
        <f>SUMIFS(H100:H1103,$B100:$B1103,$B100,$D100:$D1103,$D100,$E100:$E1103,$E100)/2</f>
        <v>405300</v>
      </c>
      <c r="I99" s="27">
        <f>SUMIFS(I100:I1103,$B100:$B1103,$B100,$D100:$D1103,$D100,$E100:$E1103,$E100)/2</f>
        <v>393556.25</v>
      </c>
    </row>
    <row r="100" spans="1:9" s="23" customFormat="1" ht="78">
      <c r="A100" s="19">
        <v>2</v>
      </c>
      <c r="B100" s="24">
        <v>950</v>
      </c>
      <c r="C100" s="33" t="s">
        <v>151</v>
      </c>
      <c r="D100" s="26" t="s">
        <v>74</v>
      </c>
      <c r="E100" s="26" t="s">
        <v>80</v>
      </c>
      <c r="F100" s="26" t="s">
        <v>50</v>
      </c>
      <c r="G100" s="26" t="s">
        <v>76</v>
      </c>
      <c r="H100" s="27">
        <f>SUMIFS(H101:H1103,$B101:$B1103,$B100,$D101:$D1103,$D101,$E101:$E1103,$E101,$F101:$F1103,$F101)</f>
        <v>405300</v>
      </c>
      <c r="I100" s="27">
        <f>SUMIFS(I101:I1103,$B101:$B1103,$B100,$D101:$D1103,$D101,$E101:$E1103,$E101,$F101:$F1103,$F101)</f>
        <v>393556.25</v>
      </c>
    </row>
    <row r="101" spans="1:9" s="23" customFormat="1" ht="46.8">
      <c r="A101" s="19">
        <v>3</v>
      </c>
      <c r="B101" s="24">
        <v>950</v>
      </c>
      <c r="C101" s="33" t="s">
        <v>12</v>
      </c>
      <c r="D101" s="26" t="s">
        <v>74</v>
      </c>
      <c r="E101" s="26" t="s">
        <v>80</v>
      </c>
      <c r="F101" s="26" t="s">
        <v>50</v>
      </c>
      <c r="G101" s="26" t="s">
        <v>78</v>
      </c>
      <c r="H101" s="32">
        <v>405300</v>
      </c>
      <c r="I101" s="32">
        <v>393556.25</v>
      </c>
    </row>
    <row r="102" spans="1:9" s="23" customFormat="1" ht="46.8">
      <c r="A102" s="19">
        <v>1</v>
      </c>
      <c r="B102" s="24">
        <v>950</v>
      </c>
      <c r="C102" s="33" t="s">
        <v>36</v>
      </c>
      <c r="D102" s="26" t="s">
        <v>83</v>
      </c>
      <c r="E102" s="26" t="s">
        <v>81</v>
      </c>
      <c r="F102" s="26"/>
      <c r="G102" s="26"/>
      <c r="H102" s="27">
        <f>SUMIFS(H103:H1106,$B103:$B1106,$B103,$D103:$D1106,$D103,$E103:$E1106,$E103)/2</f>
        <v>280000</v>
      </c>
      <c r="I102" s="27">
        <f>SUMIFS(I103:I1106,$B103:$B1106,$B103,$D103:$D1106,$D103,$E103:$E1106,$E103)/2</f>
        <v>0</v>
      </c>
    </row>
    <row r="103" spans="1:9" s="23" customFormat="1" ht="62.4">
      <c r="A103" s="19">
        <v>2</v>
      </c>
      <c r="B103" s="24">
        <v>950</v>
      </c>
      <c r="C103" s="33" t="s">
        <v>152</v>
      </c>
      <c r="D103" s="26" t="s">
        <v>83</v>
      </c>
      <c r="E103" s="26" t="s">
        <v>81</v>
      </c>
      <c r="F103" s="26" t="s">
        <v>141</v>
      </c>
      <c r="G103" s="26"/>
      <c r="H103" s="27">
        <f>SUMIFS(H104:H1106,$B104:$B1106,$B103,$D104:$D1106,$D104,$E104:$E1106,$E104,$F104:$F1106,$F104)</f>
        <v>280000</v>
      </c>
      <c r="I103" s="27">
        <f>SUMIFS(I104:I1106,$B104:$B1106,$B103,$D104:$D1106,$D104,$E104:$E1106,$E104,$F104:$F1106,$F104)</f>
        <v>0</v>
      </c>
    </row>
    <row r="104" spans="1:9" s="23" customFormat="1" ht="46.8">
      <c r="A104" s="19">
        <v>3</v>
      </c>
      <c r="B104" s="24">
        <v>950</v>
      </c>
      <c r="C104" s="33" t="s">
        <v>12</v>
      </c>
      <c r="D104" s="26" t="s">
        <v>83</v>
      </c>
      <c r="E104" s="26" t="s">
        <v>81</v>
      </c>
      <c r="F104" s="26" t="s">
        <v>141</v>
      </c>
      <c r="G104" s="26" t="s">
        <v>78</v>
      </c>
      <c r="H104" s="32">
        <v>280000</v>
      </c>
      <c r="I104" s="32">
        <v>0</v>
      </c>
    </row>
    <row r="105" spans="1:9" s="23" customFormat="1" ht="31.2">
      <c r="A105" s="19">
        <v>1</v>
      </c>
      <c r="B105" s="24">
        <v>950</v>
      </c>
      <c r="C105" s="33" t="s">
        <v>37</v>
      </c>
      <c r="D105" s="26" t="s">
        <v>91</v>
      </c>
      <c r="E105" s="26" t="s">
        <v>92</v>
      </c>
      <c r="F105" s="26"/>
      <c r="G105" s="26"/>
      <c r="H105" s="27">
        <f>SUMIFS(H106:H1109,$B106:$B1109,$B106,$D106:$D1109,$D106,$E106:$E1109,$E106)/2</f>
        <v>18234825.68</v>
      </c>
      <c r="I105" s="27">
        <f>SUMIFS(I106:I1109,$B106:$B1109,$B106,$D106:$D1109,$D106,$E106:$E1109,$E106)/2</f>
        <v>18022411.68</v>
      </c>
    </row>
    <row r="106" spans="1:9" s="23" customFormat="1" ht="78">
      <c r="A106" s="19">
        <v>2</v>
      </c>
      <c r="B106" s="24">
        <v>950</v>
      </c>
      <c r="C106" s="33" t="s">
        <v>151</v>
      </c>
      <c r="D106" s="26" t="s">
        <v>91</v>
      </c>
      <c r="E106" s="26" t="s">
        <v>92</v>
      </c>
      <c r="F106" s="26" t="s">
        <v>50</v>
      </c>
      <c r="G106" s="26"/>
      <c r="H106" s="27">
        <f>SUMIFS(H107:H1109,$B107:$B1109,$B106,$D107:$D1109,$D107,$E107:$E1109,$E107,$F107:$F1109,$F107)</f>
        <v>18234825.68</v>
      </c>
      <c r="I106" s="27">
        <f>SUMIFS(I107:I1109,$B107:$B1109,$B106,$D107:$D1109,$D107,$E107:$E1109,$E107,$F107:$F1109,$F107)</f>
        <v>18022411.68</v>
      </c>
    </row>
    <row r="107" spans="1:9" s="23" customFormat="1" ht="46.8">
      <c r="A107" s="19">
        <v>3</v>
      </c>
      <c r="B107" s="24">
        <v>950</v>
      </c>
      <c r="C107" s="33" t="s">
        <v>12</v>
      </c>
      <c r="D107" s="26" t="s">
        <v>91</v>
      </c>
      <c r="E107" s="26" t="s">
        <v>92</v>
      </c>
      <c r="F107" s="26" t="s">
        <v>50</v>
      </c>
      <c r="G107" s="26" t="s">
        <v>78</v>
      </c>
      <c r="H107" s="32">
        <v>18234825.68</v>
      </c>
      <c r="I107" s="32">
        <v>18022411.68</v>
      </c>
    </row>
    <row r="108" spans="1:9" s="23" customFormat="1" ht="15.6">
      <c r="A108" s="19">
        <v>1</v>
      </c>
      <c r="B108" s="24">
        <v>950</v>
      </c>
      <c r="C108" s="33" t="s">
        <v>60</v>
      </c>
      <c r="D108" s="26" t="s">
        <v>97</v>
      </c>
      <c r="E108" s="26" t="s">
        <v>74</v>
      </c>
      <c r="F108" s="26"/>
      <c r="G108" s="26"/>
      <c r="H108" s="27">
        <f>SUMIFS(H109:H1106,$B109:$B1106,$B109,$D109:$D1106,$D109,$E109:$E1106,$E109)/2</f>
        <v>93482243.99000001</v>
      </c>
      <c r="I108" s="27">
        <f>SUMIFS(I109:I1106,$B109:$B1106,$B109,$D109:$D1106,$D109,$E109:$E1106,$E109)/2</f>
        <v>75281999.079999998</v>
      </c>
    </row>
    <row r="109" spans="1:9" s="23" customFormat="1" ht="78">
      <c r="A109" s="19">
        <v>2</v>
      </c>
      <c r="B109" s="24">
        <v>950</v>
      </c>
      <c r="C109" s="33" t="s">
        <v>151</v>
      </c>
      <c r="D109" s="26" t="s">
        <v>97</v>
      </c>
      <c r="E109" s="26" t="s">
        <v>74</v>
      </c>
      <c r="F109" s="26" t="s">
        <v>50</v>
      </c>
      <c r="G109" s="26"/>
      <c r="H109" s="27">
        <f>SUMIFS(H110:H1113,$B110:$B1113,$B109,$D110:$D1113,$D110,$E110:$E1113,$E110,$F110:$F1113,$F110)</f>
        <v>424910.51</v>
      </c>
      <c r="I109" s="27">
        <f>SUMIFS(I110:I1113,$B110:$B1113,$B109,$D110:$D1113,$D110,$E110:$E1113,$E110,$F110:$F1113,$F110)</f>
        <v>201232.96</v>
      </c>
    </row>
    <row r="110" spans="1:9" s="23" customFormat="1" ht="46.8">
      <c r="A110" s="19">
        <v>3</v>
      </c>
      <c r="B110" s="24">
        <v>950</v>
      </c>
      <c r="C110" s="33" t="s">
        <v>12</v>
      </c>
      <c r="D110" s="26" t="s">
        <v>97</v>
      </c>
      <c r="E110" s="26" t="s">
        <v>74</v>
      </c>
      <c r="F110" s="26" t="s">
        <v>50</v>
      </c>
      <c r="G110" s="26" t="s">
        <v>78</v>
      </c>
      <c r="H110" s="32">
        <v>424910.51</v>
      </c>
      <c r="I110" s="32">
        <v>201232.96</v>
      </c>
    </row>
    <row r="111" spans="1:9" s="23" customFormat="1" ht="66" customHeight="1">
      <c r="A111" s="19">
        <v>2</v>
      </c>
      <c r="B111" s="24">
        <v>950</v>
      </c>
      <c r="C111" s="36" t="s">
        <v>140</v>
      </c>
      <c r="D111" s="26" t="s">
        <v>97</v>
      </c>
      <c r="E111" s="26" t="s">
        <v>74</v>
      </c>
      <c r="F111" s="26" t="s">
        <v>139</v>
      </c>
      <c r="G111" s="26" t="s">
        <v>76</v>
      </c>
      <c r="H111" s="27">
        <f>SUMIFS(H112:H1103,$B112:$B1103,$B111,$D112:$D1103,$D112,$E112:$E1103,$E112,$F112:$F1103,$F112)</f>
        <v>93057333.480000004</v>
      </c>
      <c r="I111" s="27">
        <f>SUMIFS(I112:I1103,$B112:$B1103,$B111,$D112:$D1103,$D112,$E112:$E1103,$E112,$F112:$F1103,$F112)</f>
        <v>75080766.120000005</v>
      </c>
    </row>
    <row r="112" spans="1:9" s="23" customFormat="1" ht="15.6">
      <c r="A112" s="19">
        <v>3</v>
      </c>
      <c r="B112" s="24">
        <v>950</v>
      </c>
      <c r="C112" s="33" t="s">
        <v>143</v>
      </c>
      <c r="D112" s="26" t="s">
        <v>97</v>
      </c>
      <c r="E112" s="26" t="s">
        <v>74</v>
      </c>
      <c r="F112" s="26" t="s">
        <v>139</v>
      </c>
      <c r="G112" s="26" t="s">
        <v>142</v>
      </c>
      <c r="H112" s="32">
        <v>24486876.079999998</v>
      </c>
      <c r="I112" s="32">
        <v>21846716.800000001</v>
      </c>
    </row>
    <row r="113" spans="1:9" s="23" customFormat="1" ht="24" customHeight="1">
      <c r="A113" s="19">
        <v>3</v>
      </c>
      <c r="B113" s="24">
        <v>950</v>
      </c>
      <c r="C113" s="33" t="s">
        <v>126</v>
      </c>
      <c r="D113" s="26" t="s">
        <v>97</v>
      </c>
      <c r="E113" s="26" t="s">
        <v>74</v>
      </c>
      <c r="F113" s="26" t="s">
        <v>139</v>
      </c>
      <c r="G113" s="26" t="s">
        <v>127</v>
      </c>
      <c r="H113" s="32">
        <v>68570457.400000006</v>
      </c>
      <c r="I113" s="32">
        <v>53234049.32</v>
      </c>
    </row>
    <row r="114" spans="1:9" s="23" customFormat="1" ht="15.6">
      <c r="A114" s="19">
        <v>1</v>
      </c>
      <c r="B114" s="24">
        <v>950</v>
      </c>
      <c r="C114" s="33" t="s">
        <v>38</v>
      </c>
      <c r="D114" s="26" t="s">
        <v>86</v>
      </c>
      <c r="E114" s="26" t="s">
        <v>93</v>
      </c>
      <c r="F114" s="26"/>
      <c r="G114" s="26"/>
      <c r="H114" s="27">
        <f>SUMIFS(H115:H1112,$B115:$B1112,$B115,$D115:$D1112,$D115,$E115:$E1112,$E115)/2</f>
        <v>21687915.399999999</v>
      </c>
      <c r="I114" s="27">
        <f>SUMIFS(I115:I1112,$B115:$B1112,$B115,$D115:$D1112,$D115,$E115:$E1112,$E115)/2</f>
        <v>19807312.509999998</v>
      </c>
    </row>
    <row r="115" spans="1:9" s="23" customFormat="1" ht="78">
      <c r="A115" s="19">
        <v>2</v>
      </c>
      <c r="B115" s="24">
        <v>950</v>
      </c>
      <c r="C115" s="37" t="s">
        <v>178</v>
      </c>
      <c r="D115" s="26" t="s">
        <v>86</v>
      </c>
      <c r="E115" s="26" t="s">
        <v>93</v>
      </c>
      <c r="F115" s="26" t="s">
        <v>39</v>
      </c>
      <c r="G115" s="26"/>
      <c r="H115" s="27">
        <f>SUMIFS(H116:H1112,$B116:$B1112,$B115,$D116:$D1112,$D116,$E116:$E1112,$E116,$F116:$F1112,$F116)</f>
        <v>907000</v>
      </c>
      <c r="I115" s="27">
        <f>SUMIFS(I116:I1112,$B116:$B1112,$B115,$D116:$D1112,$D116,$E116:$E1112,$E116,$F116:$F1112,$F116)</f>
        <v>896999.69</v>
      </c>
    </row>
    <row r="116" spans="1:9" s="23" customFormat="1" ht="46.8">
      <c r="A116" s="19">
        <v>3</v>
      </c>
      <c r="B116" s="24">
        <v>950</v>
      </c>
      <c r="C116" s="33" t="s">
        <v>12</v>
      </c>
      <c r="D116" s="26" t="s">
        <v>86</v>
      </c>
      <c r="E116" s="26" t="s">
        <v>93</v>
      </c>
      <c r="F116" s="26" t="s">
        <v>39</v>
      </c>
      <c r="G116" s="26" t="s">
        <v>78</v>
      </c>
      <c r="H116" s="32">
        <v>907000</v>
      </c>
      <c r="I116" s="32">
        <v>896999.69</v>
      </c>
    </row>
    <row r="117" spans="1:9" s="23" customFormat="1" ht="68.400000000000006" customHeight="1">
      <c r="A117" s="19">
        <v>2</v>
      </c>
      <c r="B117" s="24">
        <v>950</v>
      </c>
      <c r="C117" s="33" t="s">
        <v>162</v>
      </c>
      <c r="D117" s="26" t="s">
        <v>86</v>
      </c>
      <c r="E117" s="26" t="s">
        <v>93</v>
      </c>
      <c r="F117" s="26" t="s">
        <v>64</v>
      </c>
      <c r="G117" s="26"/>
      <c r="H117" s="27">
        <f>SUMIFS(H118:H1115,$B118:$B1115,$B117,$D118:$D1115,$D118,$E118:$E1115,$E118,$F118:$F1115,$F118)</f>
        <v>36680</v>
      </c>
      <c r="I117" s="27">
        <f>SUMIFS(I118:I1115,$B118:$B1115,$B117,$D118:$D1115,$D118,$E118:$E1115,$E118,$F118:$F1115,$F118)</f>
        <v>36680</v>
      </c>
    </row>
    <row r="118" spans="1:9" s="23" customFormat="1" ht="46.8">
      <c r="A118" s="19">
        <v>3</v>
      </c>
      <c r="B118" s="24">
        <v>950</v>
      </c>
      <c r="C118" s="33" t="s">
        <v>12</v>
      </c>
      <c r="D118" s="26" t="s">
        <v>86</v>
      </c>
      <c r="E118" s="26" t="s">
        <v>93</v>
      </c>
      <c r="F118" s="26" t="s">
        <v>64</v>
      </c>
      <c r="G118" s="26" t="s">
        <v>78</v>
      </c>
      <c r="H118" s="32">
        <v>36680</v>
      </c>
      <c r="I118" s="32">
        <v>36680</v>
      </c>
    </row>
    <row r="119" spans="1:9" s="23" customFormat="1" ht="78">
      <c r="A119" s="19">
        <v>2</v>
      </c>
      <c r="B119" s="24">
        <v>950</v>
      </c>
      <c r="C119" s="33" t="s">
        <v>151</v>
      </c>
      <c r="D119" s="26" t="s">
        <v>86</v>
      </c>
      <c r="E119" s="26" t="s">
        <v>93</v>
      </c>
      <c r="F119" s="26" t="s">
        <v>50</v>
      </c>
      <c r="G119" s="26"/>
      <c r="H119" s="27">
        <f>SUMIFS(H120:H1114,$B120:$B1114,$B119,$D120:$D1114,$D120,$E120:$E1114,$E120,$F120:$F1114,$F120)</f>
        <v>20744235.399999999</v>
      </c>
      <c r="I119" s="27">
        <f>SUMIFS(I120:I1114,$B120:$B1114,$B119,$D120:$D1114,$D120,$E120:$E1114,$E120,$F120:$F1114,$F120)</f>
        <v>18873632.82</v>
      </c>
    </row>
    <row r="120" spans="1:9" s="23" customFormat="1" ht="46.8">
      <c r="A120" s="19">
        <v>3</v>
      </c>
      <c r="B120" s="24">
        <v>950</v>
      </c>
      <c r="C120" s="33" t="s">
        <v>12</v>
      </c>
      <c r="D120" s="26" t="s">
        <v>86</v>
      </c>
      <c r="E120" s="26" t="s">
        <v>93</v>
      </c>
      <c r="F120" s="26" t="s">
        <v>50</v>
      </c>
      <c r="G120" s="26" t="s">
        <v>78</v>
      </c>
      <c r="H120" s="32">
        <v>20744235.399999999</v>
      </c>
      <c r="I120" s="32">
        <v>18873632.82</v>
      </c>
    </row>
    <row r="121" spans="1:9" s="23" customFormat="1" ht="15.6">
      <c r="A121" s="19">
        <v>1</v>
      </c>
      <c r="B121" s="24">
        <v>950</v>
      </c>
      <c r="C121" s="33" t="s">
        <v>168</v>
      </c>
      <c r="D121" s="26" t="s">
        <v>89</v>
      </c>
      <c r="E121" s="26" t="s">
        <v>91</v>
      </c>
      <c r="F121" s="26"/>
      <c r="G121" s="26"/>
      <c r="H121" s="27">
        <f>SUMIFS(H122:H1117,$B122:$B1117,$B122,$D122:$D1117,$D122,$E122:$E1117,$E122)/2</f>
        <v>10003488</v>
      </c>
      <c r="I121" s="27">
        <f>SUMIFS(I122:I1117,$B122:$B1117,$B122,$D122:$D1117,$D122,$E122:$E1117,$E122)/2</f>
        <v>10003488</v>
      </c>
    </row>
    <row r="122" spans="1:9" s="23" customFormat="1" ht="104.25" customHeight="1">
      <c r="A122" s="19">
        <v>2</v>
      </c>
      <c r="B122" s="24">
        <v>950</v>
      </c>
      <c r="C122" s="33" t="s">
        <v>131</v>
      </c>
      <c r="D122" s="26" t="s">
        <v>89</v>
      </c>
      <c r="E122" s="26" t="s">
        <v>91</v>
      </c>
      <c r="F122" s="26" t="s">
        <v>128</v>
      </c>
      <c r="G122" s="26"/>
      <c r="H122" s="27">
        <f>SUMIFS(H123:H1110,$B123:$B1110,$B122,$D123:$D1110,$D123,$E123:$E1110,$E123,$F123:$F1110,$F123)</f>
        <v>10003488</v>
      </c>
      <c r="I122" s="27">
        <f>SUMIFS(I123:I1110,$B123:$B1110,$B122,$D123:$D1110,$D123,$E123:$E1110,$E123,$F123:$F1110,$F123)</f>
        <v>10003488</v>
      </c>
    </row>
    <row r="123" spans="1:9" s="23" customFormat="1" ht="15.6">
      <c r="A123" s="19">
        <v>3</v>
      </c>
      <c r="B123" s="24">
        <v>950</v>
      </c>
      <c r="C123" s="33" t="s">
        <v>126</v>
      </c>
      <c r="D123" s="26" t="s">
        <v>89</v>
      </c>
      <c r="E123" s="26" t="s">
        <v>91</v>
      </c>
      <c r="F123" s="26" t="s">
        <v>128</v>
      </c>
      <c r="G123" s="26" t="s">
        <v>127</v>
      </c>
      <c r="H123" s="32">
        <v>10003488</v>
      </c>
      <c r="I123" s="32">
        <v>10003488</v>
      </c>
    </row>
    <row r="124" spans="1:9" s="23" customFormat="1" ht="31.2">
      <c r="A124" s="19">
        <v>0</v>
      </c>
      <c r="B124" s="20">
        <v>955</v>
      </c>
      <c r="C124" s="21" t="s">
        <v>40</v>
      </c>
      <c r="D124" s="35" t="s">
        <v>76</v>
      </c>
      <c r="E124" s="35" t="s">
        <v>76</v>
      </c>
      <c r="F124" s="35" t="s">
        <v>7</v>
      </c>
      <c r="G124" s="35" t="s">
        <v>76</v>
      </c>
      <c r="H124" s="22">
        <f>SUMIFS(H125:H1123,$B125:$B1123,$B125)/3</f>
        <v>352118143.23000008</v>
      </c>
      <c r="I124" s="22">
        <f>SUMIFS(I125:I1123,$B125:$B1123,$B125)/3</f>
        <v>329002800.01999968</v>
      </c>
    </row>
    <row r="125" spans="1:9" s="23" customFormat="1" ht="62.4">
      <c r="A125" s="19">
        <v>1</v>
      </c>
      <c r="B125" s="24">
        <v>955</v>
      </c>
      <c r="C125" s="33" t="s">
        <v>41</v>
      </c>
      <c r="D125" s="26" t="s">
        <v>74</v>
      </c>
      <c r="E125" s="26" t="s">
        <v>93</v>
      </c>
      <c r="F125" s="26" t="s">
        <v>7</v>
      </c>
      <c r="G125" s="26" t="s">
        <v>76</v>
      </c>
      <c r="H125" s="27">
        <f>SUMIFS(H126:H1118,$B126:$B1118,$B126,$D126:$D1118,$D126,$E126:$E1118,$E126)/2</f>
        <v>1244718.6100000001</v>
      </c>
      <c r="I125" s="27">
        <f>SUMIFS(I126:I1118,$B126:$B1118,$B126,$D126:$D1118,$D126,$E126:$E1118,$E126)/2</f>
        <v>1244718.6100000001</v>
      </c>
    </row>
    <row r="126" spans="1:9" s="23" customFormat="1" ht="78">
      <c r="A126" s="19">
        <v>2</v>
      </c>
      <c r="B126" s="24">
        <v>955</v>
      </c>
      <c r="C126" s="33" t="s">
        <v>9</v>
      </c>
      <c r="D126" s="26" t="s">
        <v>74</v>
      </c>
      <c r="E126" s="26" t="s">
        <v>93</v>
      </c>
      <c r="F126" s="26" t="s">
        <v>113</v>
      </c>
      <c r="G126" s="26" t="s">
        <v>76</v>
      </c>
      <c r="H126" s="27">
        <f>SUMIFS(H127:H1118,$B127:$B1118,$B126,$D127:$D1118,$D127,$E127:$E1118,$E127,$F127:$F1118,$F127)</f>
        <v>1244718.6100000001</v>
      </c>
      <c r="I126" s="27">
        <f>SUMIFS(I127:I1118,$B127:$B1118,$B126,$D127:$D1118,$D127,$E127:$E1118,$E127,$F127:$F1118,$F127)</f>
        <v>1244718.6100000001</v>
      </c>
    </row>
    <row r="127" spans="1:9" s="23" customFormat="1" ht="46.8">
      <c r="A127" s="19">
        <v>3</v>
      </c>
      <c r="B127" s="24">
        <v>955</v>
      </c>
      <c r="C127" s="33" t="s">
        <v>11</v>
      </c>
      <c r="D127" s="26" t="s">
        <v>74</v>
      </c>
      <c r="E127" s="26" t="s">
        <v>93</v>
      </c>
      <c r="F127" s="26" t="s">
        <v>113</v>
      </c>
      <c r="G127" s="26" t="s">
        <v>77</v>
      </c>
      <c r="H127" s="32">
        <v>1244718.6100000001</v>
      </c>
      <c r="I127" s="32">
        <v>1244718.6100000001</v>
      </c>
    </row>
    <row r="128" spans="1:9" s="23" customFormat="1" ht="78">
      <c r="A128" s="19">
        <v>1</v>
      </c>
      <c r="B128" s="24">
        <v>955</v>
      </c>
      <c r="C128" s="33" t="s">
        <v>34</v>
      </c>
      <c r="D128" s="26" t="s">
        <v>74</v>
      </c>
      <c r="E128" s="26" t="s">
        <v>91</v>
      </c>
      <c r="F128" s="26" t="s">
        <v>7</v>
      </c>
      <c r="G128" s="26" t="s">
        <v>76</v>
      </c>
      <c r="H128" s="27">
        <f>SUMIFS(H129:H1121,$B129:$B1121,$B129,$D129:$D1121,$D129,$E129:$E1121,$E129)/2</f>
        <v>19982175.369999997</v>
      </c>
      <c r="I128" s="27">
        <f>SUMIFS(I129:I1121,$B129:$B1121,$B129,$D129:$D1121,$D129,$E129:$E1121,$E129)/2</f>
        <v>19839830.369999997</v>
      </c>
    </row>
    <row r="129" spans="1:9" s="23" customFormat="1" ht="62.4">
      <c r="A129" s="19">
        <v>2</v>
      </c>
      <c r="B129" s="24">
        <v>955</v>
      </c>
      <c r="C129" s="29" t="s">
        <v>134</v>
      </c>
      <c r="D129" s="26" t="s">
        <v>74</v>
      </c>
      <c r="E129" s="26" t="s">
        <v>91</v>
      </c>
      <c r="F129" s="26" t="s">
        <v>15</v>
      </c>
      <c r="G129" s="26" t="s">
        <v>76</v>
      </c>
      <c r="H129" s="27">
        <f>SUMIFS(H130:H1121,$B130:$B1121,$B129,$D130:$D1121,$D130,$E130:$E1121,$E130,$F130:$F1121,$F130)</f>
        <v>338780</v>
      </c>
      <c r="I129" s="27">
        <f>SUMIFS(I130:I1121,$B130:$B1121,$B129,$D130:$D1121,$D130,$E130:$E1121,$E130,$F130:$F1121,$F130)</f>
        <v>314770</v>
      </c>
    </row>
    <row r="130" spans="1:9" s="23" customFormat="1" ht="46.8">
      <c r="A130" s="19">
        <v>3</v>
      </c>
      <c r="B130" s="24">
        <v>955</v>
      </c>
      <c r="C130" s="25" t="s">
        <v>12</v>
      </c>
      <c r="D130" s="26" t="s">
        <v>74</v>
      </c>
      <c r="E130" s="26" t="s">
        <v>91</v>
      </c>
      <c r="F130" s="26" t="s">
        <v>15</v>
      </c>
      <c r="G130" s="26" t="s">
        <v>78</v>
      </c>
      <c r="H130" s="32">
        <v>338780</v>
      </c>
      <c r="I130" s="32">
        <v>314770</v>
      </c>
    </row>
    <row r="131" spans="1:9" s="23" customFormat="1" ht="62.4">
      <c r="A131" s="19">
        <v>2</v>
      </c>
      <c r="B131" s="28">
        <v>955</v>
      </c>
      <c r="C131" s="29" t="s">
        <v>136</v>
      </c>
      <c r="D131" s="30" t="s">
        <v>74</v>
      </c>
      <c r="E131" s="26" t="s">
        <v>91</v>
      </c>
      <c r="F131" s="26" t="s">
        <v>42</v>
      </c>
      <c r="G131" s="26" t="s">
        <v>76</v>
      </c>
      <c r="H131" s="27">
        <f>SUMIFS(H132:H1123,$B132:$B1123,$B131,$D132:$D1123,$D132,$E132:$E1123,$E132,$F132:$F1123,$F132)</f>
        <v>119000</v>
      </c>
      <c r="I131" s="27">
        <f>SUMIFS(I132:I1123,$B132:$B1123,$B131,$D132:$D1123,$D132,$E132:$E1123,$E132,$F132:$F1123,$F132)</f>
        <v>3500</v>
      </c>
    </row>
    <row r="132" spans="1:9" s="23" customFormat="1" ht="46.8">
      <c r="A132" s="19">
        <v>3</v>
      </c>
      <c r="B132" s="24">
        <v>955</v>
      </c>
      <c r="C132" s="31" t="s">
        <v>12</v>
      </c>
      <c r="D132" s="26" t="s">
        <v>74</v>
      </c>
      <c r="E132" s="26" t="s">
        <v>91</v>
      </c>
      <c r="F132" s="26" t="s">
        <v>42</v>
      </c>
      <c r="G132" s="26" t="s">
        <v>78</v>
      </c>
      <c r="H132" s="32">
        <v>119000</v>
      </c>
      <c r="I132" s="32">
        <v>3500</v>
      </c>
    </row>
    <row r="133" spans="1:9" s="23" customFormat="1" ht="78">
      <c r="A133" s="19">
        <v>2</v>
      </c>
      <c r="B133" s="24">
        <v>955</v>
      </c>
      <c r="C133" s="33" t="s">
        <v>9</v>
      </c>
      <c r="D133" s="26" t="s">
        <v>74</v>
      </c>
      <c r="E133" s="26" t="s">
        <v>91</v>
      </c>
      <c r="F133" s="26" t="s">
        <v>113</v>
      </c>
      <c r="G133" s="26" t="s">
        <v>76</v>
      </c>
      <c r="H133" s="27">
        <f>SUMIFS(H134:H1125,$B134:$B1125,$B133,$D134:$D1125,$D134,$E134:$E1125,$E134,$F134:$F1125,$F134)</f>
        <v>19524395.370000001</v>
      </c>
      <c r="I133" s="27">
        <f>SUMIFS(I134:I1125,$B134:$B1125,$B133,$D134:$D1125,$D134,$E134:$E1125,$E134,$F134:$F1125,$F134)</f>
        <v>19521560.370000001</v>
      </c>
    </row>
    <row r="134" spans="1:9" s="23" customFormat="1" ht="46.8">
      <c r="A134" s="19">
        <v>3</v>
      </c>
      <c r="B134" s="24">
        <v>955</v>
      </c>
      <c r="C134" s="33" t="s">
        <v>11</v>
      </c>
      <c r="D134" s="26" t="s">
        <v>74</v>
      </c>
      <c r="E134" s="26" t="s">
        <v>91</v>
      </c>
      <c r="F134" s="26" t="s">
        <v>113</v>
      </c>
      <c r="G134" s="26" t="s">
        <v>77</v>
      </c>
      <c r="H134" s="32">
        <v>17991003.239999998</v>
      </c>
      <c r="I134" s="32">
        <v>17991003.239999998</v>
      </c>
    </row>
    <row r="135" spans="1:9" s="23" customFormat="1" ht="46.8">
      <c r="A135" s="19">
        <v>3</v>
      </c>
      <c r="B135" s="24">
        <v>955</v>
      </c>
      <c r="C135" s="33" t="s">
        <v>12</v>
      </c>
      <c r="D135" s="26" t="s">
        <v>74</v>
      </c>
      <c r="E135" s="26" t="s">
        <v>91</v>
      </c>
      <c r="F135" s="26" t="s">
        <v>113</v>
      </c>
      <c r="G135" s="26" t="s">
        <v>78</v>
      </c>
      <c r="H135" s="32">
        <v>1473448.33</v>
      </c>
      <c r="I135" s="32">
        <v>1470613.33</v>
      </c>
    </row>
    <row r="136" spans="1:9" s="23" customFormat="1" ht="15.6">
      <c r="A136" s="19">
        <v>3</v>
      </c>
      <c r="B136" s="24">
        <v>955</v>
      </c>
      <c r="C136" s="33" t="s">
        <v>145</v>
      </c>
      <c r="D136" s="26" t="s">
        <v>74</v>
      </c>
      <c r="E136" s="26" t="s">
        <v>91</v>
      </c>
      <c r="F136" s="26" t="s">
        <v>113</v>
      </c>
      <c r="G136" s="26" t="s">
        <v>144</v>
      </c>
      <c r="H136" s="32">
        <v>10181</v>
      </c>
      <c r="I136" s="32">
        <v>10181</v>
      </c>
    </row>
    <row r="137" spans="1:9" s="23" customFormat="1" ht="15.6">
      <c r="A137" s="19">
        <v>3</v>
      </c>
      <c r="B137" s="24">
        <v>955</v>
      </c>
      <c r="C137" s="33" t="s">
        <v>13</v>
      </c>
      <c r="D137" s="26" t="s">
        <v>74</v>
      </c>
      <c r="E137" s="26" t="s">
        <v>91</v>
      </c>
      <c r="F137" s="26" t="s">
        <v>113</v>
      </c>
      <c r="G137" s="26" t="s">
        <v>79</v>
      </c>
      <c r="H137" s="32">
        <v>49762.8</v>
      </c>
      <c r="I137" s="32">
        <v>49762.8</v>
      </c>
    </row>
    <row r="138" spans="1:9" s="23" customFormat="1" ht="15.6">
      <c r="A138" s="19">
        <v>1</v>
      </c>
      <c r="B138" s="24">
        <v>955</v>
      </c>
      <c r="C138" s="33" t="s">
        <v>172</v>
      </c>
      <c r="D138" s="26" t="s">
        <v>74</v>
      </c>
      <c r="E138" s="26" t="s">
        <v>97</v>
      </c>
      <c r="F138" s="26" t="s">
        <v>7</v>
      </c>
      <c r="G138" s="26" t="s">
        <v>76</v>
      </c>
      <c r="H138" s="27">
        <f>SUMIFS(H139:H1131,$B139:$B1131,$B139,$D139:$D1131,$D139,$E139:$E1131,$E139)/2</f>
        <v>12151</v>
      </c>
      <c r="I138" s="27">
        <f>SUMIFS(I139:I1131,$B139:$B1131,$B139,$D139:$D1131,$D139,$E139:$E1131,$E139)/2</f>
        <v>0</v>
      </c>
    </row>
    <row r="139" spans="1:9" s="23" customFormat="1" ht="46.8">
      <c r="A139" s="19">
        <v>2</v>
      </c>
      <c r="B139" s="24">
        <v>955</v>
      </c>
      <c r="C139" s="29" t="s">
        <v>173</v>
      </c>
      <c r="D139" s="26" t="s">
        <v>74</v>
      </c>
      <c r="E139" s="26" t="s">
        <v>97</v>
      </c>
      <c r="F139" s="26" t="s">
        <v>174</v>
      </c>
      <c r="G139" s="26" t="s">
        <v>76</v>
      </c>
      <c r="H139" s="27">
        <f>SUMIFS(H140:H1131,$B140:$B1131,$B139,$D140:$D1131,$D140,$E140:$E1131,$E140,$F140:$F1131,$F140)</f>
        <v>12151</v>
      </c>
      <c r="I139" s="27">
        <f>SUMIFS(I140:I1131,$B140:$B1131,$B139,$D140:$D1131,$D140,$E140:$E1131,$E140,$F140:$F1131,$F140)</f>
        <v>0</v>
      </c>
    </row>
    <row r="140" spans="1:9" s="23" customFormat="1" ht="46.8">
      <c r="A140" s="19">
        <v>3</v>
      </c>
      <c r="B140" s="24">
        <v>955</v>
      </c>
      <c r="C140" s="25" t="s">
        <v>12</v>
      </c>
      <c r="D140" s="26" t="s">
        <v>74</v>
      </c>
      <c r="E140" s="26" t="s">
        <v>97</v>
      </c>
      <c r="F140" s="26" t="s">
        <v>174</v>
      </c>
      <c r="G140" s="26" t="s">
        <v>78</v>
      </c>
      <c r="H140" s="32">
        <v>12151</v>
      </c>
      <c r="I140" s="32">
        <v>0</v>
      </c>
    </row>
    <row r="141" spans="1:9" s="23" customFormat="1" ht="15.6">
      <c r="A141" s="19">
        <v>1</v>
      </c>
      <c r="B141" s="24">
        <v>955</v>
      </c>
      <c r="C141" s="33" t="s">
        <v>43</v>
      </c>
      <c r="D141" s="26" t="s">
        <v>74</v>
      </c>
      <c r="E141" s="26" t="s">
        <v>90</v>
      </c>
      <c r="F141" s="26" t="s">
        <v>7</v>
      </c>
      <c r="G141" s="26" t="s">
        <v>76</v>
      </c>
      <c r="H141" s="27">
        <f>SUMIFS(H142:H1134,$B142:$B1134,$B142,$D142:$D1134,$D142,$E142:$E1134,$E142)/2</f>
        <v>0</v>
      </c>
      <c r="I141" s="27">
        <f>SUMIFS(I142:I1134,$B142:$B1134,$B142,$D142:$D1134,$D142,$E142:$E1134,$E142)/2</f>
        <v>0</v>
      </c>
    </row>
    <row r="142" spans="1:9" s="23" customFormat="1" ht="46.8">
      <c r="A142" s="19">
        <v>2</v>
      </c>
      <c r="B142" s="24">
        <v>955</v>
      </c>
      <c r="C142" s="33" t="s">
        <v>35</v>
      </c>
      <c r="D142" s="26" t="s">
        <v>74</v>
      </c>
      <c r="E142" s="26" t="s">
        <v>90</v>
      </c>
      <c r="F142" s="26" t="s">
        <v>116</v>
      </c>
      <c r="G142" s="26" t="s">
        <v>76</v>
      </c>
      <c r="H142" s="27">
        <f>SUMIFS(H143:H1134,$B143:$B1134,$B142,$D143:$D1134,$D143,$E143:$E1134,$E143,$F143:$F1134,$F143)</f>
        <v>0</v>
      </c>
      <c r="I142" s="27">
        <f>SUMIFS(I143:I1134,$B143:$B1134,$B142,$D143:$D1134,$D143,$E143:$E1134,$E143,$F143:$F1134,$F143)</f>
        <v>0</v>
      </c>
    </row>
    <row r="143" spans="1:9" s="23" customFormat="1" ht="15.6">
      <c r="A143" s="19">
        <v>3</v>
      </c>
      <c r="B143" s="24">
        <v>955</v>
      </c>
      <c r="C143" s="33" t="s">
        <v>44</v>
      </c>
      <c r="D143" s="26" t="s">
        <v>74</v>
      </c>
      <c r="E143" s="26" t="s">
        <v>90</v>
      </c>
      <c r="F143" s="26" t="s">
        <v>116</v>
      </c>
      <c r="G143" s="26" t="s">
        <v>95</v>
      </c>
      <c r="H143" s="32">
        <v>0</v>
      </c>
      <c r="I143" s="32">
        <v>0</v>
      </c>
    </row>
    <row r="144" spans="1:9" s="23" customFormat="1" ht="15.6">
      <c r="A144" s="19">
        <v>1</v>
      </c>
      <c r="B144" s="24">
        <v>955</v>
      </c>
      <c r="C144" s="33" t="s">
        <v>14</v>
      </c>
      <c r="D144" s="26" t="s">
        <v>74</v>
      </c>
      <c r="E144" s="26" t="s">
        <v>80</v>
      </c>
      <c r="F144" s="26"/>
      <c r="G144" s="26"/>
      <c r="H144" s="27">
        <f>SUMIFS(H145:H1137,$B145:$B1137,$B145,$D145:$D1137,$D145,$E145:$E1137,$E145)/2</f>
        <v>47775810.460000001</v>
      </c>
      <c r="I144" s="27">
        <f>SUMIFS(I145:I1137,$B145:$B1137,$B145,$D145:$D1137,$D145,$E145:$E1137,$E145)/2</f>
        <v>47775810.460000001</v>
      </c>
    </row>
    <row r="145" spans="1:9" s="23" customFormat="1" ht="93.6">
      <c r="A145" s="19">
        <v>2</v>
      </c>
      <c r="B145" s="24">
        <v>955</v>
      </c>
      <c r="C145" s="33" t="s">
        <v>153</v>
      </c>
      <c r="D145" s="26" t="s">
        <v>74</v>
      </c>
      <c r="E145" s="26" t="s">
        <v>80</v>
      </c>
      <c r="F145" s="26" t="s">
        <v>45</v>
      </c>
      <c r="G145" s="26"/>
      <c r="H145" s="27">
        <f>SUMIFS(H146:H1137,$B146:$B1137,$B145,$D146:$D1137,$D146,$E146:$E1137,$E146,$F146:$F1137,$F146)</f>
        <v>22954835.449999999</v>
      </c>
      <c r="I145" s="27">
        <f>SUMIFS(I146:I1137,$B146:$B1137,$B145,$D146:$D1137,$D146,$E146:$E1137,$E146,$F146:$F1137,$F146)</f>
        <v>22954835.449999999</v>
      </c>
    </row>
    <row r="146" spans="1:9" s="23" customFormat="1" ht="15.6">
      <c r="A146" s="19">
        <v>3</v>
      </c>
      <c r="B146" s="24">
        <v>955</v>
      </c>
      <c r="C146" s="33" t="s">
        <v>46</v>
      </c>
      <c r="D146" s="26" t="s">
        <v>74</v>
      </c>
      <c r="E146" s="26" t="s">
        <v>80</v>
      </c>
      <c r="F146" s="26" t="s">
        <v>45</v>
      </c>
      <c r="G146" s="26" t="s">
        <v>96</v>
      </c>
      <c r="H146" s="32">
        <v>22954835.449999999</v>
      </c>
      <c r="I146" s="32">
        <v>22954835.449999999</v>
      </c>
    </row>
    <row r="147" spans="1:9" s="23" customFormat="1" ht="62.4">
      <c r="A147" s="19">
        <v>2</v>
      </c>
      <c r="B147" s="24">
        <v>955</v>
      </c>
      <c r="C147" s="36" t="s">
        <v>154</v>
      </c>
      <c r="D147" s="26" t="s">
        <v>74</v>
      </c>
      <c r="E147" s="26" t="s">
        <v>80</v>
      </c>
      <c r="F147" s="26" t="s">
        <v>47</v>
      </c>
      <c r="G147" s="26"/>
      <c r="H147" s="27">
        <f>SUMIFS(H148:H1139,$B148:$B1139,$B147,$D148:$D1139,$D148,$E148:$E1139,$E148,$F148:$F1139,$F148)</f>
        <v>7036716.71</v>
      </c>
      <c r="I147" s="27">
        <f>SUMIFS(I148:I1139,$B148:$B1139,$B147,$D148:$D1139,$D148,$E148:$E1139,$E148,$F148:$F1139,$F148)</f>
        <v>7036716.71</v>
      </c>
    </row>
    <row r="148" spans="1:9" s="23" customFormat="1" ht="15.6">
      <c r="A148" s="19">
        <v>3</v>
      </c>
      <c r="B148" s="24">
        <v>955</v>
      </c>
      <c r="C148" s="33" t="s">
        <v>46</v>
      </c>
      <c r="D148" s="26" t="s">
        <v>74</v>
      </c>
      <c r="E148" s="26" t="s">
        <v>80</v>
      </c>
      <c r="F148" s="26" t="s">
        <v>47</v>
      </c>
      <c r="G148" s="26" t="s">
        <v>96</v>
      </c>
      <c r="H148" s="32">
        <v>7036716.71</v>
      </c>
      <c r="I148" s="32">
        <v>7036716.71</v>
      </c>
    </row>
    <row r="149" spans="1:9" s="23" customFormat="1" ht="93.6">
      <c r="A149" s="19">
        <v>2</v>
      </c>
      <c r="B149" s="24">
        <v>955</v>
      </c>
      <c r="C149" s="33" t="s">
        <v>155</v>
      </c>
      <c r="D149" s="26" t="s">
        <v>74</v>
      </c>
      <c r="E149" s="26" t="s">
        <v>80</v>
      </c>
      <c r="F149" s="26" t="s">
        <v>48</v>
      </c>
      <c r="G149" s="26"/>
      <c r="H149" s="27">
        <f>SUMIFS(H150:H1141,$B150:$B1141,$B149,$D150:$D1141,$D150,$E150:$E1141,$E150,$F150:$F1141,$F150)</f>
        <v>2279805.25</v>
      </c>
      <c r="I149" s="27">
        <f>SUMIFS(I150:I1141,$B150:$B1141,$B149,$D150:$D1141,$D150,$E150:$E1141,$E150,$F150:$F1141,$F150)</f>
        <v>2279805.25</v>
      </c>
    </row>
    <row r="150" spans="1:9" s="23" customFormat="1" ht="15.6">
      <c r="A150" s="19">
        <v>3</v>
      </c>
      <c r="B150" s="24">
        <v>955</v>
      </c>
      <c r="C150" s="33" t="s">
        <v>46</v>
      </c>
      <c r="D150" s="26" t="s">
        <v>74</v>
      </c>
      <c r="E150" s="26" t="s">
        <v>80</v>
      </c>
      <c r="F150" s="26" t="s">
        <v>48</v>
      </c>
      <c r="G150" s="26" t="s">
        <v>96</v>
      </c>
      <c r="H150" s="32">
        <v>2279805.25</v>
      </c>
      <c r="I150" s="32">
        <v>2279805.25</v>
      </c>
    </row>
    <row r="151" spans="1:9" s="23" customFormat="1" ht="79.95" customHeight="1">
      <c r="A151" s="19">
        <v>2</v>
      </c>
      <c r="B151" s="24">
        <v>955</v>
      </c>
      <c r="C151" s="36" t="s">
        <v>156</v>
      </c>
      <c r="D151" s="26" t="s">
        <v>74</v>
      </c>
      <c r="E151" s="26" t="s">
        <v>80</v>
      </c>
      <c r="F151" s="26" t="s">
        <v>49</v>
      </c>
      <c r="G151" s="26" t="s">
        <v>76</v>
      </c>
      <c r="H151" s="27">
        <f>SUMIFS(H152:H1143,$B152:$B1143,$B151,$D152:$D1143,$D152,$E152:$E1143,$E152,$F152:$F1143,$F152)</f>
        <v>8778940.1600000001</v>
      </c>
      <c r="I151" s="27">
        <f>SUMIFS(I152:I1143,$B152:$B1143,$B151,$D152:$D1143,$D152,$E152:$E1143,$E152,$F152:$F1143,$F152)</f>
        <v>8778940.1600000001</v>
      </c>
    </row>
    <row r="152" spans="1:9" s="23" customFormat="1" ht="15.6">
      <c r="A152" s="19">
        <v>3</v>
      </c>
      <c r="B152" s="24">
        <v>955</v>
      </c>
      <c r="C152" s="33" t="s">
        <v>46</v>
      </c>
      <c r="D152" s="26" t="s">
        <v>74</v>
      </c>
      <c r="E152" s="26" t="s">
        <v>80</v>
      </c>
      <c r="F152" s="26" t="s">
        <v>49</v>
      </c>
      <c r="G152" s="26" t="s">
        <v>96</v>
      </c>
      <c r="H152" s="32">
        <v>8778940.1600000001</v>
      </c>
      <c r="I152" s="32">
        <v>8778940.1600000001</v>
      </c>
    </row>
    <row r="153" spans="1:9" s="23" customFormat="1" ht="78">
      <c r="A153" s="19">
        <v>2</v>
      </c>
      <c r="B153" s="24">
        <v>955</v>
      </c>
      <c r="C153" s="33" t="s">
        <v>151</v>
      </c>
      <c r="D153" s="26" t="s">
        <v>74</v>
      </c>
      <c r="E153" s="26" t="s">
        <v>80</v>
      </c>
      <c r="F153" s="26" t="s">
        <v>50</v>
      </c>
      <c r="G153" s="26" t="s">
        <v>76</v>
      </c>
      <c r="H153" s="27">
        <f>SUMIFS(H154:H1145,$B154:$B1145,$B153,$D154:$D1145,$D154,$E154:$E1145,$E154,$F154:$F1145,$F154)</f>
        <v>0</v>
      </c>
      <c r="I153" s="27">
        <f>SUMIFS(I154:I1145,$B154:$B1145,$B153,$D154:$D1145,$D154,$E154:$E1145,$E154,$F154:$F1145,$F154)</f>
        <v>0</v>
      </c>
    </row>
    <row r="154" spans="1:9" s="23" customFormat="1" ht="15.6">
      <c r="A154" s="19">
        <v>3</v>
      </c>
      <c r="B154" s="24">
        <v>955</v>
      </c>
      <c r="C154" s="33" t="s">
        <v>46</v>
      </c>
      <c r="D154" s="26" t="s">
        <v>74</v>
      </c>
      <c r="E154" s="26" t="s">
        <v>80</v>
      </c>
      <c r="F154" s="26" t="s">
        <v>50</v>
      </c>
      <c r="G154" s="26" t="s">
        <v>96</v>
      </c>
      <c r="H154" s="32">
        <v>0</v>
      </c>
      <c r="I154" s="32">
        <v>0</v>
      </c>
    </row>
    <row r="155" spans="1:9" s="23" customFormat="1" ht="46.8">
      <c r="A155" s="19">
        <v>2</v>
      </c>
      <c r="B155" s="24">
        <v>955</v>
      </c>
      <c r="C155" s="33" t="s">
        <v>187</v>
      </c>
      <c r="D155" s="26" t="s">
        <v>74</v>
      </c>
      <c r="E155" s="26" t="s">
        <v>80</v>
      </c>
      <c r="F155" s="26" t="s">
        <v>146</v>
      </c>
      <c r="G155" s="26"/>
      <c r="H155" s="27">
        <f>SUMIFS(H156:H1148,$B156:$B1148,$B155,$D156:$D1148,$D156,$E156:$E1148,$E156,$F156:$F1148,$F156)</f>
        <v>2454364.12</v>
      </c>
      <c r="I155" s="27">
        <f>SUMIFS(I156:I1148,$B156:$B1148,$B155,$D156:$D1148,$D156,$E156:$E1148,$E156,$F156:$F1148,$F156)</f>
        <v>2454364.12</v>
      </c>
    </row>
    <row r="156" spans="1:9" s="23" customFormat="1" ht="15.6">
      <c r="A156" s="19">
        <v>3</v>
      </c>
      <c r="B156" s="24">
        <v>955</v>
      </c>
      <c r="C156" s="33" t="s">
        <v>46</v>
      </c>
      <c r="D156" s="26" t="s">
        <v>74</v>
      </c>
      <c r="E156" s="26" t="s">
        <v>80</v>
      </c>
      <c r="F156" s="26" t="s">
        <v>146</v>
      </c>
      <c r="G156" s="26" t="s">
        <v>96</v>
      </c>
      <c r="H156" s="32">
        <v>2454364.12</v>
      </c>
      <c r="I156" s="32">
        <v>2454364.12</v>
      </c>
    </row>
    <row r="157" spans="1:9" s="23" customFormat="1" ht="46.8">
      <c r="A157" s="19">
        <v>2</v>
      </c>
      <c r="B157" s="24">
        <v>955</v>
      </c>
      <c r="C157" s="33" t="s">
        <v>190</v>
      </c>
      <c r="D157" s="26" t="s">
        <v>74</v>
      </c>
      <c r="E157" s="26" t="s">
        <v>80</v>
      </c>
      <c r="F157" s="26" t="s">
        <v>189</v>
      </c>
      <c r="G157" s="26"/>
      <c r="H157" s="27">
        <f>SUMIFS(H158:H1150,$B158:$B1150,$B157,$D158:$D1150,$D158,$E158:$E1150,$E158,$F158:$F1150,$F158)</f>
        <v>4271148.7699999996</v>
      </c>
      <c r="I157" s="27">
        <f>SUMIFS(I158:I1150,$B158:$B1150,$B157,$D158:$D1150,$D158,$E158:$E1150,$E158,$F158:$F1150,$F158)</f>
        <v>4271148.7699999996</v>
      </c>
    </row>
    <row r="158" spans="1:9" s="23" customFormat="1" ht="31.2">
      <c r="A158" s="19">
        <v>3</v>
      </c>
      <c r="B158" s="24">
        <v>955</v>
      </c>
      <c r="C158" s="33" t="s">
        <v>23</v>
      </c>
      <c r="D158" s="26" t="s">
        <v>74</v>
      </c>
      <c r="E158" s="26" t="s">
        <v>80</v>
      </c>
      <c r="F158" s="26" t="s">
        <v>189</v>
      </c>
      <c r="G158" s="26" t="s">
        <v>87</v>
      </c>
      <c r="H158" s="32">
        <v>4271148.7699999996</v>
      </c>
      <c r="I158" s="32">
        <v>4271148.7699999996</v>
      </c>
    </row>
    <row r="159" spans="1:9" s="23" customFormat="1" ht="15.6">
      <c r="A159" s="19">
        <v>1</v>
      </c>
      <c r="B159" s="24">
        <v>955</v>
      </c>
      <c r="C159" s="33" t="s">
        <v>51</v>
      </c>
      <c r="D159" s="26" t="s">
        <v>93</v>
      </c>
      <c r="E159" s="26" t="s">
        <v>91</v>
      </c>
      <c r="F159" s="26" t="s">
        <v>7</v>
      </c>
      <c r="G159" s="26" t="s">
        <v>76</v>
      </c>
      <c r="H159" s="27">
        <f>SUMIFS(H160:H1148,$B160:$B1148,$B160,$D160:$D1148,$D160,$E160:$E1148,$E160)/2</f>
        <v>232200</v>
      </c>
      <c r="I159" s="27">
        <f>SUMIFS(I160:I1148,$B160:$B1148,$B160,$D160:$D1148,$D160,$E160:$E1148,$E160)/2</f>
        <v>209547.66</v>
      </c>
    </row>
    <row r="160" spans="1:9" s="23" customFormat="1" ht="54" customHeight="1">
      <c r="A160" s="19">
        <v>2</v>
      </c>
      <c r="B160" s="24">
        <v>955</v>
      </c>
      <c r="C160" s="33" t="s">
        <v>157</v>
      </c>
      <c r="D160" s="26" t="s">
        <v>93</v>
      </c>
      <c r="E160" s="26" t="s">
        <v>91</v>
      </c>
      <c r="F160" s="26" t="s">
        <v>111</v>
      </c>
      <c r="G160" s="26" t="s">
        <v>76</v>
      </c>
      <c r="H160" s="27">
        <f>SUMIFS(H161:H1148,$B161:$B1148,$B160,$D161:$D1148,$D161,$E161:$E1148,$E161,$F161:$F1148,$F161)</f>
        <v>232200</v>
      </c>
      <c r="I160" s="27">
        <f>SUMIFS(I161:I1148,$B161:$B1148,$B160,$D161:$D1148,$D161,$E161:$E1148,$E161,$F161:$F1148,$F161)</f>
        <v>209547.66</v>
      </c>
    </row>
    <row r="161" spans="1:9" s="23" customFormat="1" ht="46.8">
      <c r="A161" s="19">
        <v>3</v>
      </c>
      <c r="B161" s="24">
        <v>955</v>
      </c>
      <c r="C161" s="33" t="s">
        <v>12</v>
      </c>
      <c r="D161" s="26" t="s">
        <v>93</v>
      </c>
      <c r="E161" s="26" t="s">
        <v>91</v>
      </c>
      <c r="F161" s="26" t="s">
        <v>111</v>
      </c>
      <c r="G161" s="26" t="s">
        <v>78</v>
      </c>
      <c r="H161" s="32">
        <v>232200</v>
      </c>
      <c r="I161" s="32">
        <v>209547.66</v>
      </c>
    </row>
    <row r="162" spans="1:9" s="23" customFormat="1" ht="62.4">
      <c r="A162" s="19">
        <v>1</v>
      </c>
      <c r="B162" s="24">
        <v>955</v>
      </c>
      <c r="C162" s="33" t="s">
        <v>52</v>
      </c>
      <c r="D162" s="26" t="s">
        <v>83</v>
      </c>
      <c r="E162" s="26" t="s">
        <v>94</v>
      </c>
      <c r="F162" s="26" t="s">
        <v>7</v>
      </c>
      <c r="G162" s="26" t="s">
        <v>76</v>
      </c>
      <c r="H162" s="27">
        <f>SUMIFS(H163:H1151,$B163:$B1151,$B163,$D163:$D1151,$D163,$E163:$E1151,$E163)/2</f>
        <v>4832488.09</v>
      </c>
      <c r="I162" s="27">
        <f>SUMIFS(I163:I1151,$B163:$B1151,$B163,$D163:$D1151,$D163,$E163:$E1151,$E163)/2</f>
        <v>4756488.09</v>
      </c>
    </row>
    <row r="163" spans="1:9" s="23" customFormat="1" ht="93.6">
      <c r="A163" s="19">
        <v>2</v>
      </c>
      <c r="B163" s="24">
        <v>955</v>
      </c>
      <c r="C163" s="33" t="s">
        <v>153</v>
      </c>
      <c r="D163" s="26" t="s">
        <v>83</v>
      </c>
      <c r="E163" s="26" t="s">
        <v>94</v>
      </c>
      <c r="F163" s="26" t="s">
        <v>45</v>
      </c>
      <c r="G163" s="26"/>
      <c r="H163" s="27">
        <f>SUMIFS(H164:H1151,$B164:$B1151,$B163,$D164:$D1151,$D164,$E164:$E1151,$E164,$F164:$F1151,$F164)</f>
        <v>1354146.59</v>
      </c>
      <c r="I163" s="27">
        <f>SUMIFS(I164:I1151,$B164:$B1151,$B163,$D164:$D1151,$D164,$E164:$E1151,$E164,$F164:$F1151,$F164)</f>
        <v>1354146.59</v>
      </c>
    </row>
    <row r="164" spans="1:9" s="23" customFormat="1" ht="15.6">
      <c r="A164" s="19">
        <v>3</v>
      </c>
      <c r="B164" s="24">
        <v>955</v>
      </c>
      <c r="C164" s="33" t="s">
        <v>46</v>
      </c>
      <c r="D164" s="26" t="s">
        <v>83</v>
      </c>
      <c r="E164" s="26" t="s">
        <v>94</v>
      </c>
      <c r="F164" s="26" t="s">
        <v>45</v>
      </c>
      <c r="G164" s="26" t="s">
        <v>96</v>
      </c>
      <c r="H164" s="32">
        <v>1354146.59</v>
      </c>
      <c r="I164" s="32">
        <v>1354146.59</v>
      </c>
    </row>
    <row r="165" spans="1:9" s="23" customFormat="1" ht="93.6">
      <c r="A165" s="19">
        <v>2</v>
      </c>
      <c r="B165" s="24">
        <v>955</v>
      </c>
      <c r="C165" s="33" t="s">
        <v>158</v>
      </c>
      <c r="D165" s="26" t="s">
        <v>83</v>
      </c>
      <c r="E165" s="26" t="s">
        <v>94</v>
      </c>
      <c r="F165" s="26" t="s">
        <v>112</v>
      </c>
      <c r="G165" s="26" t="s">
        <v>76</v>
      </c>
      <c r="H165" s="27">
        <f>SUMIFS(H166:H1153,$B166:$B1153,$B165,$D166:$D1153,$D166,$E166:$E1153,$E166,$F166:$F1153,$F166)</f>
        <v>76000</v>
      </c>
      <c r="I165" s="27">
        <f>SUMIFS(I166:I1153,$B166:$B1153,$B165,$D166:$D1153,$D166,$E166:$E1153,$E166,$F166:$F1153,$F166)</f>
        <v>0</v>
      </c>
    </row>
    <row r="166" spans="1:9" s="23" customFormat="1" ht="46.8">
      <c r="A166" s="19">
        <v>3</v>
      </c>
      <c r="B166" s="24">
        <v>955</v>
      </c>
      <c r="C166" s="33" t="s">
        <v>12</v>
      </c>
      <c r="D166" s="26" t="s">
        <v>83</v>
      </c>
      <c r="E166" s="26" t="s">
        <v>94</v>
      </c>
      <c r="F166" s="26" t="s">
        <v>112</v>
      </c>
      <c r="G166" s="26" t="s">
        <v>78</v>
      </c>
      <c r="H166" s="32">
        <v>76000</v>
      </c>
      <c r="I166" s="32">
        <v>0</v>
      </c>
    </row>
    <row r="167" spans="1:9" s="23" customFormat="1" ht="46.8">
      <c r="A167" s="19">
        <v>2</v>
      </c>
      <c r="B167" s="24">
        <v>955</v>
      </c>
      <c r="C167" s="33" t="s">
        <v>35</v>
      </c>
      <c r="D167" s="26" t="s">
        <v>83</v>
      </c>
      <c r="E167" s="26" t="s">
        <v>94</v>
      </c>
      <c r="F167" s="26" t="s">
        <v>116</v>
      </c>
      <c r="G167" s="26" t="s">
        <v>76</v>
      </c>
      <c r="H167" s="27">
        <f>SUMIFS(H168:H1160,$B168:$B1160,$B167,$D168:$D1160,$D168,$E168:$E1160,$E168,$F168:$F1160,$F168)</f>
        <v>3402341.5</v>
      </c>
      <c r="I167" s="27">
        <f>SUMIFS(I168:I1160,$B168:$B1160,$B167,$D168:$D1160,$D168,$E168:$E1160,$E168,$F168:$F1160,$F168)</f>
        <v>3402341.5</v>
      </c>
    </row>
    <row r="168" spans="1:9" s="23" customFormat="1" ht="46.8">
      <c r="A168" s="19">
        <v>3</v>
      </c>
      <c r="B168" s="24">
        <v>955</v>
      </c>
      <c r="C168" s="33" t="s">
        <v>12</v>
      </c>
      <c r="D168" s="26" t="s">
        <v>83</v>
      </c>
      <c r="E168" s="26" t="s">
        <v>94</v>
      </c>
      <c r="F168" s="26" t="s">
        <v>116</v>
      </c>
      <c r="G168" s="26" t="s">
        <v>78</v>
      </c>
      <c r="H168" s="32">
        <v>3402341.5</v>
      </c>
      <c r="I168" s="32">
        <v>3402341.5</v>
      </c>
    </row>
    <row r="169" spans="1:9" s="23" customFormat="1" ht="15.6">
      <c r="A169" s="19">
        <v>1</v>
      </c>
      <c r="B169" s="24">
        <v>955</v>
      </c>
      <c r="C169" s="33" t="s">
        <v>54</v>
      </c>
      <c r="D169" s="26" t="s">
        <v>91</v>
      </c>
      <c r="E169" s="26" t="s">
        <v>97</v>
      </c>
      <c r="F169" s="26"/>
      <c r="G169" s="26"/>
      <c r="H169" s="27">
        <f>SUMIFS(H170:H1156,$B170:$B1156,$B170,$D170:$D1156,$D170,$E170:$E1156,$E170)/2</f>
        <v>29938602.170000002</v>
      </c>
      <c r="I169" s="27">
        <f>SUMIFS(I170:I1156,$B170:$B1156,$B170,$D170:$D1156,$D170,$E170:$E1156,$E170)/2</f>
        <v>29914526.23</v>
      </c>
    </row>
    <row r="170" spans="1:9" s="23" customFormat="1" ht="62.4">
      <c r="A170" s="19">
        <v>2</v>
      </c>
      <c r="B170" s="24">
        <v>955</v>
      </c>
      <c r="C170" s="29" t="s">
        <v>134</v>
      </c>
      <c r="D170" s="26" t="s">
        <v>91</v>
      </c>
      <c r="E170" s="26" t="s">
        <v>97</v>
      </c>
      <c r="F170" s="26" t="s">
        <v>15</v>
      </c>
      <c r="G170" s="26" t="s">
        <v>76</v>
      </c>
      <c r="H170" s="27">
        <f>SUMIFS(H171:H1156,$B171:$B1156,$B170,$D171:$D1156,$D171,$E171:$E1156,$E171,$F171:$F1156,$F171)</f>
        <v>0</v>
      </c>
      <c r="I170" s="27">
        <f>SUMIFS(I171:I1156,$B171:$B1156,$B170,$D171:$D1156,$D171,$E171:$E1156,$E171,$F171:$F1156,$F171)</f>
        <v>0</v>
      </c>
    </row>
    <row r="171" spans="1:9" s="23" customFormat="1" ht="46.8">
      <c r="A171" s="19">
        <v>3</v>
      </c>
      <c r="B171" s="24">
        <v>955</v>
      </c>
      <c r="C171" s="25" t="s">
        <v>12</v>
      </c>
      <c r="D171" s="26" t="s">
        <v>91</v>
      </c>
      <c r="E171" s="26" t="s">
        <v>97</v>
      </c>
      <c r="F171" s="26" t="s">
        <v>15</v>
      </c>
      <c r="G171" s="26" t="s">
        <v>78</v>
      </c>
      <c r="H171" s="32">
        <v>0</v>
      </c>
      <c r="I171" s="32">
        <v>0</v>
      </c>
    </row>
    <row r="172" spans="1:9" s="23" customFormat="1" ht="93.6">
      <c r="A172" s="19">
        <v>2</v>
      </c>
      <c r="B172" s="24">
        <v>955</v>
      </c>
      <c r="C172" s="33" t="s">
        <v>55</v>
      </c>
      <c r="D172" s="26" t="s">
        <v>91</v>
      </c>
      <c r="E172" s="26" t="s">
        <v>97</v>
      </c>
      <c r="F172" s="26" t="s">
        <v>56</v>
      </c>
      <c r="G172" s="26"/>
      <c r="H172" s="27">
        <f>SUMIFS(H173:H1158,$B173:$B1158,$B172,$D173:$D1158,$D173,$E173:$E1158,$E173,$F173:$F1158,$F173)</f>
        <v>29938602.170000002</v>
      </c>
      <c r="I172" s="27">
        <f>SUMIFS(I173:I1158,$B173:$B1158,$B172,$D173:$D1158,$D173,$E173:$E1158,$E173,$F173:$F1158,$F173)</f>
        <v>29914526.23</v>
      </c>
    </row>
    <row r="173" spans="1:9" s="23" customFormat="1" ht="31.2">
      <c r="A173" s="19">
        <v>3</v>
      </c>
      <c r="B173" s="24">
        <v>955</v>
      </c>
      <c r="C173" s="33" t="s">
        <v>23</v>
      </c>
      <c r="D173" s="26" t="s">
        <v>91</v>
      </c>
      <c r="E173" s="26" t="s">
        <v>97</v>
      </c>
      <c r="F173" s="26" t="s">
        <v>56</v>
      </c>
      <c r="G173" s="26" t="s">
        <v>87</v>
      </c>
      <c r="H173" s="32">
        <v>4171696.16</v>
      </c>
      <c r="I173" s="32">
        <v>4157104.69</v>
      </c>
    </row>
    <row r="174" spans="1:9" s="23" customFormat="1" ht="46.8">
      <c r="A174" s="19">
        <v>3</v>
      </c>
      <c r="B174" s="24">
        <v>955</v>
      </c>
      <c r="C174" s="33" t="s">
        <v>12</v>
      </c>
      <c r="D174" s="26" t="s">
        <v>91</v>
      </c>
      <c r="E174" s="26" t="s">
        <v>97</v>
      </c>
      <c r="F174" s="26" t="s">
        <v>56</v>
      </c>
      <c r="G174" s="26" t="s">
        <v>78</v>
      </c>
      <c r="H174" s="32">
        <v>1036324</v>
      </c>
      <c r="I174" s="32">
        <v>1036148.54</v>
      </c>
    </row>
    <row r="175" spans="1:9" s="23" customFormat="1" ht="15.6">
      <c r="A175" s="19">
        <v>3</v>
      </c>
      <c r="B175" s="24">
        <v>955</v>
      </c>
      <c r="C175" s="33" t="s">
        <v>46</v>
      </c>
      <c r="D175" s="26" t="s">
        <v>91</v>
      </c>
      <c r="E175" s="26" t="s">
        <v>97</v>
      </c>
      <c r="F175" s="26" t="s">
        <v>56</v>
      </c>
      <c r="G175" s="26" t="s">
        <v>96</v>
      </c>
      <c r="H175" s="32">
        <v>204000</v>
      </c>
      <c r="I175" s="32">
        <v>204000</v>
      </c>
    </row>
    <row r="176" spans="1:9" s="23" customFormat="1" ht="78">
      <c r="A176" s="19">
        <v>3</v>
      </c>
      <c r="B176" s="24">
        <v>955</v>
      </c>
      <c r="C176" s="33" t="s">
        <v>170</v>
      </c>
      <c r="D176" s="26" t="s">
        <v>91</v>
      </c>
      <c r="E176" s="26" t="s">
        <v>97</v>
      </c>
      <c r="F176" s="26" t="s">
        <v>56</v>
      </c>
      <c r="G176" s="26" t="s">
        <v>98</v>
      </c>
      <c r="H176" s="32">
        <v>24526582.010000002</v>
      </c>
      <c r="I176" s="32">
        <v>24517273</v>
      </c>
    </row>
    <row r="177" spans="1:9" s="23" customFormat="1" ht="21" customHeight="1">
      <c r="A177" s="19">
        <v>3</v>
      </c>
      <c r="B177" s="24">
        <v>955</v>
      </c>
      <c r="C177" s="33" t="s">
        <v>13</v>
      </c>
      <c r="D177" s="26" t="s">
        <v>91</v>
      </c>
      <c r="E177" s="26" t="s">
        <v>97</v>
      </c>
      <c r="F177" s="26" t="s">
        <v>56</v>
      </c>
      <c r="G177" s="26" t="s">
        <v>79</v>
      </c>
      <c r="H177" s="32">
        <v>0</v>
      </c>
      <c r="I177" s="32">
        <v>0</v>
      </c>
    </row>
    <row r="178" spans="1:9" s="23" customFormat="1" ht="15.6">
      <c r="A178" s="19">
        <v>1</v>
      </c>
      <c r="B178" s="24">
        <v>955</v>
      </c>
      <c r="C178" s="33" t="s">
        <v>57</v>
      </c>
      <c r="D178" s="26" t="s">
        <v>91</v>
      </c>
      <c r="E178" s="26" t="s">
        <v>88</v>
      </c>
      <c r="F178" s="26" t="s">
        <v>7</v>
      </c>
      <c r="G178" s="26" t="s">
        <v>76</v>
      </c>
      <c r="H178" s="27">
        <f>SUMIFS(H179:H1165,$B179:$B1165,$B179,$D179:$D1165,$D179,$E179:$E1165,$E179)/2</f>
        <v>1887213.57</v>
      </c>
      <c r="I178" s="27">
        <f>SUMIFS(I179:I1165,$B179:$B1165,$B179,$D179:$D1165,$D179,$E179:$E1165,$E179)/2</f>
        <v>1887213.57</v>
      </c>
    </row>
    <row r="179" spans="1:9" s="23" customFormat="1" ht="62.4">
      <c r="A179" s="19">
        <v>2</v>
      </c>
      <c r="B179" s="24">
        <v>955</v>
      </c>
      <c r="C179" s="33" t="s">
        <v>133</v>
      </c>
      <c r="D179" s="26" t="s">
        <v>91</v>
      </c>
      <c r="E179" s="26" t="s">
        <v>88</v>
      </c>
      <c r="F179" s="26" t="s">
        <v>135</v>
      </c>
      <c r="G179" s="26"/>
      <c r="H179" s="27">
        <f>SUMIFS(H180:H1165,$B180:$B1165,$B179,$D180:$D1165,$D180,$E180:$E1165,$E180,$F180:$F1165,$F180)</f>
        <v>1887213.57</v>
      </c>
      <c r="I179" s="27">
        <f>SUMIFS(I180:I1165,$B180:$B1165,$B179,$D180:$D1165,$D180,$E180:$E1165,$E180,$F180:$F1165,$F180)</f>
        <v>1887213.57</v>
      </c>
    </row>
    <row r="180" spans="1:9" s="23" customFormat="1" ht="78">
      <c r="A180" s="19">
        <v>3</v>
      </c>
      <c r="B180" s="24">
        <v>955</v>
      </c>
      <c r="C180" s="33" t="s">
        <v>170</v>
      </c>
      <c r="D180" s="26" t="s">
        <v>91</v>
      </c>
      <c r="E180" s="26" t="s">
        <v>88</v>
      </c>
      <c r="F180" s="26" t="s">
        <v>135</v>
      </c>
      <c r="G180" s="26" t="s">
        <v>98</v>
      </c>
      <c r="H180" s="32">
        <v>1887213.57</v>
      </c>
      <c r="I180" s="32">
        <v>1887213.57</v>
      </c>
    </row>
    <row r="181" spans="1:9" s="23" customFormat="1" ht="15.6">
      <c r="A181" s="19">
        <v>1</v>
      </c>
      <c r="B181" s="24">
        <v>955</v>
      </c>
      <c r="C181" s="33" t="s">
        <v>166</v>
      </c>
      <c r="D181" s="26" t="s">
        <v>91</v>
      </c>
      <c r="E181" s="26" t="s">
        <v>94</v>
      </c>
      <c r="F181" s="26"/>
      <c r="G181" s="26"/>
      <c r="H181" s="27">
        <f>SUMIFS(H182:H1168,$B182:$B1168,$B182,$D182:$D1168,$D182,$E182:$E1168,$E182)/2</f>
        <v>49086008.090000004</v>
      </c>
      <c r="I181" s="27">
        <f>SUMIFS(I182:I1168,$B182:$B1168,$B182,$D182:$D1168,$D182,$E182:$E1168,$E182)/2</f>
        <v>49086008.090000004</v>
      </c>
    </row>
    <row r="182" spans="1:9" s="23" customFormat="1" ht="62.4">
      <c r="A182" s="19">
        <v>2</v>
      </c>
      <c r="B182" s="24">
        <v>955</v>
      </c>
      <c r="C182" s="33" t="s">
        <v>175</v>
      </c>
      <c r="D182" s="26" t="s">
        <v>91</v>
      </c>
      <c r="E182" s="26" t="s">
        <v>94</v>
      </c>
      <c r="F182" s="26" t="s">
        <v>58</v>
      </c>
      <c r="G182" s="26"/>
      <c r="H182" s="27">
        <f>SUMIFS(H183:H1168,$B183:$B1168,$B182,$D183:$D1168,$D183,$E183:$E1168,$E183,$F183:$F1168,$F183)</f>
        <v>49086008.090000004</v>
      </c>
      <c r="I182" s="27">
        <f>SUMIFS(I183:I1168,$B183:$B1168,$B182,$D183:$D1168,$D183,$E183:$E1168,$E183,$F183:$F1168,$F183)</f>
        <v>49086008.090000004</v>
      </c>
    </row>
    <row r="183" spans="1:9" s="23" customFormat="1" ht="15.6">
      <c r="A183" s="19">
        <v>3</v>
      </c>
      <c r="B183" s="24">
        <v>955</v>
      </c>
      <c r="C183" s="33" t="s">
        <v>46</v>
      </c>
      <c r="D183" s="26" t="s">
        <v>91</v>
      </c>
      <c r="E183" s="26" t="s">
        <v>94</v>
      </c>
      <c r="F183" s="26" t="s">
        <v>58</v>
      </c>
      <c r="G183" s="26" t="s">
        <v>96</v>
      </c>
      <c r="H183" s="32">
        <v>49086008.090000004</v>
      </c>
      <c r="I183" s="32">
        <v>49086008.090000004</v>
      </c>
    </row>
    <row r="184" spans="1:9" s="23" customFormat="1" ht="31.2">
      <c r="A184" s="19">
        <v>1</v>
      </c>
      <c r="B184" s="24">
        <v>955</v>
      </c>
      <c r="C184" s="33" t="s">
        <v>37</v>
      </c>
      <c r="D184" s="26" t="s">
        <v>91</v>
      </c>
      <c r="E184" s="26" t="s">
        <v>92</v>
      </c>
      <c r="F184" s="26"/>
      <c r="G184" s="26"/>
      <c r="H184" s="27">
        <f>SUMIFS(H185:H1176,$B185:$B1176,$B185,$D185:$D1176,$D185,$E185:$E1176,$E185)/2</f>
        <v>4433100</v>
      </c>
      <c r="I184" s="27">
        <f>SUMIFS(I185:I1176,$B185:$B1176,$B185,$D185:$D1176,$D185,$E185:$E1176,$E185)/2</f>
        <v>4433100</v>
      </c>
    </row>
    <row r="185" spans="1:9" s="23" customFormat="1" ht="62.4">
      <c r="A185" s="19">
        <v>2</v>
      </c>
      <c r="B185" s="24">
        <v>955</v>
      </c>
      <c r="C185" s="33" t="s">
        <v>159</v>
      </c>
      <c r="D185" s="26" t="s">
        <v>91</v>
      </c>
      <c r="E185" s="26" t="s">
        <v>92</v>
      </c>
      <c r="F185" s="26" t="s">
        <v>59</v>
      </c>
      <c r="G185" s="26"/>
      <c r="H185" s="27">
        <f>SUMIFS(H186:H1176,$B186:$B1176,$B185,$D186:$D1176,$D186,$E186:$E1176,$E186,$F186:$F1176,$F186)</f>
        <v>4433100</v>
      </c>
      <c r="I185" s="27">
        <f>SUMIFS(I186:I1176,$B186:$B1176,$B185,$D186:$D1176,$D186,$E186:$E1176,$E186,$F186:$F1176,$F186)</f>
        <v>4433100</v>
      </c>
    </row>
    <row r="186" spans="1:9" s="23" customFormat="1" ht="78">
      <c r="A186" s="19">
        <v>3</v>
      </c>
      <c r="B186" s="24">
        <v>955</v>
      </c>
      <c r="C186" s="33" t="s">
        <v>195</v>
      </c>
      <c r="D186" s="26" t="s">
        <v>91</v>
      </c>
      <c r="E186" s="26" t="s">
        <v>92</v>
      </c>
      <c r="F186" s="26" t="s">
        <v>59</v>
      </c>
      <c r="G186" s="26" t="s">
        <v>99</v>
      </c>
      <c r="H186" s="32">
        <v>4433100</v>
      </c>
      <c r="I186" s="32">
        <v>4433100</v>
      </c>
    </row>
    <row r="187" spans="1:9" s="23" customFormat="1" ht="15.6">
      <c r="A187" s="19">
        <v>1</v>
      </c>
      <c r="B187" s="24">
        <v>955</v>
      </c>
      <c r="C187" s="33" t="s">
        <v>60</v>
      </c>
      <c r="D187" s="26" t="s">
        <v>97</v>
      </c>
      <c r="E187" s="26" t="s">
        <v>74</v>
      </c>
      <c r="F187" s="26"/>
      <c r="G187" s="26"/>
      <c r="H187" s="27">
        <f>SUMIFS(H188:H1179,$B188:$B1179,$B188,$D188:$D1179,$D188,$E188:$E1179,$E188)/2</f>
        <v>12903865.4</v>
      </c>
      <c r="I187" s="27">
        <f>SUMIFS(I188:I1179,$B188:$B1179,$B188,$D188:$D1179,$D188,$E188:$E1179,$E188)/2</f>
        <v>12903865.4</v>
      </c>
    </row>
    <row r="188" spans="1:9" s="23" customFormat="1" ht="82.2" customHeight="1">
      <c r="A188" s="19">
        <v>2</v>
      </c>
      <c r="B188" s="24">
        <v>955</v>
      </c>
      <c r="C188" s="36" t="s">
        <v>156</v>
      </c>
      <c r="D188" s="26" t="s">
        <v>97</v>
      </c>
      <c r="E188" s="26" t="s">
        <v>74</v>
      </c>
      <c r="F188" s="26" t="s">
        <v>49</v>
      </c>
      <c r="G188" s="26" t="s">
        <v>76</v>
      </c>
      <c r="H188" s="27">
        <f>SUMIFS(H189:H1179,$B189:$B1179,$B188,$D189:$D1179,$D189,$E189:$E1179,$E189,$F189:$F1179,$F189)</f>
        <v>2537940</v>
      </c>
      <c r="I188" s="27">
        <f>SUMIFS(I189:I1179,$B189:$B1179,$B188,$D189:$D1179,$D189,$E189:$E1179,$E189,$F189:$F1179,$F189)</f>
        <v>2537940</v>
      </c>
    </row>
    <row r="189" spans="1:9" s="23" customFormat="1" ht="15.6">
      <c r="A189" s="19">
        <v>3</v>
      </c>
      <c r="B189" s="24">
        <v>955</v>
      </c>
      <c r="C189" s="33" t="s">
        <v>46</v>
      </c>
      <c r="D189" s="26" t="s">
        <v>97</v>
      </c>
      <c r="E189" s="26" t="s">
        <v>74</v>
      </c>
      <c r="F189" s="26" t="s">
        <v>49</v>
      </c>
      <c r="G189" s="26" t="s">
        <v>96</v>
      </c>
      <c r="H189" s="32">
        <v>2537940</v>
      </c>
      <c r="I189" s="32">
        <v>2537940</v>
      </c>
    </row>
    <row r="190" spans="1:9" s="23" customFormat="1" ht="82.2" customHeight="1">
      <c r="A190" s="19">
        <v>2</v>
      </c>
      <c r="B190" s="24">
        <v>955</v>
      </c>
      <c r="C190" s="33" t="s">
        <v>151</v>
      </c>
      <c r="D190" s="26" t="s">
        <v>97</v>
      </c>
      <c r="E190" s="26" t="s">
        <v>74</v>
      </c>
      <c r="F190" s="26" t="s">
        <v>50</v>
      </c>
      <c r="G190" s="26" t="s">
        <v>76</v>
      </c>
      <c r="H190" s="27">
        <f>SUMIFS(H191:H1182,$B191:$B1182,$B190,$D191:$D1182,$D191,$E191:$E1182,$E191,$F191:$F1182,$F191)</f>
        <v>289700</v>
      </c>
      <c r="I190" s="27">
        <f>SUMIFS(I191:I1182,$B191:$B1182,$B190,$D191:$D1182,$D191,$E191:$E1182,$E191,$F191:$F1182,$F191)</f>
        <v>289700</v>
      </c>
    </row>
    <row r="191" spans="1:9" s="23" customFormat="1" ht="15.6">
      <c r="A191" s="19">
        <v>3</v>
      </c>
      <c r="B191" s="24">
        <v>955</v>
      </c>
      <c r="C191" s="33" t="s">
        <v>46</v>
      </c>
      <c r="D191" s="26" t="s">
        <v>97</v>
      </c>
      <c r="E191" s="26" t="s">
        <v>74</v>
      </c>
      <c r="F191" s="26" t="s">
        <v>50</v>
      </c>
      <c r="G191" s="26" t="s">
        <v>96</v>
      </c>
      <c r="H191" s="32">
        <v>289700</v>
      </c>
      <c r="I191" s="32">
        <v>289700</v>
      </c>
    </row>
    <row r="192" spans="1:9" s="23" customFormat="1" ht="66" customHeight="1">
      <c r="A192" s="19">
        <v>2</v>
      </c>
      <c r="B192" s="24">
        <v>955</v>
      </c>
      <c r="C192" s="36" t="s">
        <v>140</v>
      </c>
      <c r="D192" s="26" t="s">
        <v>97</v>
      </c>
      <c r="E192" s="26" t="s">
        <v>74</v>
      </c>
      <c r="F192" s="26" t="s">
        <v>139</v>
      </c>
      <c r="G192" s="26" t="s">
        <v>76</v>
      </c>
      <c r="H192" s="27">
        <f>SUMIFS(H193:H1181,$B193:$B1181,$B192,$D193:$D1181,$D193,$E193:$E1181,$E193,$F193:$F1181,$F193)</f>
        <v>10076225.4</v>
      </c>
      <c r="I192" s="27">
        <f>SUMIFS(I193:I1181,$B193:$B1181,$B192,$D193:$D1181,$D193,$E193:$E1181,$E193,$F193:$F1181,$F193)</f>
        <v>10076225.4</v>
      </c>
    </row>
    <row r="193" spans="1:9" s="23" customFormat="1" ht="142.94999999999999" customHeight="1">
      <c r="A193" s="19">
        <v>3</v>
      </c>
      <c r="B193" s="24">
        <v>955</v>
      </c>
      <c r="C193" s="33" t="s">
        <v>121</v>
      </c>
      <c r="D193" s="26" t="s">
        <v>97</v>
      </c>
      <c r="E193" s="26" t="s">
        <v>74</v>
      </c>
      <c r="F193" s="26" t="s">
        <v>139</v>
      </c>
      <c r="G193" s="26" t="s">
        <v>119</v>
      </c>
      <c r="H193" s="32">
        <v>10076225.4</v>
      </c>
      <c r="I193" s="32">
        <v>10076225.4</v>
      </c>
    </row>
    <row r="194" spans="1:9" s="23" customFormat="1" ht="15.6">
      <c r="A194" s="19">
        <v>1</v>
      </c>
      <c r="B194" s="24">
        <v>955</v>
      </c>
      <c r="C194" s="33" t="s">
        <v>120</v>
      </c>
      <c r="D194" s="26" t="s">
        <v>97</v>
      </c>
      <c r="E194" s="26" t="s">
        <v>93</v>
      </c>
      <c r="F194" s="26" t="s">
        <v>7</v>
      </c>
      <c r="G194" s="26" t="s">
        <v>76</v>
      </c>
      <c r="H194" s="27">
        <f>SUMIFS(H195:H1184,$B195:$B1184,$B195,$D195:$D1184,$D195,$E195:$E1184,$E195)/2</f>
        <v>19975835.310000002</v>
      </c>
      <c r="I194" s="27">
        <f>SUMIFS(I195:I1184,$B195:$B1184,$B195,$D195:$D1184,$D195,$E195:$E1184,$E195)/2</f>
        <v>17921781.020000003</v>
      </c>
    </row>
    <row r="195" spans="1:9" s="23" customFormat="1" ht="46.8">
      <c r="A195" s="19">
        <v>2</v>
      </c>
      <c r="B195" s="24">
        <v>955</v>
      </c>
      <c r="C195" s="33" t="s">
        <v>176</v>
      </c>
      <c r="D195" s="26" t="s">
        <v>97</v>
      </c>
      <c r="E195" s="26" t="s">
        <v>93</v>
      </c>
      <c r="F195" s="26" t="s">
        <v>61</v>
      </c>
      <c r="G195" s="26" t="s">
        <v>76</v>
      </c>
      <c r="H195" s="27">
        <f>SUMIFS(H196:H1184,$B196:$B1184,$B195,$D196:$D1184,$D196,$E196:$E1184,$E196,$F196:$F1184,$F196)</f>
        <v>7986200</v>
      </c>
      <c r="I195" s="27">
        <f>SUMIFS(I196:I1184,$B196:$B1184,$B195,$D196:$D1184,$D196,$E196:$E1184,$E196,$F196:$F1184,$F196)</f>
        <v>5932966.3799999999</v>
      </c>
    </row>
    <row r="196" spans="1:9" s="23" customFormat="1" ht="151.19999999999999" customHeight="1">
      <c r="A196" s="19">
        <v>3</v>
      </c>
      <c r="B196" s="24">
        <v>955</v>
      </c>
      <c r="C196" s="33" t="s">
        <v>121</v>
      </c>
      <c r="D196" s="26" t="s">
        <v>97</v>
      </c>
      <c r="E196" s="26" t="s">
        <v>93</v>
      </c>
      <c r="F196" s="26" t="s">
        <v>61</v>
      </c>
      <c r="G196" s="26" t="s">
        <v>119</v>
      </c>
      <c r="H196" s="32">
        <v>7924700</v>
      </c>
      <c r="I196" s="32">
        <v>5871466.3799999999</v>
      </c>
    </row>
    <row r="197" spans="1:9" s="23" customFormat="1" ht="24.6" customHeight="1">
      <c r="A197" s="19">
        <v>3</v>
      </c>
      <c r="B197" s="24">
        <v>955</v>
      </c>
      <c r="C197" s="33" t="s">
        <v>46</v>
      </c>
      <c r="D197" s="26" t="s">
        <v>97</v>
      </c>
      <c r="E197" s="26" t="s">
        <v>93</v>
      </c>
      <c r="F197" s="26" t="s">
        <v>61</v>
      </c>
      <c r="G197" s="26" t="s">
        <v>96</v>
      </c>
      <c r="H197" s="32">
        <v>61500</v>
      </c>
      <c r="I197" s="32">
        <v>61500</v>
      </c>
    </row>
    <row r="198" spans="1:9" s="23" customFormat="1" ht="93.6">
      <c r="A198" s="19">
        <v>2</v>
      </c>
      <c r="B198" s="24">
        <v>955</v>
      </c>
      <c r="C198" s="29" t="s">
        <v>160</v>
      </c>
      <c r="D198" s="26" t="s">
        <v>97</v>
      </c>
      <c r="E198" s="26" t="s">
        <v>93</v>
      </c>
      <c r="F198" s="26" t="s">
        <v>45</v>
      </c>
      <c r="G198" s="26" t="s">
        <v>76</v>
      </c>
      <c r="H198" s="27">
        <f>SUMIFS(H199:H1188,$B199:$B1188,$B198,$D199:$D1188,$D199,$E199:$E1188,$E199,$F199:$F1188,$F199)</f>
        <v>11168884.720000001</v>
      </c>
      <c r="I198" s="27">
        <f>SUMIFS(I199:I1188,$B199:$B1188,$B198,$D199:$D1188,$D199,$E199:$E1188,$E199,$F199:$F1188,$F199)</f>
        <v>11168884.720000001</v>
      </c>
    </row>
    <row r="199" spans="1:9" s="23" customFormat="1" ht="84.6" customHeight="1">
      <c r="A199" s="19">
        <v>3</v>
      </c>
      <c r="B199" s="24">
        <v>955</v>
      </c>
      <c r="C199" s="33" t="s">
        <v>170</v>
      </c>
      <c r="D199" s="26" t="s">
        <v>97</v>
      </c>
      <c r="E199" s="26" t="s">
        <v>93</v>
      </c>
      <c r="F199" s="26" t="s">
        <v>45</v>
      </c>
      <c r="G199" s="26" t="s">
        <v>98</v>
      </c>
      <c r="H199" s="32">
        <v>11168884.720000001</v>
      </c>
      <c r="I199" s="32">
        <v>11168884.720000001</v>
      </c>
    </row>
    <row r="200" spans="1:9" s="23" customFormat="1" ht="151.19999999999999" customHeight="1">
      <c r="A200" s="19">
        <v>3</v>
      </c>
      <c r="B200" s="24">
        <v>955</v>
      </c>
      <c r="C200" s="33" t="s">
        <v>121</v>
      </c>
      <c r="D200" s="26" t="s">
        <v>97</v>
      </c>
      <c r="E200" s="26" t="s">
        <v>93</v>
      </c>
      <c r="F200" s="26" t="s">
        <v>45</v>
      </c>
      <c r="G200" s="26" t="s">
        <v>119</v>
      </c>
      <c r="H200" s="32">
        <v>0</v>
      </c>
      <c r="I200" s="32">
        <v>0</v>
      </c>
    </row>
    <row r="201" spans="1:9" s="23" customFormat="1" ht="93.6">
      <c r="A201" s="19">
        <v>2</v>
      </c>
      <c r="B201" s="24">
        <v>955</v>
      </c>
      <c r="C201" s="33" t="s">
        <v>158</v>
      </c>
      <c r="D201" s="26" t="s">
        <v>97</v>
      </c>
      <c r="E201" s="26" t="s">
        <v>93</v>
      </c>
      <c r="F201" s="26" t="s">
        <v>112</v>
      </c>
      <c r="G201" s="26" t="s">
        <v>76</v>
      </c>
      <c r="H201" s="27">
        <f>SUMIFS(H202:H1191,$B202:$B1191,$B201,$D202:$D1191,$D202,$E202:$E1191,$E202,$F202:$F1191,$F202)</f>
        <v>820750.59</v>
      </c>
      <c r="I201" s="27">
        <f>SUMIFS(I202:I1191,$B202:$B1191,$B201,$D202:$D1191,$D202,$E202:$E1191,$E202,$F202:$F1191,$F202)</f>
        <v>819929.92</v>
      </c>
    </row>
    <row r="202" spans="1:9" s="23" customFormat="1" ht="15.6">
      <c r="A202" s="19">
        <v>3</v>
      </c>
      <c r="B202" s="24">
        <v>955</v>
      </c>
      <c r="C202" s="33" t="s">
        <v>46</v>
      </c>
      <c r="D202" s="26" t="s">
        <v>97</v>
      </c>
      <c r="E202" s="26" t="s">
        <v>93</v>
      </c>
      <c r="F202" s="26" t="s">
        <v>112</v>
      </c>
      <c r="G202" s="26" t="s">
        <v>96</v>
      </c>
      <c r="H202" s="32">
        <v>820750.59</v>
      </c>
      <c r="I202" s="32">
        <v>819929.92</v>
      </c>
    </row>
    <row r="203" spans="1:9" s="23" customFormat="1" ht="15.6">
      <c r="A203" s="19">
        <v>1</v>
      </c>
      <c r="B203" s="24">
        <v>955</v>
      </c>
      <c r="C203" s="33" t="s">
        <v>125</v>
      </c>
      <c r="D203" s="26" t="s">
        <v>97</v>
      </c>
      <c r="E203" s="26" t="s">
        <v>83</v>
      </c>
      <c r="F203" s="26" t="s">
        <v>7</v>
      </c>
      <c r="G203" s="26" t="s">
        <v>76</v>
      </c>
      <c r="H203" s="27">
        <f>SUMIFS(H204:H1194,$B204:$B1194,$B204,$D204:$D1194,$D204,$E204:$E1194,$E204)/2</f>
        <v>28438790.349999998</v>
      </c>
      <c r="I203" s="27">
        <f>SUMIFS(I204:I1194,$B204:$B1194,$B204,$D204:$D1194,$D204,$E204:$E1194,$E204)/2</f>
        <v>26783519.319999997</v>
      </c>
    </row>
    <row r="204" spans="1:9" s="23" customFormat="1" ht="52.95" customHeight="1">
      <c r="A204" s="19">
        <v>2</v>
      </c>
      <c r="B204" s="24">
        <v>955</v>
      </c>
      <c r="C204" s="33" t="s">
        <v>176</v>
      </c>
      <c r="D204" s="26" t="s">
        <v>97</v>
      </c>
      <c r="E204" s="26" t="s">
        <v>83</v>
      </c>
      <c r="F204" s="26" t="s">
        <v>61</v>
      </c>
      <c r="G204" s="26" t="s">
        <v>76</v>
      </c>
      <c r="H204" s="27">
        <f>SUMIFS(H205:H1194,$B205:$B1194,$B204,$D205:$D1194,$D205,$E205:$E1194,$E205,$F205:$F1194,$F205)</f>
        <v>10205537.130000001</v>
      </c>
      <c r="I204" s="27">
        <f>SUMIFS(I205:I1194,$B205:$B1194,$B204,$D205:$D1194,$D205,$E205:$E1194,$E205,$F205:$F1194,$F205)</f>
        <v>10205537.130000001</v>
      </c>
    </row>
    <row r="205" spans="1:9" s="23" customFormat="1" ht="15.6">
      <c r="A205" s="19">
        <v>3</v>
      </c>
      <c r="B205" s="24">
        <v>955</v>
      </c>
      <c r="C205" s="33" t="s">
        <v>46</v>
      </c>
      <c r="D205" s="26" t="s">
        <v>97</v>
      </c>
      <c r="E205" s="26" t="s">
        <v>83</v>
      </c>
      <c r="F205" s="26" t="s">
        <v>61</v>
      </c>
      <c r="G205" s="26" t="s">
        <v>96</v>
      </c>
      <c r="H205" s="32">
        <v>10205537.130000001</v>
      </c>
      <c r="I205" s="32">
        <v>10205537.130000001</v>
      </c>
    </row>
    <row r="206" spans="1:9" s="23" customFormat="1" ht="72.599999999999994" customHeight="1">
      <c r="A206" s="19">
        <v>2</v>
      </c>
      <c r="B206" s="24">
        <v>955</v>
      </c>
      <c r="C206" s="33" t="s">
        <v>124</v>
      </c>
      <c r="D206" s="26" t="s">
        <v>97</v>
      </c>
      <c r="E206" s="26" t="s">
        <v>83</v>
      </c>
      <c r="F206" s="26" t="s">
        <v>123</v>
      </c>
      <c r="G206" s="26" t="s">
        <v>76</v>
      </c>
      <c r="H206" s="27">
        <f>SUMIFS(H207:H1196,$B207:$B1196,$B206,$D207:$D1196,$D207,$E207:$E1196,$E207,$F207:$F1196,$F207)</f>
        <v>15381715.82</v>
      </c>
      <c r="I206" s="27">
        <f>SUMIFS(I207:I1196,$B207:$B1196,$B206,$D207:$D1196,$D207,$E207:$E1196,$E207,$F207:$F1196,$F207)</f>
        <v>15381715.789999999</v>
      </c>
    </row>
    <row r="207" spans="1:9" s="23" customFormat="1" ht="15.6">
      <c r="A207" s="19">
        <v>3</v>
      </c>
      <c r="B207" s="24">
        <v>955</v>
      </c>
      <c r="C207" s="33" t="s">
        <v>46</v>
      </c>
      <c r="D207" s="26" t="s">
        <v>97</v>
      </c>
      <c r="E207" s="26" t="s">
        <v>83</v>
      </c>
      <c r="F207" s="26" t="s">
        <v>123</v>
      </c>
      <c r="G207" s="26" t="s">
        <v>96</v>
      </c>
      <c r="H207" s="32">
        <v>15381715.82</v>
      </c>
      <c r="I207" s="32">
        <v>15381715.789999999</v>
      </c>
    </row>
    <row r="208" spans="1:9" s="23" customFormat="1" ht="55.2" customHeight="1">
      <c r="A208" s="19">
        <v>2</v>
      </c>
      <c r="B208" s="24">
        <v>955</v>
      </c>
      <c r="C208" s="33" t="s">
        <v>187</v>
      </c>
      <c r="D208" s="26" t="s">
        <v>97</v>
      </c>
      <c r="E208" s="26" t="s">
        <v>83</v>
      </c>
      <c r="F208" s="26" t="s">
        <v>146</v>
      </c>
      <c r="G208" s="26" t="s">
        <v>76</v>
      </c>
      <c r="H208" s="27">
        <f>SUMIFS(H209:H1198,$B209:$B1198,$B208,$D209:$D1198,$D209,$E209:$E1198,$E209,$F209:$F1198,$F209)</f>
        <v>2851537.4</v>
      </c>
      <c r="I208" s="27">
        <f>SUMIFS(I209:I1198,$B209:$B1198,$B208,$D209:$D1198,$D209,$E209:$E1198,$E209,$F209:$F1198,$F209)</f>
        <v>1196266.3999999999</v>
      </c>
    </row>
    <row r="209" spans="1:9" s="23" customFormat="1" ht="15.6">
      <c r="A209" s="19">
        <v>3</v>
      </c>
      <c r="B209" s="24">
        <v>955</v>
      </c>
      <c r="C209" s="33" t="s">
        <v>46</v>
      </c>
      <c r="D209" s="26" t="s">
        <v>97</v>
      </c>
      <c r="E209" s="26" t="s">
        <v>83</v>
      </c>
      <c r="F209" s="26" t="s">
        <v>146</v>
      </c>
      <c r="G209" s="26" t="s">
        <v>96</v>
      </c>
      <c r="H209" s="32">
        <v>2851537.4</v>
      </c>
      <c r="I209" s="32">
        <v>1196266.3999999999</v>
      </c>
    </row>
    <row r="210" spans="1:9" s="23" customFormat="1" ht="31.2">
      <c r="A210" s="19">
        <v>1</v>
      </c>
      <c r="B210" s="24">
        <v>955</v>
      </c>
      <c r="C210" s="33" t="s">
        <v>62</v>
      </c>
      <c r="D210" s="26" t="s">
        <v>75</v>
      </c>
      <c r="E210" s="26" t="s">
        <v>97</v>
      </c>
      <c r="F210" s="26" t="s">
        <v>76</v>
      </c>
      <c r="G210" s="26" t="s">
        <v>76</v>
      </c>
      <c r="H210" s="27">
        <f>SUMIFS(H211:H1201,$B211:$B1201,$B211,$D211:$D1201,$D211,$E211:$E1201,$E211)/2</f>
        <v>11386650.429999998</v>
      </c>
      <c r="I210" s="27">
        <f>SUMIFS(I211:I1201,$B211:$B1201,$B211,$D211:$D1201,$D211,$E211:$E1201,$E211)/2</f>
        <v>8800358.790000001</v>
      </c>
    </row>
    <row r="211" spans="1:9" s="23" customFormat="1" ht="31.2">
      <c r="A211" s="19">
        <v>2</v>
      </c>
      <c r="B211" s="24">
        <v>955</v>
      </c>
      <c r="C211" s="33" t="s">
        <v>161</v>
      </c>
      <c r="D211" s="26" t="s">
        <v>75</v>
      </c>
      <c r="E211" s="26" t="s">
        <v>97</v>
      </c>
      <c r="F211" s="26" t="s">
        <v>63</v>
      </c>
      <c r="G211" s="26"/>
      <c r="H211" s="27">
        <f>SUMIFS(H212:H1201,$B212:$B1201,$B211,$D212:$D1201,$D212,$E212:$E1201,$E212,$F212:$F1201,$F212)</f>
        <v>3367430.82</v>
      </c>
      <c r="I211" s="27">
        <f>SUMIFS(I212:I1201,$B212:$B1201,$B211,$D212:$D1201,$D212,$E212:$E1201,$E212,$F212:$F1201,$F212)</f>
        <v>781139.18</v>
      </c>
    </row>
    <row r="212" spans="1:9" s="23" customFormat="1" ht="15.6">
      <c r="A212" s="19">
        <v>3</v>
      </c>
      <c r="B212" s="24">
        <v>955</v>
      </c>
      <c r="C212" s="33" t="s">
        <v>46</v>
      </c>
      <c r="D212" s="26" t="s">
        <v>75</v>
      </c>
      <c r="E212" s="26" t="s">
        <v>97</v>
      </c>
      <c r="F212" s="26" t="s">
        <v>63</v>
      </c>
      <c r="G212" s="26" t="s">
        <v>96</v>
      </c>
      <c r="H212" s="32">
        <v>3367430.82</v>
      </c>
      <c r="I212" s="32">
        <v>781139.18</v>
      </c>
    </row>
    <row r="213" spans="1:9" s="23" customFormat="1" ht="67.2" customHeight="1">
      <c r="A213" s="19">
        <v>2</v>
      </c>
      <c r="B213" s="24">
        <v>955</v>
      </c>
      <c r="C213" s="33" t="s">
        <v>162</v>
      </c>
      <c r="D213" s="26" t="s">
        <v>75</v>
      </c>
      <c r="E213" s="26" t="s">
        <v>97</v>
      </c>
      <c r="F213" s="26" t="s">
        <v>64</v>
      </c>
      <c r="G213" s="26"/>
      <c r="H213" s="27">
        <f>SUMIFS(H214:H1203,$B214:$B1203,$B213,$D214:$D1203,$D214,$E214:$E1203,$E214,$F214:$F1203,$F214)</f>
        <v>5391894.1399999997</v>
      </c>
      <c r="I213" s="27">
        <f>SUMIFS(I214:I1203,$B214:$B1203,$B213,$D214:$D1203,$D214,$E214:$E1203,$E214,$F214:$F1203,$F214)</f>
        <v>5391894.1399999997</v>
      </c>
    </row>
    <row r="214" spans="1:9" s="23" customFormat="1" ht="15.6">
      <c r="A214" s="19">
        <v>3</v>
      </c>
      <c r="B214" s="24">
        <v>955</v>
      </c>
      <c r="C214" s="33" t="s">
        <v>46</v>
      </c>
      <c r="D214" s="26" t="s">
        <v>75</v>
      </c>
      <c r="E214" s="26" t="s">
        <v>97</v>
      </c>
      <c r="F214" s="26" t="s">
        <v>64</v>
      </c>
      <c r="G214" s="26" t="s">
        <v>96</v>
      </c>
      <c r="H214" s="32">
        <v>5391894.1399999997</v>
      </c>
      <c r="I214" s="32">
        <v>5391894.1399999997</v>
      </c>
    </row>
    <row r="215" spans="1:9" s="23" customFormat="1" ht="63.6" customHeight="1">
      <c r="A215" s="19">
        <v>2</v>
      </c>
      <c r="B215" s="24">
        <v>955</v>
      </c>
      <c r="C215" s="36" t="s">
        <v>163</v>
      </c>
      <c r="D215" s="26" t="s">
        <v>75</v>
      </c>
      <c r="E215" s="26" t="s">
        <v>97</v>
      </c>
      <c r="F215" s="26" t="s">
        <v>65</v>
      </c>
      <c r="G215" s="26"/>
      <c r="H215" s="27">
        <f>SUMIFS(H216:H1205,$B216:$B1205,$B215,$D216:$D1205,$D216,$E216:$E1205,$E216,$F216:$F1205,$F216)</f>
        <v>2627325.4700000002</v>
      </c>
      <c r="I215" s="27">
        <f>SUMIFS(I216:I1205,$B216:$B1205,$B215,$D216:$D1205,$D216,$E216:$E1205,$E216,$F216:$F1205,$F216)</f>
        <v>2627325.4700000002</v>
      </c>
    </row>
    <row r="216" spans="1:9" s="23" customFormat="1" ht="15.6">
      <c r="A216" s="19">
        <v>3</v>
      </c>
      <c r="B216" s="24">
        <v>955</v>
      </c>
      <c r="C216" s="33" t="s">
        <v>46</v>
      </c>
      <c r="D216" s="26" t="s">
        <v>75</v>
      </c>
      <c r="E216" s="26" t="s">
        <v>97</v>
      </c>
      <c r="F216" s="26" t="s">
        <v>65</v>
      </c>
      <c r="G216" s="26" t="s">
        <v>96</v>
      </c>
      <c r="H216" s="32">
        <v>2627325.4700000002</v>
      </c>
      <c r="I216" s="32">
        <v>2627325.4700000002</v>
      </c>
    </row>
    <row r="217" spans="1:9" s="23" customFormat="1" ht="15.6">
      <c r="A217" s="19">
        <v>1</v>
      </c>
      <c r="B217" s="24">
        <v>955</v>
      </c>
      <c r="C217" s="33" t="s">
        <v>38</v>
      </c>
      <c r="D217" s="26" t="s">
        <v>86</v>
      </c>
      <c r="E217" s="26" t="s">
        <v>93</v>
      </c>
      <c r="F217" s="26"/>
      <c r="G217" s="26"/>
      <c r="H217" s="27">
        <f>SUMIFS(H218:H1208,$B218:$B1208,$B218,$D218:$D1208,$D218,$E218:$E1208,$E218)/2</f>
        <v>64116314.010000005</v>
      </c>
      <c r="I217" s="27">
        <f>SUMIFS(I218:I1208,$B218:$B1208,$B218,$D218:$D1208,$D218,$E218:$E1208,$E218)/2</f>
        <v>52195447.590000004</v>
      </c>
    </row>
    <row r="218" spans="1:9" s="23" customFormat="1" ht="78">
      <c r="A218" s="19">
        <v>2</v>
      </c>
      <c r="B218" s="24">
        <v>955</v>
      </c>
      <c r="C218" s="37" t="s">
        <v>177</v>
      </c>
      <c r="D218" s="26" t="s">
        <v>86</v>
      </c>
      <c r="E218" s="26" t="s">
        <v>93</v>
      </c>
      <c r="F218" s="26" t="s">
        <v>39</v>
      </c>
      <c r="G218" s="26"/>
      <c r="H218" s="27">
        <f>SUMIFS(H219:H1208,$B219:$B1208,$B218,$D219:$D1208,$D219,$E219:$E1208,$E219,$F219:$F1208,$F219)</f>
        <v>24492202.48</v>
      </c>
      <c r="I218" s="27">
        <f>SUMIFS(I219:I1208,$B219:$B1208,$B218,$D219:$D1208,$D219,$E219:$E1208,$E219,$F219:$F1208,$F219)</f>
        <v>12571336.060000001</v>
      </c>
    </row>
    <row r="219" spans="1:9" s="23" customFormat="1" ht="15.6">
      <c r="A219" s="19">
        <v>3</v>
      </c>
      <c r="B219" s="24">
        <v>955</v>
      </c>
      <c r="C219" s="33" t="s">
        <v>46</v>
      </c>
      <c r="D219" s="26" t="s">
        <v>86</v>
      </c>
      <c r="E219" s="26" t="s">
        <v>93</v>
      </c>
      <c r="F219" s="26" t="s">
        <v>39</v>
      </c>
      <c r="G219" s="26" t="s">
        <v>96</v>
      </c>
      <c r="H219" s="32">
        <v>24492202.48</v>
      </c>
      <c r="I219" s="32">
        <v>12571336.060000001</v>
      </c>
    </row>
    <row r="220" spans="1:9" s="23" customFormat="1" ht="93.6">
      <c r="A220" s="19">
        <v>2</v>
      </c>
      <c r="B220" s="24">
        <v>955</v>
      </c>
      <c r="C220" s="33" t="s">
        <v>153</v>
      </c>
      <c r="D220" s="26" t="s">
        <v>86</v>
      </c>
      <c r="E220" s="26" t="s">
        <v>93</v>
      </c>
      <c r="F220" s="26" t="s">
        <v>45</v>
      </c>
      <c r="G220" s="26"/>
      <c r="H220" s="27">
        <f>SUMIFS(H221:H1210,$B221:$B1210,$B220,$D221:$D1210,$D221,$E221:$E1210,$E221,$F221:$F1210,$F221)</f>
        <v>39624111.530000001</v>
      </c>
      <c r="I220" s="27">
        <f>SUMIFS(I221:I1210,$B221:$B1210,$B220,$D221:$D1210,$D221,$E221:$E1210,$E221,$F221:$F1210,$F221)</f>
        <v>39624111.530000001</v>
      </c>
    </row>
    <row r="221" spans="1:9" s="23" customFormat="1" ht="15.6">
      <c r="A221" s="19">
        <v>3</v>
      </c>
      <c r="B221" s="24">
        <v>955</v>
      </c>
      <c r="C221" s="33" t="s">
        <v>46</v>
      </c>
      <c r="D221" s="26" t="s">
        <v>86</v>
      </c>
      <c r="E221" s="26" t="s">
        <v>93</v>
      </c>
      <c r="F221" s="26" t="s">
        <v>45</v>
      </c>
      <c r="G221" s="26" t="s">
        <v>96</v>
      </c>
      <c r="H221" s="32">
        <v>39624111.530000001</v>
      </c>
      <c r="I221" s="32">
        <v>39624111.530000001</v>
      </c>
    </row>
    <row r="222" spans="1:9" s="23" customFormat="1" ht="15.6">
      <c r="A222" s="19">
        <v>1</v>
      </c>
      <c r="B222" s="24">
        <v>955</v>
      </c>
      <c r="C222" s="33" t="s">
        <v>67</v>
      </c>
      <c r="D222" s="26" t="s">
        <v>86</v>
      </c>
      <c r="E222" s="26" t="s">
        <v>83</v>
      </c>
      <c r="F222" s="26"/>
      <c r="G222" s="26"/>
      <c r="H222" s="27">
        <f>SUMIFS(H223:H1213,$B223:$B1213,$B223,$D223:$D1213,$D223,$E223:$E1213,$E223)/2</f>
        <v>9832975.3800000008</v>
      </c>
      <c r="I222" s="27">
        <f>SUMIFS(I223:I1213,$B223:$B1213,$B223,$D223:$D1213,$D223,$E223:$E1213,$E223)/2</f>
        <v>9832975.3800000008</v>
      </c>
    </row>
    <row r="223" spans="1:9" s="23" customFormat="1" ht="49.95" customHeight="1">
      <c r="A223" s="19">
        <v>2</v>
      </c>
      <c r="B223" s="24">
        <v>955</v>
      </c>
      <c r="C223" s="33" t="s">
        <v>188</v>
      </c>
      <c r="D223" s="26" t="s">
        <v>86</v>
      </c>
      <c r="E223" s="26" t="s">
        <v>83</v>
      </c>
      <c r="F223" s="26" t="s">
        <v>117</v>
      </c>
      <c r="G223" s="26"/>
      <c r="H223" s="27">
        <f>SUMIFS(H224:H1213,$B224:$B1213,$B223,$D224:$D1213,$D224,$E224:$E1213,$E224,$F224:$F1213,$F224)</f>
        <v>9832975.3800000008</v>
      </c>
      <c r="I223" s="27">
        <f>SUMIFS(I224:I1213,$B224:$B1213,$B223,$D224:$D1213,$D224,$E224:$E1213,$E224,$F224:$F1213,$F224)</f>
        <v>9832975.3800000008</v>
      </c>
    </row>
    <row r="224" spans="1:9" s="23" customFormat="1" ht="15.6">
      <c r="A224" s="19">
        <v>3</v>
      </c>
      <c r="B224" s="24">
        <v>955</v>
      </c>
      <c r="C224" s="33" t="s">
        <v>46</v>
      </c>
      <c r="D224" s="26" t="s">
        <v>86</v>
      </c>
      <c r="E224" s="26" t="s">
        <v>83</v>
      </c>
      <c r="F224" s="26" t="s">
        <v>117</v>
      </c>
      <c r="G224" s="26" t="s">
        <v>96</v>
      </c>
      <c r="H224" s="32">
        <v>8480232.3800000008</v>
      </c>
      <c r="I224" s="32">
        <v>8480232.3800000008</v>
      </c>
    </row>
    <row r="225" spans="1:9" s="23" customFormat="1" ht="151.19999999999999" customHeight="1">
      <c r="A225" s="19">
        <v>3</v>
      </c>
      <c r="B225" s="24">
        <v>955</v>
      </c>
      <c r="C225" s="33" t="s">
        <v>121</v>
      </c>
      <c r="D225" s="26" t="s">
        <v>86</v>
      </c>
      <c r="E225" s="26" t="s">
        <v>83</v>
      </c>
      <c r="F225" s="26" t="s">
        <v>117</v>
      </c>
      <c r="G225" s="26" t="s">
        <v>119</v>
      </c>
      <c r="H225" s="32">
        <v>1352743</v>
      </c>
      <c r="I225" s="32">
        <v>1352743</v>
      </c>
    </row>
    <row r="226" spans="1:9" s="23" customFormat="1" ht="15.6">
      <c r="A226" s="19">
        <v>1</v>
      </c>
      <c r="B226" s="24">
        <v>955</v>
      </c>
      <c r="C226" s="33" t="s">
        <v>167</v>
      </c>
      <c r="D226" s="26" t="s">
        <v>86</v>
      </c>
      <c r="E226" s="26" t="s">
        <v>86</v>
      </c>
      <c r="F226" s="26"/>
      <c r="G226" s="26"/>
      <c r="H226" s="27">
        <f>SUMIFS(H227:H1217,$B227:$B1217,$B227,$D227:$D1217,$D227,$E227:$E1217,$E227)/2</f>
        <v>1775000</v>
      </c>
      <c r="I226" s="27">
        <f>SUMIFS(I227:I1217,$B227:$B1217,$B227,$D227:$D1217,$D227,$E227:$E1217,$E227)/2</f>
        <v>0</v>
      </c>
    </row>
    <row r="227" spans="1:9" s="23" customFormat="1" ht="31.2">
      <c r="A227" s="19">
        <v>2</v>
      </c>
      <c r="B227" s="24">
        <v>955</v>
      </c>
      <c r="C227" s="33" t="s">
        <v>66</v>
      </c>
      <c r="D227" s="26" t="s">
        <v>86</v>
      </c>
      <c r="E227" s="26" t="s">
        <v>86</v>
      </c>
      <c r="F227" s="26" t="s">
        <v>118</v>
      </c>
      <c r="G227" s="26"/>
      <c r="H227" s="27">
        <f>SUMIFS(H228:H1217,$B228:$B1217,$B227,$D228:$D1217,$D228,$E228:$E1217,$E228,$F228:$F1217,$F228)</f>
        <v>1775000</v>
      </c>
      <c r="I227" s="27">
        <f>SUMIFS(I228:I1217,$B228:$B1217,$B227,$D228:$D1217,$D228,$E228:$E1217,$E228,$F228:$F1217,$F228)</f>
        <v>0</v>
      </c>
    </row>
    <row r="228" spans="1:9" s="23" customFormat="1" ht="46.8">
      <c r="A228" s="19">
        <v>3</v>
      </c>
      <c r="B228" s="24">
        <v>955</v>
      </c>
      <c r="C228" s="33" t="s">
        <v>12</v>
      </c>
      <c r="D228" s="26" t="s">
        <v>86</v>
      </c>
      <c r="E228" s="26" t="s">
        <v>86</v>
      </c>
      <c r="F228" s="26" t="s">
        <v>118</v>
      </c>
      <c r="G228" s="26" t="s">
        <v>78</v>
      </c>
      <c r="H228" s="32">
        <v>1775000</v>
      </c>
      <c r="I228" s="32">
        <v>0</v>
      </c>
    </row>
    <row r="229" spans="1:9" s="23" customFormat="1" ht="15.6">
      <c r="A229" s="19">
        <v>1</v>
      </c>
      <c r="B229" s="24">
        <v>955</v>
      </c>
      <c r="C229" s="33" t="s">
        <v>24</v>
      </c>
      <c r="D229" s="26" t="s">
        <v>88</v>
      </c>
      <c r="E229" s="26" t="s">
        <v>74</v>
      </c>
      <c r="F229" s="26" t="s">
        <v>7</v>
      </c>
      <c r="G229" s="26" t="s">
        <v>76</v>
      </c>
      <c r="H229" s="27">
        <f>SUMIFS(H230:H1220,$B230:$B1220,$B230,$D230:$D1220,$D230,$E230:$E1220,$E230)/2</f>
        <v>11737595.359999999</v>
      </c>
      <c r="I229" s="27">
        <f>SUMIFS(I230:I1220,$B230:$B1220,$B230,$D230:$D1220,$D230,$E230:$E1220,$E230)/2</f>
        <v>11257767.050000001</v>
      </c>
    </row>
    <row r="230" spans="1:9" s="23" customFormat="1" ht="39" customHeight="1">
      <c r="A230" s="19">
        <v>2</v>
      </c>
      <c r="B230" s="24">
        <v>955</v>
      </c>
      <c r="C230" s="33" t="s">
        <v>179</v>
      </c>
      <c r="D230" s="26" t="s">
        <v>88</v>
      </c>
      <c r="E230" s="26" t="s">
        <v>74</v>
      </c>
      <c r="F230" s="26" t="s">
        <v>25</v>
      </c>
      <c r="G230" s="26"/>
      <c r="H230" s="27">
        <f>SUMIFS(H231:H1220,$B231:$B1220,$B230,$D231:$D1220,$D231,$E231:$E1220,$E231,$F231:$F1220,$F231)</f>
        <v>4754490.3600000003</v>
      </c>
      <c r="I230" s="27">
        <f>SUMIFS(I231:I1220,$B231:$B1220,$B230,$D231:$D1220,$D231,$E231:$E1220,$E231,$F231:$F1220,$F231)</f>
        <v>4274662.05</v>
      </c>
    </row>
    <row r="231" spans="1:9" s="23" customFormat="1" ht="15.6">
      <c r="A231" s="19">
        <v>3</v>
      </c>
      <c r="B231" s="24">
        <v>955</v>
      </c>
      <c r="C231" s="33" t="s">
        <v>46</v>
      </c>
      <c r="D231" s="26" t="s">
        <v>88</v>
      </c>
      <c r="E231" s="26" t="s">
        <v>74</v>
      </c>
      <c r="F231" s="26" t="s">
        <v>25</v>
      </c>
      <c r="G231" s="26" t="s">
        <v>96</v>
      </c>
      <c r="H231" s="32">
        <v>4754490.3600000003</v>
      </c>
      <c r="I231" s="32">
        <v>4274662.05</v>
      </c>
    </row>
    <row r="232" spans="1:9" s="23" customFormat="1" ht="93.6">
      <c r="A232" s="19">
        <v>2</v>
      </c>
      <c r="B232" s="24">
        <v>955</v>
      </c>
      <c r="C232" s="33" t="s">
        <v>153</v>
      </c>
      <c r="D232" s="26" t="s">
        <v>88</v>
      </c>
      <c r="E232" s="26" t="s">
        <v>74</v>
      </c>
      <c r="F232" s="26" t="s">
        <v>45</v>
      </c>
      <c r="G232" s="26" t="s">
        <v>76</v>
      </c>
      <c r="H232" s="27">
        <f>SUMIFS(H233:H1222,$B233:$B1222,$B232,$D233:$D1222,$D233,$E233:$E1222,$E233,$F233:$F1222,$F233)</f>
        <v>6983105</v>
      </c>
      <c r="I232" s="27">
        <f>SUMIFS(I233:I1222,$B233:$B1222,$B232,$D233:$D1222,$D233,$E233:$E1222,$E233,$F233:$F1222,$F233)</f>
        <v>6983105</v>
      </c>
    </row>
    <row r="233" spans="1:9" s="23" customFormat="1" ht="15.6">
      <c r="A233" s="19">
        <v>3</v>
      </c>
      <c r="B233" s="24">
        <v>955</v>
      </c>
      <c r="C233" s="33" t="s">
        <v>46</v>
      </c>
      <c r="D233" s="26" t="s">
        <v>88</v>
      </c>
      <c r="E233" s="26" t="s">
        <v>74</v>
      </c>
      <c r="F233" s="26" t="s">
        <v>45</v>
      </c>
      <c r="G233" s="26" t="s">
        <v>96</v>
      </c>
      <c r="H233" s="32">
        <v>6983105</v>
      </c>
      <c r="I233" s="32">
        <v>6983105</v>
      </c>
    </row>
    <row r="234" spans="1:9" s="23" customFormat="1" ht="15.6">
      <c r="A234" s="19">
        <v>1</v>
      </c>
      <c r="B234" s="24">
        <v>955</v>
      </c>
      <c r="C234" s="33" t="s">
        <v>138</v>
      </c>
      <c r="D234" s="26" t="s">
        <v>94</v>
      </c>
      <c r="E234" s="26" t="s">
        <v>93</v>
      </c>
      <c r="F234" s="26"/>
      <c r="G234" s="26"/>
      <c r="H234" s="27">
        <f>SUMIFS(H235:H1225,$B235:$B1225,$B235,$D235:$D1225,$D235,$E235:$E1225,$E235)/2</f>
        <v>0</v>
      </c>
      <c r="I234" s="27">
        <f>SUMIFS(I235:I1225,$B235:$B1225,$B235,$D235:$D1225,$D235,$E235:$E1225,$E235)/2</f>
        <v>0</v>
      </c>
    </row>
    <row r="235" spans="1:9" s="23" customFormat="1" ht="51.6" customHeight="1">
      <c r="A235" s="19">
        <v>2</v>
      </c>
      <c r="B235" s="24">
        <v>955</v>
      </c>
      <c r="C235" s="33" t="s">
        <v>176</v>
      </c>
      <c r="D235" s="26" t="s">
        <v>94</v>
      </c>
      <c r="E235" s="26" t="s">
        <v>93</v>
      </c>
      <c r="F235" s="26" t="s">
        <v>61</v>
      </c>
      <c r="G235" s="26"/>
      <c r="H235" s="27">
        <f>SUMIFS(H236:H1225,$B236:$B1225,$B235,$D236:$D1225,$D236,$E236:$E1225,$E236,$F236:$F1225,$F236)</f>
        <v>0</v>
      </c>
      <c r="I235" s="27">
        <f>SUMIFS(I236:I1225,$B236:$B1225,$B235,$D236:$D1225,$D236,$E236:$E1225,$E236,$F236:$F1225,$F236)</f>
        <v>0</v>
      </c>
    </row>
    <row r="236" spans="1:9" s="23" customFormat="1" ht="15.6">
      <c r="A236" s="19">
        <v>3</v>
      </c>
      <c r="B236" s="24">
        <v>955</v>
      </c>
      <c r="C236" s="33" t="s">
        <v>46</v>
      </c>
      <c r="D236" s="26" t="s">
        <v>94</v>
      </c>
      <c r="E236" s="26" t="s">
        <v>93</v>
      </c>
      <c r="F236" s="26" t="s">
        <v>61</v>
      </c>
      <c r="G236" s="26" t="s">
        <v>96</v>
      </c>
      <c r="H236" s="32"/>
      <c r="I236" s="38"/>
    </row>
    <row r="237" spans="1:9" s="23" customFormat="1" ht="15.6">
      <c r="A237" s="19">
        <v>1</v>
      </c>
      <c r="B237" s="24">
        <v>955</v>
      </c>
      <c r="C237" s="39" t="s">
        <v>171</v>
      </c>
      <c r="D237" s="26" t="s">
        <v>89</v>
      </c>
      <c r="E237" s="26" t="s">
        <v>74</v>
      </c>
      <c r="F237" s="26" t="s">
        <v>7</v>
      </c>
      <c r="G237" s="26" t="s">
        <v>76</v>
      </c>
      <c r="H237" s="27">
        <f>SUMIFS(H238:H1228,$B238:$B1228,$B238,$D238:$D1228,$D238,$E238:$E1228,$E238)/2</f>
        <v>1562674.54</v>
      </c>
      <c r="I237" s="27">
        <f>SUMIFS(I238:I1228,$B238:$B1228,$B238,$D238:$D1228,$D238,$E238:$E1228,$E238)/2</f>
        <v>1562674.54</v>
      </c>
    </row>
    <row r="238" spans="1:9" s="23" customFormat="1" ht="46.8">
      <c r="A238" s="19">
        <v>2</v>
      </c>
      <c r="B238" s="24">
        <v>955</v>
      </c>
      <c r="C238" s="34" t="s">
        <v>32</v>
      </c>
      <c r="D238" s="26" t="s">
        <v>89</v>
      </c>
      <c r="E238" s="26" t="s">
        <v>74</v>
      </c>
      <c r="F238" s="40" t="s">
        <v>122</v>
      </c>
      <c r="G238" s="26"/>
      <c r="H238" s="27">
        <f>SUMIFS(H239:H1228,$B239:$B1228,$B238,$D239:$D1228,$D239,$E239:$E1228,$E239,$F239:$F1228,$F239)</f>
        <v>1562674.54</v>
      </c>
      <c r="I238" s="27">
        <f>SUMIFS(I239:I1228,$B239:$B1228,$B238,$D239:$D1228,$D239,$E239:$E1228,$E239,$F239:$F1228,$F239)</f>
        <v>1562674.54</v>
      </c>
    </row>
    <row r="239" spans="1:9" s="23" customFormat="1" ht="37.950000000000003" customHeight="1">
      <c r="A239" s="19">
        <v>3</v>
      </c>
      <c r="B239" s="24">
        <v>955</v>
      </c>
      <c r="C239" s="33" t="s">
        <v>21</v>
      </c>
      <c r="D239" s="26" t="s">
        <v>89</v>
      </c>
      <c r="E239" s="26" t="s">
        <v>74</v>
      </c>
      <c r="F239" s="26" t="s">
        <v>122</v>
      </c>
      <c r="G239" s="26" t="s">
        <v>85</v>
      </c>
      <c r="H239" s="32">
        <v>1562674.54</v>
      </c>
      <c r="I239" s="32">
        <v>1562674.54</v>
      </c>
    </row>
    <row r="240" spans="1:9" s="23" customFormat="1" ht="15.6">
      <c r="A240" s="19">
        <v>1</v>
      </c>
      <c r="B240" s="24">
        <v>955</v>
      </c>
      <c r="C240" s="33" t="s">
        <v>69</v>
      </c>
      <c r="D240" s="26" t="s">
        <v>89</v>
      </c>
      <c r="E240" s="26" t="s">
        <v>83</v>
      </c>
      <c r="F240" s="26" t="s">
        <v>7</v>
      </c>
      <c r="G240" s="26" t="s">
        <v>76</v>
      </c>
      <c r="H240" s="27">
        <f>SUMIFS(H241:H1231,$B241:$B1231,$B241,$D241:$D1231,$D241,$E241:$E1231,$E241)/2</f>
        <v>9389575.5999999996</v>
      </c>
      <c r="I240" s="27">
        <f>SUMIFS(I241:I1231,$B241:$B1231,$B241,$D241:$D1231,$D241,$E241:$E1231,$E241)/2</f>
        <v>8221499.0199999996</v>
      </c>
    </row>
    <row r="241" spans="1:9" s="23" customFormat="1" ht="46.8">
      <c r="A241" s="19">
        <v>2</v>
      </c>
      <c r="B241" s="24">
        <v>955</v>
      </c>
      <c r="C241" s="33" t="s">
        <v>176</v>
      </c>
      <c r="D241" s="26" t="s">
        <v>89</v>
      </c>
      <c r="E241" s="26" t="s">
        <v>83</v>
      </c>
      <c r="F241" s="26" t="s">
        <v>61</v>
      </c>
      <c r="G241" s="26"/>
      <c r="H241" s="27">
        <f>SUMIFS(H242:H1231,$B242:$B1231,$B241,$D242:$D1231,$D242,$E242:$E1231,$E242,$F242:$F1231,$F242)</f>
        <v>3127002.28</v>
      </c>
      <c r="I241" s="27">
        <f>SUMIFS(I242:I1231,$B242:$B1231,$B241,$D242:$D1231,$D242,$E242:$E1231,$E242,$F242:$F1231,$F242)</f>
        <v>3020191.02</v>
      </c>
    </row>
    <row r="242" spans="1:9" s="23" customFormat="1" ht="39.6" customHeight="1">
      <c r="A242" s="19">
        <v>3</v>
      </c>
      <c r="B242" s="24">
        <v>955</v>
      </c>
      <c r="C242" s="33" t="s">
        <v>21</v>
      </c>
      <c r="D242" s="26" t="s">
        <v>89</v>
      </c>
      <c r="E242" s="26" t="s">
        <v>83</v>
      </c>
      <c r="F242" s="26" t="s">
        <v>61</v>
      </c>
      <c r="G242" s="26" t="s">
        <v>85</v>
      </c>
      <c r="H242" s="32">
        <v>3127002.28</v>
      </c>
      <c r="I242" s="32">
        <v>3020191.02</v>
      </c>
    </row>
    <row r="243" spans="1:9" s="23" customFormat="1" ht="62.4">
      <c r="A243" s="19">
        <v>2</v>
      </c>
      <c r="B243" s="24">
        <v>955</v>
      </c>
      <c r="C243" s="33" t="s">
        <v>130</v>
      </c>
      <c r="D243" s="26" t="s">
        <v>89</v>
      </c>
      <c r="E243" s="26" t="s">
        <v>83</v>
      </c>
      <c r="F243" s="26" t="s">
        <v>129</v>
      </c>
      <c r="G243" s="26"/>
      <c r="H243" s="27">
        <f>SUMIFS(H244:H1233,$B244:$B1233,$B243,$D244:$D1233,$D244,$E244:$E1233,$E244,$F244:$F1233,$F244)</f>
        <v>6244641</v>
      </c>
      <c r="I243" s="27">
        <f>SUMIFS(I244:I1233,$B244:$B1233,$B243,$D244:$D1233,$D244,$E244:$E1233,$E244,$F244:$F1233,$F244)</f>
        <v>5201308</v>
      </c>
    </row>
    <row r="244" spans="1:9" s="23" customFormat="1" ht="37.950000000000003" customHeight="1">
      <c r="A244" s="19">
        <v>3</v>
      </c>
      <c r="B244" s="24">
        <v>955</v>
      </c>
      <c r="C244" s="33" t="s">
        <v>21</v>
      </c>
      <c r="D244" s="26" t="s">
        <v>89</v>
      </c>
      <c r="E244" s="26" t="s">
        <v>83</v>
      </c>
      <c r="F244" s="26" t="s">
        <v>129</v>
      </c>
      <c r="G244" s="26" t="s">
        <v>85</v>
      </c>
      <c r="H244" s="32">
        <v>3751308</v>
      </c>
      <c r="I244" s="32">
        <v>3751308</v>
      </c>
    </row>
    <row r="245" spans="1:9" s="23" customFormat="1" ht="15.6">
      <c r="A245" s="19">
        <v>3</v>
      </c>
      <c r="B245" s="24">
        <v>955</v>
      </c>
      <c r="C245" s="33" t="s">
        <v>46</v>
      </c>
      <c r="D245" s="26" t="s">
        <v>89</v>
      </c>
      <c r="E245" s="26" t="s">
        <v>83</v>
      </c>
      <c r="F245" s="26" t="s">
        <v>129</v>
      </c>
      <c r="G245" s="26" t="s">
        <v>96</v>
      </c>
      <c r="H245" s="32">
        <v>2493333</v>
      </c>
      <c r="I245" s="32">
        <v>1450000</v>
      </c>
    </row>
    <row r="246" spans="1:9" s="23" customFormat="1" ht="62.4">
      <c r="A246" s="19">
        <v>2</v>
      </c>
      <c r="B246" s="24">
        <v>955</v>
      </c>
      <c r="C246" s="33" t="s">
        <v>133</v>
      </c>
      <c r="D246" s="26" t="s">
        <v>89</v>
      </c>
      <c r="E246" s="26" t="s">
        <v>83</v>
      </c>
      <c r="F246" s="26" t="s">
        <v>135</v>
      </c>
      <c r="G246" s="26"/>
      <c r="H246" s="27">
        <f>SUMIFS(H247:H1237,$B247:$B1237,$B246,$D247:$D1237,$D247,$E247:$E1237,$E247,$F247:$F1237,$F247)</f>
        <v>17932.32</v>
      </c>
      <c r="I246" s="27">
        <f>SUMIFS(I247:I1237,$B247:$B1237,$B246,$D247:$D1237,$D247,$E247:$E1237,$E247,$F247:$F1237,$F247)</f>
        <v>0</v>
      </c>
    </row>
    <row r="247" spans="1:9" s="23" customFormat="1" ht="78">
      <c r="A247" s="19">
        <v>3</v>
      </c>
      <c r="B247" s="24">
        <v>955</v>
      </c>
      <c r="C247" s="33" t="s">
        <v>170</v>
      </c>
      <c r="D247" s="26" t="s">
        <v>89</v>
      </c>
      <c r="E247" s="26" t="s">
        <v>83</v>
      </c>
      <c r="F247" s="26" t="s">
        <v>135</v>
      </c>
      <c r="G247" s="26" t="s">
        <v>98</v>
      </c>
      <c r="H247" s="32">
        <v>17932.32</v>
      </c>
      <c r="I247" s="32">
        <v>0</v>
      </c>
    </row>
    <row r="248" spans="1:9" s="23" customFormat="1" ht="15.6">
      <c r="A248" s="19">
        <v>1</v>
      </c>
      <c r="B248" s="24">
        <v>955</v>
      </c>
      <c r="C248" s="33" t="s">
        <v>168</v>
      </c>
      <c r="D248" s="26" t="s">
        <v>89</v>
      </c>
      <c r="E248" s="26" t="s">
        <v>91</v>
      </c>
      <c r="F248" s="26"/>
      <c r="G248" s="26"/>
      <c r="H248" s="27">
        <f>SUMIFS(H249:H1237,$B249:$B1237,$B249,$D249:$D1237,$D249,$E249:$E1237,$E249)/2</f>
        <v>7618400.1900000004</v>
      </c>
      <c r="I248" s="27">
        <f>SUMIFS(I249:I1237,$B249:$B1237,$B249,$D249:$D1237,$D249,$E249:$E1237,$E249)/2</f>
        <v>7490947.7999999998</v>
      </c>
    </row>
    <row r="249" spans="1:9" s="23" customFormat="1" ht="31.2">
      <c r="A249" s="19">
        <v>2</v>
      </c>
      <c r="B249" s="24">
        <v>955</v>
      </c>
      <c r="C249" s="33" t="s">
        <v>193</v>
      </c>
      <c r="D249" s="26" t="s">
        <v>89</v>
      </c>
      <c r="E249" s="26" t="s">
        <v>91</v>
      </c>
      <c r="F249" s="26" t="s">
        <v>70</v>
      </c>
      <c r="G249" s="26"/>
      <c r="H249" s="27">
        <f>SUMIFS(H250:H1237,$B250:$B1237,$B249,$D250:$D1237,$D250,$E250:$E1237,$E250,$F250:$F1237,$F250)</f>
        <v>7618400.1900000004</v>
      </c>
      <c r="I249" s="27">
        <f>SUMIFS(I250:I1237,$B250:$B1237,$B249,$D250:$D1237,$D250,$E250:$E1237,$E250,$F250:$F1237,$F250)</f>
        <v>7490947.7999999998</v>
      </c>
    </row>
    <row r="250" spans="1:9" s="23" customFormat="1" ht="37.200000000000003" customHeight="1">
      <c r="A250" s="19">
        <v>3</v>
      </c>
      <c r="B250" s="24">
        <v>955</v>
      </c>
      <c r="C250" s="33" t="s">
        <v>21</v>
      </c>
      <c r="D250" s="26" t="s">
        <v>89</v>
      </c>
      <c r="E250" s="26" t="s">
        <v>91</v>
      </c>
      <c r="F250" s="26" t="s">
        <v>70</v>
      </c>
      <c r="G250" s="26" t="s">
        <v>85</v>
      </c>
      <c r="H250" s="32">
        <v>7618400.1900000004</v>
      </c>
      <c r="I250" s="32">
        <v>7490947.7999999998</v>
      </c>
    </row>
    <row r="251" spans="1:9" s="23" customFormat="1" ht="104.25" customHeight="1">
      <c r="A251" s="19">
        <v>2</v>
      </c>
      <c r="B251" s="24">
        <v>955</v>
      </c>
      <c r="C251" s="33" t="s">
        <v>131</v>
      </c>
      <c r="D251" s="26" t="s">
        <v>89</v>
      </c>
      <c r="E251" s="26" t="s">
        <v>91</v>
      </c>
      <c r="F251" s="26" t="s">
        <v>128</v>
      </c>
      <c r="G251" s="26"/>
      <c r="H251" s="27">
        <f>SUMIFS(H252:H1239,$B252:$B1239,$B251,$D252:$D1239,$D252,$E252:$E1239,$E252,$F252:$F1239,$F252)</f>
        <v>0</v>
      </c>
      <c r="I251" s="27">
        <f>SUMIFS(I252:I1239,$B252:$B1239,$B251,$D252:$D1239,$D252,$E252:$E1239,$E252,$F252:$F1239,$F252)</f>
        <v>0</v>
      </c>
    </row>
    <row r="252" spans="1:9" s="23" customFormat="1" ht="15.6">
      <c r="A252" s="19">
        <v>3</v>
      </c>
      <c r="B252" s="24">
        <v>955</v>
      </c>
      <c r="C252" s="33" t="s">
        <v>126</v>
      </c>
      <c r="D252" s="26" t="s">
        <v>89</v>
      </c>
      <c r="E252" s="26" t="s">
        <v>91</v>
      </c>
      <c r="F252" s="26" t="s">
        <v>128</v>
      </c>
      <c r="G252" s="26" t="s">
        <v>127</v>
      </c>
      <c r="H252" s="32">
        <v>0</v>
      </c>
      <c r="I252" s="32">
        <v>0</v>
      </c>
    </row>
    <row r="253" spans="1:9" s="23" customFormat="1" ht="31.2">
      <c r="A253" s="19">
        <v>1</v>
      </c>
      <c r="B253" s="24">
        <v>955</v>
      </c>
      <c r="C253" s="33" t="s">
        <v>27</v>
      </c>
      <c r="D253" s="26" t="s">
        <v>89</v>
      </c>
      <c r="E253" s="26" t="s">
        <v>75</v>
      </c>
      <c r="F253" s="26"/>
      <c r="G253" s="26"/>
      <c r="H253" s="27">
        <f>SUMIFS(H254:H1242,$B254:$B1242,$B254,$D254:$D1242,$D254,$E254:$E1242,$E254)/2</f>
        <v>1518083.12</v>
      </c>
      <c r="I253" s="27">
        <f>SUMIFS(I254:I1242,$B254:$B1242,$B254,$D254:$D1242,$D254,$E254:$E1242,$E254)/2</f>
        <v>1262967.3799999999</v>
      </c>
    </row>
    <row r="254" spans="1:9" s="23" customFormat="1" ht="62.4">
      <c r="A254" s="19">
        <v>2</v>
      </c>
      <c r="B254" s="24">
        <v>955</v>
      </c>
      <c r="C254" s="33" t="s">
        <v>132</v>
      </c>
      <c r="D254" s="26" t="s">
        <v>89</v>
      </c>
      <c r="E254" s="26" t="s">
        <v>75</v>
      </c>
      <c r="F254" s="26" t="s">
        <v>28</v>
      </c>
      <c r="G254" s="26"/>
      <c r="H254" s="27">
        <f>SUMIFS(H255:H1242,$B255:$B1242,$B254,$D255:$D1242,$D255,$E255:$E1242,$E255,$F255:$F1242,$F255)</f>
        <v>1012218.12</v>
      </c>
      <c r="I254" s="27">
        <f>SUMIFS(I255:I1242,$B255:$B1242,$B254,$D255:$D1242,$D255,$E255:$E1242,$E255,$F255:$F1242,$F255)</f>
        <v>757102.38</v>
      </c>
    </row>
    <row r="255" spans="1:9" s="23" customFormat="1" ht="15.6">
      <c r="A255" s="19">
        <v>3</v>
      </c>
      <c r="B255" s="24">
        <v>955</v>
      </c>
      <c r="C255" s="33" t="s">
        <v>46</v>
      </c>
      <c r="D255" s="26" t="s">
        <v>89</v>
      </c>
      <c r="E255" s="26" t="s">
        <v>75</v>
      </c>
      <c r="F255" s="26" t="s">
        <v>28</v>
      </c>
      <c r="G255" s="26" t="s">
        <v>96</v>
      </c>
      <c r="H255" s="32">
        <v>1012218.12</v>
      </c>
      <c r="I255" s="32">
        <v>757102.38</v>
      </c>
    </row>
    <row r="256" spans="1:9" s="23" customFormat="1" ht="62.4">
      <c r="A256" s="19">
        <v>2</v>
      </c>
      <c r="B256" s="24">
        <v>955</v>
      </c>
      <c r="C256" s="33" t="s">
        <v>164</v>
      </c>
      <c r="D256" s="26" t="s">
        <v>89</v>
      </c>
      <c r="E256" s="26" t="s">
        <v>75</v>
      </c>
      <c r="F256" s="26" t="s">
        <v>33</v>
      </c>
      <c r="G256" s="26"/>
      <c r="H256" s="27">
        <f>SUMIFS(H257:H1244,$B257:$B1244,$B256,$D257:$D1244,$D257,$E257:$E1244,$E257,$F257:$F1244,$F257)</f>
        <v>505865</v>
      </c>
      <c r="I256" s="27">
        <f>SUMIFS(I257:I1244,$B257:$B1244,$B256,$D257:$D1244,$D257,$E257:$E1244,$E257,$F257:$F1244,$F257)</f>
        <v>505865</v>
      </c>
    </row>
    <row r="257" spans="1:9" s="23" customFormat="1" ht="33.6" customHeight="1">
      <c r="A257" s="19">
        <v>3</v>
      </c>
      <c r="B257" s="24">
        <v>955</v>
      </c>
      <c r="C257" s="33" t="s">
        <v>11</v>
      </c>
      <c r="D257" s="26" t="s">
        <v>89</v>
      </c>
      <c r="E257" s="26" t="s">
        <v>75</v>
      </c>
      <c r="F257" s="26" t="s">
        <v>33</v>
      </c>
      <c r="G257" s="26" t="s">
        <v>77</v>
      </c>
      <c r="H257" s="32">
        <v>447803</v>
      </c>
      <c r="I257" s="32">
        <v>447803</v>
      </c>
    </row>
    <row r="258" spans="1:9" s="23" customFormat="1" ht="46.8">
      <c r="A258" s="19">
        <v>3</v>
      </c>
      <c r="B258" s="24">
        <v>955</v>
      </c>
      <c r="C258" s="33" t="s">
        <v>12</v>
      </c>
      <c r="D258" s="26" t="s">
        <v>89</v>
      </c>
      <c r="E258" s="26" t="s">
        <v>75</v>
      </c>
      <c r="F258" s="26" t="s">
        <v>33</v>
      </c>
      <c r="G258" s="26" t="s">
        <v>78</v>
      </c>
      <c r="H258" s="32">
        <v>58062</v>
      </c>
      <c r="I258" s="32">
        <v>58062</v>
      </c>
    </row>
    <row r="259" spans="1:9" s="23" customFormat="1" ht="15.6">
      <c r="A259" s="19">
        <v>1</v>
      </c>
      <c r="B259" s="24">
        <v>955</v>
      </c>
      <c r="C259" s="33" t="s">
        <v>30</v>
      </c>
      <c r="D259" s="26" t="s">
        <v>90</v>
      </c>
      <c r="E259" s="26" t="s">
        <v>74</v>
      </c>
      <c r="F259" s="26" t="s">
        <v>7</v>
      </c>
      <c r="G259" s="26" t="s">
        <v>76</v>
      </c>
      <c r="H259" s="27">
        <f>SUMIFS(H260:H1248,$B260:$B1248,$B260,$D260:$D1248,$D260,$E260:$E1248,$E260)/2</f>
        <v>8428017.629999999</v>
      </c>
      <c r="I259" s="27">
        <f>SUMIFS(I260:I1248,$B260:$B1248,$B260,$D260:$D1248,$D260,$E260:$E1248,$E260)/2</f>
        <v>7611855.0999999996</v>
      </c>
    </row>
    <row r="260" spans="1:9" s="23" customFormat="1" ht="46.8">
      <c r="A260" s="19">
        <v>2</v>
      </c>
      <c r="B260" s="24">
        <v>955</v>
      </c>
      <c r="C260" s="33" t="s">
        <v>186</v>
      </c>
      <c r="D260" s="26" t="s">
        <v>90</v>
      </c>
      <c r="E260" s="26" t="s">
        <v>74</v>
      </c>
      <c r="F260" s="26" t="s">
        <v>31</v>
      </c>
      <c r="G260" s="26"/>
      <c r="H260" s="27">
        <f>SUMIFS(H261:H1248,$B261:$B1248,$B260,$D261:$D1248,$D261,$E261:$E1248,$E261,$F261:$F1248,$F261)</f>
        <v>4592.63</v>
      </c>
      <c r="I260" s="27">
        <f>SUMIFS(I261:I1248,$B261:$B1248,$B260,$D261:$D1248,$D261,$E261:$E1248,$E261,$F261:$F1248,$F261)</f>
        <v>4592.63</v>
      </c>
    </row>
    <row r="261" spans="1:9" s="23" customFormat="1" ht="15.6">
      <c r="A261" s="19">
        <v>3</v>
      </c>
      <c r="B261" s="24">
        <v>955</v>
      </c>
      <c r="C261" s="33" t="s">
        <v>46</v>
      </c>
      <c r="D261" s="26" t="s">
        <v>90</v>
      </c>
      <c r="E261" s="26" t="s">
        <v>74</v>
      </c>
      <c r="F261" s="26" t="s">
        <v>31</v>
      </c>
      <c r="G261" s="26" t="s">
        <v>96</v>
      </c>
      <c r="H261" s="32">
        <v>4592.63</v>
      </c>
      <c r="I261" s="32">
        <v>4592.63</v>
      </c>
    </row>
    <row r="262" spans="1:9" s="23" customFormat="1" ht="46.8">
      <c r="A262" s="19">
        <v>2</v>
      </c>
      <c r="B262" s="24">
        <v>955</v>
      </c>
      <c r="C262" s="33" t="s">
        <v>176</v>
      </c>
      <c r="D262" s="26" t="s">
        <v>90</v>
      </c>
      <c r="E262" s="26" t="s">
        <v>74</v>
      </c>
      <c r="F262" s="26" t="s">
        <v>61</v>
      </c>
      <c r="G262" s="26"/>
      <c r="H262" s="27">
        <f>SUMIFS(H263:H1250,$B263:$B1250,$B262,$D263:$D1250,$D263,$E263:$E1250,$E263,$F263:$F1250,$F263)</f>
        <v>5441100</v>
      </c>
      <c r="I262" s="27">
        <f>SUMIFS(I263:I1250,$B263:$B1250,$B262,$D263:$D1250,$D263,$E263:$E1250,$E263,$F263:$F1250,$F263)</f>
        <v>4624937.47</v>
      </c>
    </row>
    <row r="263" spans="1:9" s="23" customFormat="1" ht="146.4" customHeight="1">
      <c r="A263" s="19">
        <v>3</v>
      </c>
      <c r="B263" s="24">
        <v>955</v>
      </c>
      <c r="C263" s="33" t="s">
        <v>121</v>
      </c>
      <c r="D263" s="26" t="s">
        <v>90</v>
      </c>
      <c r="E263" s="26" t="s">
        <v>74</v>
      </c>
      <c r="F263" s="26" t="s">
        <v>61</v>
      </c>
      <c r="G263" s="26" t="s">
        <v>119</v>
      </c>
      <c r="H263" s="32">
        <v>5441100</v>
      </c>
      <c r="I263" s="32">
        <v>4624937.47</v>
      </c>
    </row>
    <row r="264" spans="1:9" s="23" customFormat="1" ht="93.6">
      <c r="A264" s="19">
        <v>2</v>
      </c>
      <c r="B264" s="24">
        <v>955</v>
      </c>
      <c r="C264" s="33" t="s">
        <v>153</v>
      </c>
      <c r="D264" s="26" t="s">
        <v>90</v>
      </c>
      <c r="E264" s="26" t="s">
        <v>74</v>
      </c>
      <c r="F264" s="26" t="s">
        <v>45</v>
      </c>
      <c r="G264" s="26"/>
      <c r="H264" s="27">
        <f>SUMIFS(H265:H1252,$B265:$B1252,$B264,$D265:$D1252,$D265,$E265:$E1252,$E265,$F265:$F1252,$F265)</f>
        <v>2982325</v>
      </c>
      <c r="I264" s="27">
        <f>SUMIFS(I265:I1252,$B265:$B1252,$B264,$D265:$D1252,$D265,$E265:$E1252,$E265,$F265:$F1252,$F265)</f>
        <v>2982325</v>
      </c>
    </row>
    <row r="265" spans="1:9" s="23" customFormat="1" ht="15.6">
      <c r="A265" s="19">
        <v>3</v>
      </c>
      <c r="B265" s="24">
        <v>955</v>
      </c>
      <c r="C265" s="33" t="s">
        <v>46</v>
      </c>
      <c r="D265" s="26" t="s">
        <v>90</v>
      </c>
      <c r="E265" s="26" t="s">
        <v>74</v>
      </c>
      <c r="F265" s="26" t="s">
        <v>45</v>
      </c>
      <c r="G265" s="26" t="s">
        <v>96</v>
      </c>
      <c r="H265" s="32">
        <v>2982325</v>
      </c>
      <c r="I265" s="32">
        <v>2982325</v>
      </c>
    </row>
    <row r="266" spans="1:9" s="23" customFormat="1" ht="15.6">
      <c r="A266" s="19">
        <v>1</v>
      </c>
      <c r="B266" s="24">
        <v>955</v>
      </c>
      <c r="C266" s="33" t="s">
        <v>71</v>
      </c>
      <c r="D266" s="26" t="s">
        <v>92</v>
      </c>
      <c r="E266" s="26" t="s">
        <v>93</v>
      </c>
      <c r="F266" s="26" t="s">
        <v>7</v>
      </c>
      <c r="G266" s="26" t="s">
        <v>76</v>
      </c>
      <c r="H266" s="27">
        <f>SUMIFS(H267:H1255,$B267:$B1255,$B267,$D267:$D1255,$D267,$E267:$E1255,$E267)/2</f>
        <v>4009898.55</v>
      </c>
      <c r="I266" s="27">
        <f>SUMIFS(I267:I1255,$B267:$B1255,$B267,$D267:$D1255,$D267,$E267:$E1255,$E267)/2</f>
        <v>4009898.55</v>
      </c>
    </row>
    <row r="267" spans="1:9" s="23" customFormat="1" ht="46.8">
      <c r="A267" s="19">
        <v>2</v>
      </c>
      <c r="B267" s="24">
        <v>955</v>
      </c>
      <c r="C267" s="36" t="s">
        <v>165</v>
      </c>
      <c r="D267" s="26" t="s">
        <v>92</v>
      </c>
      <c r="E267" s="26" t="s">
        <v>93</v>
      </c>
      <c r="F267" s="26" t="s">
        <v>72</v>
      </c>
      <c r="G267" s="26"/>
      <c r="H267" s="27">
        <f>SUMIFS(H268:H1255,$B268:$B1255,$B267,$D268:$D1255,$D268,$E268:$E1255,$E268,$F268:$F1255,$F268)</f>
        <v>2479587.91</v>
      </c>
      <c r="I267" s="27">
        <f>SUMIFS(I268:I1255,$B268:$B1255,$B267,$D268:$D1255,$D268,$E268:$E1255,$E268,$F268:$F1255,$F268)</f>
        <v>2479587.91</v>
      </c>
    </row>
    <row r="268" spans="1:9" s="23" customFormat="1" ht="15.6">
      <c r="A268" s="19">
        <v>3</v>
      </c>
      <c r="B268" s="24">
        <v>955</v>
      </c>
      <c r="C268" s="33" t="s">
        <v>46</v>
      </c>
      <c r="D268" s="26" t="s">
        <v>92</v>
      </c>
      <c r="E268" s="26" t="s">
        <v>93</v>
      </c>
      <c r="F268" s="26" t="s">
        <v>72</v>
      </c>
      <c r="G268" s="26" t="s">
        <v>96</v>
      </c>
      <c r="H268" s="32">
        <v>2479587.91</v>
      </c>
      <c r="I268" s="32">
        <v>2479587.91</v>
      </c>
    </row>
    <row r="269" spans="1:9" s="23" customFormat="1" ht="109.2">
      <c r="A269" s="19">
        <v>2</v>
      </c>
      <c r="B269" s="24">
        <v>955</v>
      </c>
      <c r="C269" s="36" t="s">
        <v>194</v>
      </c>
      <c r="D269" s="26" t="s">
        <v>92</v>
      </c>
      <c r="E269" s="26" t="s">
        <v>93</v>
      </c>
      <c r="F269" s="26" t="s">
        <v>137</v>
      </c>
      <c r="G269" s="26" t="s">
        <v>76</v>
      </c>
      <c r="H269" s="27">
        <f>SUMIFS(H270:H1257,$B270:$B1257,$B269,$D270:$D1257,$D270,$E270:$E1257,$E270,$F270:$F1257,$F270)</f>
        <v>1530310.64</v>
      </c>
      <c r="I269" s="27">
        <f>SUMIFS(I270:I1257,$B270:$B1257,$B269,$D270:$D1257,$D270,$E270:$E1257,$E270,$F270:$F1257,$F270)</f>
        <v>1530310.64</v>
      </c>
    </row>
    <row r="270" spans="1:9" s="23" customFormat="1" ht="15.6">
      <c r="A270" s="19">
        <v>3</v>
      </c>
      <c r="B270" s="24">
        <v>955</v>
      </c>
      <c r="C270" s="33" t="s">
        <v>46</v>
      </c>
      <c r="D270" s="26" t="s">
        <v>92</v>
      </c>
      <c r="E270" s="26" t="s">
        <v>93</v>
      </c>
      <c r="F270" s="26" t="s">
        <v>137</v>
      </c>
      <c r="G270" s="26" t="s">
        <v>96</v>
      </c>
      <c r="H270" s="32">
        <v>1530310.64</v>
      </c>
      <c r="I270" s="32">
        <v>1530310.64</v>
      </c>
    </row>
    <row r="271" spans="1:9" s="23" customFormat="1" ht="15.6">
      <c r="A271" s="19"/>
      <c r="B271" s="21"/>
      <c r="C271" s="21" t="s">
        <v>73</v>
      </c>
      <c r="D271" s="35"/>
      <c r="E271" s="35"/>
      <c r="F271" s="35" t="s">
        <v>7</v>
      </c>
      <c r="G271" s="35"/>
      <c r="H271" s="22">
        <f>SUMIF($A13:$A271,$A13,H13:H271)</f>
        <v>651207236.75999999</v>
      </c>
      <c r="I271" s="22">
        <f>SUMIF($A13:$A271,$A13,I13:I271)</f>
        <v>604343274.26999974</v>
      </c>
    </row>
    <row r="275" spans="8:8">
      <c r="H275" s="41"/>
    </row>
  </sheetData>
  <autoFilter ref="A5:G271"/>
  <mergeCells count="10">
    <mergeCell ref="H1:I1"/>
    <mergeCell ref="H5:H12"/>
    <mergeCell ref="I5:I12"/>
    <mergeCell ref="B5:B12"/>
    <mergeCell ref="C5:C12"/>
    <mergeCell ref="D5:D12"/>
    <mergeCell ref="E5:E12"/>
    <mergeCell ref="F5:F12"/>
    <mergeCell ref="G5:G12"/>
    <mergeCell ref="B3:I3"/>
  </mergeCells>
  <pageMargins left="0.31496062992125984" right="0.31496062992125984" top="0.31496062992125984" bottom="0.31496062992125984" header="0" footer="0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G17"/>
  <sheetViews>
    <sheetView zoomScale="115" zoomScaleNormal="115" workbookViewId="0">
      <selection activeCell="H3" sqref="H3"/>
    </sheetView>
  </sheetViews>
  <sheetFormatPr defaultColWidth="9.109375" defaultRowHeight="14.4"/>
  <cols>
    <col min="1" max="1" width="9.109375" style="5"/>
    <col min="2" max="2" width="24.88671875" style="5" customWidth="1"/>
    <col min="3" max="3" width="9.44140625" style="5" customWidth="1"/>
    <col min="4" max="4" width="19.5546875" style="5" customWidth="1"/>
    <col min="5" max="5" width="20" style="5" customWidth="1"/>
    <col min="6" max="6" width="17.33203125" style="5" customWidth="1"/>
    <col min="7" max="7" width="18.33203125" style="5" customWidth="1"/>
    <col min="8" max="16384" width="9.109375" style="5"/>
  </cols>
  <sheetData>
    <row r="3" spans="2:7" ht="15" customHeight="1">
      <c r="B3" s="48" t="s">
        <v>109</v>
      </c>
      <c r="C3" s="48" t="s">
        <v>107</v>
      </c>
      <c r="D3" s="51" t="s">
        <v>101</v>
      </c>
      <c r="E3" s="51"/>
      <c r="F3" s="51" t="s">
        <v>102</v>
      </c>
      <c r="G3" s="51"/>
    </row>
    <row r="4" spans="2:7">
      <c r="B4" s="49"/>
      <c r="C4" s="49"/>
      <c r="D4" s="51"/>
      <c r="E4" s="51"/>
      <c r="F4" s="51"/>
      <c r="G4" s="51"/>
    </row>
    <row r="5" spans="2:7" ht="0.75" customHeight="1">
      <c r="B5" s="49"/>
      <c r="C5" s="49"/>
      <c r="D5" s="51"/>
      <c r="E5" s="51"/>
      <c r="F5" s="51"/>
      <c r="G5" s="51"/>
    </row>
    <row r="6" spans="2:7" ht="15" hidden="1" customHeight="1">
      <c r="B6" s="49"/>
      <c r="C6" s="49"/>
      <c r="D6" s="51"/>
      <c r="E6" s="51"/>
      <c r="F6" s="51"/>
      <c r="G6" s="51"/>
    </row>
    <row r="7" spans="2:7">
      <c r="B7" s="49"/>
      <c r="C7" s="49"/>
      <c r="D7" s="51" t="s">
        <v>6</v>
      </c>
      <c r="E7" s="51" t="s">
        <v>100</v>
      </c>
      <c r="F7" s="51" t="s">
        <v>6</v>
      </c>
      <c r="G7" s="51" t="s">
        <v>100</v>
      </c>
    </row>
    <row r="8" spans="2:7">
      <c r="B8" s="49"/>
      <c r="C8" s="49"/>
      <c r="D8" s="51"/>
      <c r="E8" s="51"/>
      <c r="F8" s="51"/>
      <c r="G8" s="51"/>
    </row>
    <row r="9" spans="2:7">
      <c r="B9" s="49"/>
      <c r="C9" s="49"/>
      <c r="D9" s="51"/>
      <c r="E9" s="51"/>
      <c r="F9" s="51"/>
      <c r="G9" s="51"/>
    </row>
    <row r="10" spans="2:7" ht="2.25" customHeight="1">
      <c r="B10" s="50"/>
      <c r="C10" s="50"/>
      <c r="D10" s="51"/>
      <c r="E10" s="51"/>
      <c r="F10" s="51"/>
      <c r="G10" s="51"/>
    </row>
    <row r="11" spans="2:7">
      <c r="B11" s="1">
        <v>0</v>
      </c>
      <c r="C11" s="1" t="s">
        <v>104</v>
      </c>
      <c r="D11" s="4" t="e">
        <f>SUMIF('Приложение №4'!$A$13:$A1037,0,'Приложение №4'!#REF!)</f>
        <v>#REF!</v>
      </c>
      <c r="E11" s="4" t="e">
        <f>SUMIF('Приложение №4'!$A$13:$A1037,0,'Приложение №4'!#REF!)</f>
        <v>#REF!</v>
      </c>
      <c r="F11" s="4" t="e">
        <f>SUMIF('Приложение №4'!$A$13:$A1037,0,'Приложение №4'!#REF!)</f>
        <v>#REF!</v>
      </c>
      <c r="G11" s="4" t="e">
        <f>SUMIF('Приложение №4'!$A$13:$A1037,0,'Приложение №4'!#REF!)</f>
        <v>#REF!</v>
      </c>
    </row>
    <row r="12" spans="2:7">
      <c r="B12" s="2">
        <v>1</v>
      </c>
      <c r="C12" s="2" t="s">
        <v>105</v>
      </c>
      <c r="D12" s="6" t="e">
        <f>SUMIF('Приложение №4'!$A$13:$A1038,1,'Приложение №4'!#REF!)</f>
        <v>#REF!</v>
      </c>
      <c r="E12" s="6" t="e">
        <f>SUMIF('Приложение №4'!$A$13:$A1038,1,'Приложение №4'!#REF!)</f>
        <v>#REF!</v>
      </c>
      <c r="F12" s="6" t="e">
        <f>SUMIF('Приложение №4'!$A$13:$A1038,1,'Приложение №4'!#REF!)</f>
        <v>#REF!</v>
      </c>
      <c r="G12" s="6" t="e">
        <f>SUMIF('Приложение №4'!$A$13:$A1038,1,'Приложение №4'!#REF!)</f>
        <v>#REF!</v>
      </c>
    </row>
    <row r="13" spans="2:7">
      <c r="B13" s="3">
        <v>2</v>
      </c>
      <c r="C13" s="3" t="s">
        <v>108</v>
      </c>
      <c r="D13" s="7" t="e">
        <f>SUMIF('Приложение №4'!$A$13:$A1039,2,'Приложение №4'!#REF!)</f>
        <v>#REF!</v>
      </c>
      <c r="E13" s="7" t="e">
        <f>SUMIF('Приложение №4'!$A$13:$A1039,2,'Приложение №4'!#REF!)</f>
        <v>#REF!</v>
      </c>
      <c r="F13" s="7" t="e">
        <f>SUMIF('Приложение №4'!$A$13:$A1039,2,'Приложение №4'!#REF!)</f>
        <v>#REF!</v>
      </c>
      <c r="G13" s="7" t="e">
        <f>SUMIF('Приложение №4'!$A$13:$A1039,2,'Приложение №4'!#REF!)</f>
        <v>#REF!</v>
      </c>
    </row>
    <row r="14" spans="2:7" s="12" customFormat="1" ht="78" customHeight="1">
      <c r="B14" s="10" t="s">
        <v>110</v>
      </c>
      <c r="C14" s="10" t="s">
        <v>106</v>
      </c>
      <c r="D14" s="11" t="e">
        <f>SUMIF('Приложение №4'!$A$13:$A1040,3,'Приложение №4'!#REF!)</f>
        <v>#REF!</v>
      </c>
      <c r="E14" s="11" t="e">
        <f>SUMIF('Приложение №4'!$A$13:$A1040,3,'Приложение №4'!#REF!)</f>
        <v>#REF!</v>
      </c>
      <c r="F14" s="11" t="e">
        <f>SUMIF('Приложение №4'!$A$13:$A1040,3,'Приложение №4'!#REF!)</f>
        <v>#REF!</v>
      </c>
      <c r="G14" s="11" t="e">
        <f>SUMIF('Приложение №4'!$A$13:$A1040,3,'Приложение №4'!#REF!)</f>
        <v>#REF!</v>
      </c>
    </row>
    <row r="15" spans="2:7">
      <c r="B15" s="8">
        <v>0</v>
      </c>
      <c r="C15" s="8" t="s">
        <v>104</v>
      </c>
      <c r="D15" s="9" t="e">
        <f>D14-D11</f>
        <v>#REF!</v>
      </c>
      <c r="E15" s="9" t="e">
        <f t="shared" ref="E15" si="0">E14-E11</f>
        <v>#REF!</v>
      </c>
      <c r="F15" s="9" t="e">
        <f>F14-F11</f>
        <v>#REF!</v>
      </c>
      <c r="G15" s="9" t="e">
        <f t="shared" ref="G15" si="1">G14-G11</f>
        <v>#REF!</v>
      </c>
    </row>
    <row r="16" spans="2:7">
      <c r="B16" s="8">
        <v>1</v>
      </c>
      <c r="C16" s="8" t="s">
        <v>105</v>
      </c>
      <c r="D16" s="9" t="e">
        <f>D14-D12</f>
        <v>#REF!</v>
      </c>
      <c r="E16" s="9" t="e">
        <f t="shared" ref="E16" si="2">E14-E12</f>
        <v>#REF!</v>
      </c>
      <c r="F16" s="9" t="e">
        <f>F14-F12</f>
        <v>#REF!</v>
      </c>
      <c r="G16" s="9" t="e">
        <f t="shared" ref="G16" si="3">G14-G12</f>
        <v>#REF!</v>
      </c>
    </row>
    <row r="17" spans="2:7">
      <c r="B17" s="8">
        <v>2</v>
      </c>
      <c r="C17" s="8" t="s">
        <v>108</v>
      </c>
      <c r="D17" s="9" t="e">
        <f>D14-D13</f>
        <v>#REF!</v>
      </c>
      <c r="E17" s="9" t="e">
        <f t="shared" ref="E17" si="4">E14-E13</f>
        <v>#REF!</v>
      </c>
      <c r="F17" s="9" t="e">
        <f>F14-F13</f>
        <v>#REF!</v>
      </c>
      <c r="G17" s="9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№4</vt:lpstr>
      <vt:lpstr>КС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Лена</cp:lastModifiedBy>
  <cp:lastPrinted>2017-09-28T05:41:57Z</cp:lastPrinted>
  <dcterms:created xsi:type="dcterms:W3CDTF">2017-09-27T09:31:38Z</dcterms:created>
  <dcterms:modified xsi:type="dcterms:W3CDTF">2021-03-12T08:52:28Z</dcterms:modified>
</cp:coreProperties>
</file>