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№4'!$A$6:$G$288</definedName>
  </definedNames>
  <calcPr calcId="145621" iterateCount="999"/>
</workbook>
</file>

<file path=xl/calcChain.xml><?xml version="1.0" encoding="utf-8"?>
<calcChain xmlns="http://schemas.openxmlformats.org/spreadsheetml/2006/main">
  <c r="H254" i="1" l="1"/>
  <c r="H238" i="1" l="1"/>
  <c r="H151" i="1"/>
  <c r="H123" i="1" l="1"/>
  <c r="H122" i="1" s="1"/>
  <c r="H286" i="1" l="1"/>
  <c r="H284" i="1"/>
  <c r="H282" i="1"/>
  <c r="H279" i="1"/>
  <c r="H277" i="1"/>
  <c r="H275" i="1"/>
  <c r="H273" i="1"/>
  <c r="H270" i="1"/>
  <c r="H267" i="1"/>
  <c r="H265" i="1"/>
  <c r="H263" i="1"/>
  <c r="H259" i="1"/>
  <c r="H257" i="1"/>
  <c r="H252" i="1"/>
  <c r="H249" i="1"/>
  <c r="H247" i="1"/>
  <c r="H243" i="1"/>
  <c r="H242" i="1" s="1"/>
  <c r="H240" i="1"/>
  <c r="H236" i="1"/>
  <c r="H234" i="1"/>
  <c r="H231" i="1"/>
  <c r="H229" i="1"/>
  <c r="H227" i="1"/>
  <c r="H223" i="1"/>
  <c r="H222" i="1" s="1"/>
  <c r="H220" i="1"/>
  <c r="H218" i="1"/>
  <c r="H216" i="1"/>
  <c r="H214" i="1"/>
  <c r="H212" i="1"/>
  <c r="H209" i="1"/>
  <c r="H208" i="1" s="1"/>
  <c r="H206" i="1"/>
  <c r="H205" i="1" s="1"/>
  <c r="H203" i="1"/>
  <c r="H201" i="1"/>
  <c r="H199" i="1"/>
  <c r="H197" i="1"/>
  <c r="H194" i="1"/>
  <c r="H192" i="1"/>
  <c r="H189" i="1"/>
  <c r="H186" i="1"/>
  <c r="H184" i="1"/>
  <c r="H181" i="1"/>
  <c r="H179" i="1"/>
  <c r="H177" i="1"/>
  <c r="H174" i="1"/>
  <c r="H173" i="1" s="1"/>
  <c r="H171" i="1"/>
  <c r="H168" i="1"/>
  <c r="H167" i="1" s="1"/>
  <c r="H161" i="1"/>
  <c r="H159" i="1"/>
  <c r="H156" i="1"/>
  <c r="H154" i="1"/>
  <c r="H149" i="1"/>
  <c r="H147" i="1"/>
  <c r="H143" i="1"/>
  <c r="H142" i="1" s="1"/>
  <c r="H140" i="1"/>
  <c r="H137" i="1"/>
  <c r="H135" i="1"/>
  <c r="H133" i="1"/>
  <c r="H131" i="1"/>
  <c r="H129" i="1"/>
  <c r="H126" i="1"/>
  <c r="H125" i="1" s="1"/>
  <c r="H120" i="1"/>
  <c r="H119" i="1" s="1"/>
  <c r="H114" i="1"/>
  <c r="H112" i="1"/>
  <c r="H110" i="1"/>
  <c r="H106" i="1"/>
  <c r="H105" i="1" s="1"/>
  <c r="H102" i="1"/>
  <c r="H101" i="1" s="1"/>
  <c r="H99" i="1"/>
  <c r="H97" i="1"/>
  <c r="H95" i="1"/>
  <c r="H93" i="1"/>
  <c r="H90" i="1"/>
  <c r="H88" i="1"/>
  <c r="H85" i="1"/>
  <c r="H84" i="1" s="1"/>
  <c r="H82" i="1"/>
  <c r="H81" i="1" s="1"/>
  <c r="H79" i="1"/>
  <c r="H78" i="1" s="1"/>
  <c r="H76" i="1"/>
  <c r="H75" i="1" s="1"/>
  <c r="H69" i="1"/>
  <c r="H67" i="1"/>
  <c r="H65" i="1"/>
  <c r="H59" i="1"/>
  <c r="H58" i="1" s="1"/>
  <c r="H56" i="1"/>
  <c r="H55" i="1" s="1"/>
  <c r="H51" i="1"/>
  <c r="H49" i="1"/>
  <c r="H47" i="1"/>
  <c r="H40" i="1"/>
  <c r="H39" i="1" s="1"/>
  <c r="H38" i="1" s="1"/>
  <c r="H36" i="1"/>
  <c r="H34" i="1"/>
  <c r="H31" i="1"/>
  <c r="H30" i="1" s="1"/>
  <c r="H28" i="1"/>
  <c r="H27" i="1" s="1"/>
  <c r="H25" i="1"/>
  <c r="H24" i="1" s="1"/>
  <c r="H20" i="1"/>
  <c r="H18" i="1"/>
  <c r="H16" i="1"/>
  <c r="H87" i="1" l="1"/>
  <c r="H188" i="1"/>
  <c r="H196" i="1"/>
  <c r="H146" i="1"/>
  <c r="H64" i="1"/>
  <c r="H226" i="1"/>
  <c r="H15" i="1"/>
  <c r="H183" i="1"/>
  <c r="H109" i="1"/>
  <c r="H153" i="1"/>
  <c r="H262" i="1"/>
  <c r="H272" i="1"/>
  <c r="H92" i="1"/>
  <c r="H176" i="1"/>
  <c r="H33" i="1"/>
  <c r="H170" i="1"/>
  <c r="H233" i="1"/>
  <c r="H46" i="1"/>
  <c r="H45" i="1" s="1"/>
  <c r="H128" i="1"/>
  <c r="H246" i="1"/>
  <c r="H256" i="1"/>
  <c r="H281" i="1"/>
  <c r="H54" i="1"/>
  <c r="H211" i="1"/>
  <c r="H158" i="1"/>
  <c r="H63" i="1" l="1"/>
  <c r="H14" i="1"/>
  <c r="H104" i="1"/>
  <c r="H288" i="1" l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<sst xmlns="http://schemas.openxmlformats.org/spreadsheetml/2006/main" count="1285" uniqueCount="212">
  <si>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</si>
  <si>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</si>
  <si>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</si>
  <si>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</si>
  <si>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</si>
  <si>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</si>
  <si>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</si>
  <si>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</si>
  <si>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</si>
  <si>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</si>
  <si>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</si>
  <si>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</si>
  <si>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</si>
  <si>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</si>
  <si>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</si>
  <si>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</si>
  <si>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</si>
  <si>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</si>
  <si>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</si>
  <si>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</si>
  <si>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</si>
  <si>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</si>
  <si>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</si>
  <si>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</si>
  <si>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</si>
  <si>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</si>
  <si>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</si>
  <si>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</si>
  <si>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</si>
  <si>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</si>
  <si>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</si>
  <si>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</si>
  <si>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</si>
  <si>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</si>
  <si>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</si>
  <si>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</si>
  <si>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</si>
  <si>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</si>
  <si>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</si>
  <si>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</si>
  <si>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</si>
  <si>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</si>
  <si>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</si>
  <si>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</si>
  <si>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</si>
  <si>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</si>
  <si>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</si>
  <si>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</si>
  <si>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</si>
  <si>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</si>
  <si>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</si>
  <si>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</si>
  <si>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</si>
  <si>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</si>
  <si>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</si>
  <si>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</si>
  <si>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</si>
  <si>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</si>
  <si>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</si>
  <si>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</si>
  <si>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</si>
  <si>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</si>
  <si>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</si>
  <si>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</si>
  <si>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</si>
  <si>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</si>
  <si>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</si>
  <si>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</si>
  <si>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</si>
  <si>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</si>
  <si>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</si>
  <si>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</si>
  <si>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</si>
  <si>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</si>
  <si>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</si>
  <si>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</si>
  <si>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</si>
  <si>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</si>
  <si>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</si>
  <si>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</si>
  <si>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</si>
  <si>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</si>
  <si>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</si>
  <si>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</si>
  <si>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</si>
  <si>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</si>
  <si>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</si>
  <si>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</si>
  <si>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</si>
  <si>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</si>
  <si>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</si>
  <si>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</si>
  <si>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</si>
  <si>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</si>
  <si>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</si>
  <si>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</si>
  <si>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</si>
  <si>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</si>
  <si>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</si>
  <si>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</si>
  <si>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</si>
  <si>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</si>
  <si>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</si>
  <si>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</si>
  <si>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</si>
  <si>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</si>
  <si>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</si>
  <si>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</si>
  <si>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</si>
  <si>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</si>
  <si>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</si>
  <si>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</si>
  <si>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</si>
  <si>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</si>
  <si>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</si>
  <si>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</si>
  <si>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</si>
  <si>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</si>
  <si>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</si>
  <si>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</si>
  <si>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</si>
  <si>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</si>
  <si>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</si>
  <si>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</si>
  <si>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</si>
  <si>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</si>
  <si>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</si>
  <si>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</si>
  <si>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</si>
  <si>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</si>
  <si>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</si>
  <si>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</si>
  <si>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</si>
  <si>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</si>
  <si>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</si>
  <si>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</si>
  <si>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</si>
  <si>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</si>
  <si>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</si>
  <si>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</si>
  <si>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</si>
  <si>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</si>
  <si>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</si>
  <si>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</si>
  <si>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</si>
  <si>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</si>
  <si>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</si>
  <si>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</si>
  <si>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</si>
  <si>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</si>
  <si>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</si>
  <si>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</si>
  <si>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</si>
  <si>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</si>
  <si>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</si>
  <si>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</si>
  <si>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</si>
  <si>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</si>
  <si>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</si>
  <si>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</si>
  <si>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</si>
  <si>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</si>
  <si>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</si>
  <si>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</si>
  <si>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</si>
  <si>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</si>
  <si>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</si>
  <si>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</si>
  <si>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</si>
  <si>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</si>
  <si>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</si>
  <si>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</si>
  <si>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</si>
  <si>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</si>
  <si>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</si>
  <si>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</si>
  <si>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</si>
  <si>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</si>
  <si>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</si>
  <si>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</si>
  <si>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</si>
  <si>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</si>
  <si>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</si>
  <si>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</si>
  <si>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</si>
  <si>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</si>
  <si>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</si>
  <si>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</si>
  <si>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</si>
  <si>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</si>
  <si>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</si>
  <si>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</si>
  <si>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</si>
  <si>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</si>
  <si>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</si>
  <si>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</si>
  <si>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</si>
  <si>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</si>
  <si>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</si>
  <si>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</si>
  <si>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</si>
  <si>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</si>
  <si>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</si>
  <si>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</si>
  <si>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</si>
  <si>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</si>
  <si>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</si>
  <si>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</si>
  <si>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</si>
  <si>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</si>
  <si>
    <t>Исполнено, в рублях</t>
  </si>
  <si>
    <t>2. Расходы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</si>
</sst>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2"/>
  <sheetViews>
    <sheetView tabSelected="1" topLeftCell="B1" zoomScale="85" zoomScaleNormal="85" workbookViewId="0">
      <selection activeCell="E2" sqref="E2"/>
    </sheetView>
  </sheetViews>
  <sheetFormatPr defaultColWidth="9.140625" defaultRowHeight="15" x14ac:dyDescent="0.25"/>
  <cols>
    <col min="1" max="1" width="5" style="16" hidden="1" customWidth="1"/>
    <col min="2" max="2" width="8.7109375" style="17" customWidth="1"/>
    <col min="3" max="3" width="54.7109375" style="17" customWidth="1"/>
    <col min="4" max="4" width="5.42578125" style="17" customWidth="1"/>
    <col min="5" max="5" width="4.42578125" style="17" customWidth="1"/>
    <col min="6" max="6" width="19.140625" style="17" customWidth="1"/>
    <col min="7" max="7" width="5.140625" style="17" customWidth="1"/>
    <col min="8" max="8" width="28" style="17" customWidth="1"/>
    <col min="9" max="9" width="12.7109375" style="17" customWidth="1"/>
    <col min="10" max="10" width="11.28515625" style="17" customWidth="1"/>
    <col min="11" max="16384" width="9.140625" style="17"/>
  </cols>
  <sheetData>
    <row r="1" spans="1:8" s="14" customFormat="1" ht="34.5" customHeight="1" x14ac:dyDescent="0.3">
      <c r="A1" s="13"/>
      <c r="H1" s="15" t="s">
        <v>168</v>
      </c>
    </row>
    <row r="2" spans="1:8" ht="14.25" customHeight="1" x14ac:dyDescent="0.25">
      <c r="F2" s="18"/>
      <c r="G2" s="18"/>
      <c r="H2" s="19"/>
    </row>
    <row r="3" spans="1:8" ht="12" customHeight="1" x14ac:dyDescent="0.25">
      <c r="F3" s="19"/>
      <c r="G3" s="19"/>
      <c r="H3" s="19"/>
    </row>
    <row r="4" spans="1:8" s="16" customFormat="1" ht="24" customHeight="1" x14ac:dyDescent="0.2">
      <c r="B4" s="43" t="s">
        <v>211</v>
      </c>
      <c r="C4" s="43"/>
      <c r="D4" s="43"/>
      <c r="E4" s="43"/>
      <c r="F4" s="43"/>
      <c r="G4" s="43"/>
      <c r="H4" s="43"/>
    </row>
    <row r="6" spans="1:8" ht="15" customHeight="1" x14ac:dyDescent="0.25">
      <c r="B6" s="44" t="s">
        <v>0</v>
      </c>
      <c r="C6" s="47" t="s">
        <v>1</v>
      </c>
      <c r="D6" s="47" t="s">
        <v>2</v>
      </c>
      <c r="E6" s="47" t="s">
        <v>3</v>
      </c>
      <c r="F6" s="47" t="s">
        <v>4</v>
      </c>
      <c r="G6" s="47" t="s">
        <v>5</v>
      </c>
      <c r="H6" s="42" t="s">
        <v>210</v>
      </c>
    </row>
    <row r="7" spans="1:8" x14ac:dyDescent="0.25">
      <c r="B7" s="45"/>
      <c r="C7" s="47"/>
      <c r="D7" s="47"/>
      <c r="E7" s="47"/>
      <c r="F7" s="47"/>
      <c r="G7" s="47"/>
      <c r="H7" s="42"/>
    </row>
    <row r="8" spans="1:8" x14ac:dyDescent="0.25">
      <c r="B8" s="45"/>
      <c r="C8" s="47"/>
      <c r="D8" s="47"/>
      <c r="E8" s="47"/>
      <c r="F8" s="47"/>
      <c r="G8" s="47"/>
      <c r="H8" s="42"/>
    </row>
    <row r="9" spans="1:8" x14ac:dyDescent="0.25">
      <c r="B9" s="45"/>
      <c r="C9" s="47"/>
      <c r="D9" s="47"/>
      <c r="E9" s="47"/>
      <c r="F9" s="47"/>
      <c r="G9" s="47"/>
      <c r="H9" s="42"/>
    </row>
    <row r="10" spans="1:8" ht="15" customHeight="1" x14ac:dyDescent="0.25">
      <c r="B10" s="45"/>
      <c r="C10" s="47"/>
      <c r="D10" s="47"/>
      <c r="E10" s="47"/>
      <c r="F10" s="47"/>
      <c r="G10" s="47"/>
      <c r="H10" s="42"/>
    </row>
    <row r="11" spans="1:8" x14ac:dyDescent="0.25">
      <c r="B11" s="45"/>
      <c r="C11" s="47"/>
      <c r="D11" s="47"/>
      <c r="E11" s="47"/>
      <c r="F11" s="47"/>
      <c r="G11" s="47"/>
      <c r="H11" s="42"/>
    </row>
    <row r="12" spans="1:8" x14ac:dyDescent="0.25">
      <c r="B12" s="45"/>
      <c r="C12" s="47"/>
      <c r="D12" s="47"/>
      <c r="E12" s="47"/>
      <c r="F12" s="47"/>
      <c r="G12" s="47"/>
      <c r="H12" s="42"/>
    </row>
    <row r="13" spans="1:8" ht="40.9" customHeight="1" x14ac:dyDescent="0.25">
      <c r="B13" s="46"/>
      <c r="C13" s="47"/>
      <c r="D13" s="47"/>
      <c r="E13" s="47"/>
      <c r="F13" s="47"/>
      <c r="G13" s="47"/>
      <c r="H13" s="42"/>
    </row>
    <row r="14" spans="1:8" s="23" customFormat="1" ht="47.25" x14ac:dyDescent="0.25">
      <c r="A14" s="20">
        <v>0</v>
      </c>
      <c r="B14" s="21">
        <v>920</v>
      </c>
      <c r="C14" s="22" t="s">
        <v>144</v>
      </c>
      <c r="D14" s="21"/>
      <c r="E14" s="21"/>
      <c r="F14" s="21" t="s">
        <v>7</v>
      </c>
      <c r="G14" s="21"/>
      <c r="H14" s="39">
        <f>SUMIFS(H15:H1042,$B15:$B1042,$B15)/3</f>
        <v>43993509</v>
      </c>
    </row>
    <row r="15" spans="1:8" s="23" customFormat="1" ht="47.25" x14ac:dyDescent="0.25">
      <c r="A15" s="20">
        <v>1</v>
      </c>
      <c r="B15" s="24">
        <v>920</v>
      </c>
      <c r="C15" s="25" t="s">
        <v>8</v>
      </c>
      <c r="D15" s="26" t="s">
        <v>70</v>
      </c>
      <c r="E15" s="26" t="s">
        <v>71</v>
      </c>
      <c r="F15" s="26" t="s">
        <v>7</v>
      </c>
      <c r="G15" s="26" t="s">
        <v>99</v>
      </c>
      <c r="H15" s="40">
        <f>SUMIFS(H16:H1037,$B16:$B1037,$B16,$D16:$D1037,$D16,$E16:$E1037,$E16)/2</f>
        <v>10819360.33</v>
      </c>
    </row>
    <row r="16" spans="1:8" s="23" customFormat="1" ht="63" x14ac:dyDescent="0.25">
      <c r="A16" s="20">
        <v>2</v>
      </c>
      <c r="B16" s="27">
        <v>920</v>
      </c>
      <c r="C16" s="28" t="s">
        <v>194</v>
      </c>
      <c r="D16" s="29" t="s">
        <v>70</v>
      </c>
      <c r="E16" s="26" t="s">
        <v>71</v>
      </c>
      <c r="F16" s="26" t="s">
        <v>15</v>
      </c>
      <c r="G16" s="26" t="s">
        <v>72</v>
      </c>
      <c r="H16" s="40">
        <f>SUMIFS(H17:H1037,$B17:$B1037,$B16,$D17:$D1037,$D17,$E17:$E1037,$E17,$F17:$F1037,$F17)</f>
        <v>8757</v>
      </c>
    </row>
    <row r="17" spans="1:8" s="23" customFormat="1" ht="37.5" customHeight="1" x14ac:dyDescent="0.25">
      <c r="A17" s="20">
        <v>3</v>
      </c>
      <c r="B17" s="24">
        <v>920</v>
      </c>
      <c r="C17" s="30" t="s">
        <v>12</v>
      </c>
      <c r="D17" s="26" t="s">
        <v>70</v>
      </c>
      <c r="E17" s="26" t="s">
        <v>71</v>
      </c>
      <c r="F17" s="26" t="s">
        <v>15</v>
      </c>
      <c r="G17" s="26" t="s">
        <v>74</v>
      </c>
      <c r="H17" s="41">
        <v>8757</v>
      </c>
    </row>
    <row r="18" spans="1:8" s="23" customFormat="1" ht="47.25" x14ac:dyDescent="0.25">
      <c r="A18" s="20">
        <v>2</v>
      </c>
      <c r="B18" s="27">
        <v>920</v>
      </c>
      <c r="C18" s="28" t="s">
        <v>165</v>
      </c>
      <c r="D18" s="29" t="s">
        <v>70</v>
      </c>
      <c r="E18" s="26" t="s">
        <v>71</v>
      </c>
      <c r="F18" s="26" t="s">
        <v>42</v>
      </c>
      <c r="G18" s="26" t="s">
        <v>72</v>
      </c>
      <c r="H18" s="40">
        <f>SUMIFS(H19:H1039,$B19:$B1039,$B18,$D19:$D1039,$D19,$E19:$E1039,$E19,$F19:$F1039,$F19)</f>
        <v>0</v>
      </c>
    </row>
    <row r="19" spans="1:8" s="23" customFormat="1" ht="47.25" x14ac:dyDescent="0.25">
      <c r="A19" s="20">
        <v>3</v>
      </c>
      <c r="B19" s="24">
        <v>920</v>
      </c>
      <c r="C19" s="30" t="s">
        <v>12</v>
      </c>
      <c r="D19" s="26" t="s">
        <v>70</v>
      </c>
      <c r="E19" s="26" t="s">
        <v>71</v>
      </c>
      <c r="F19" s="26" t="s">
        <v>42</v>
      </c>
      <c r="G19" s="26" t="s">
        <v>74</v>
      </c>
      <c r="H19" s="41">
        <v>0</v>
      </c>
    </row>
    <row r="20" spans="1:8" s="23" customFormat="1" ht="63" x14ac:dyDescent="0.25">
      <c r="A20" s="20">
        <v>2</v>
      </c>
      <c r="B20" s="24">
        <v>920</v>
      </c>
      <c r="C20" s="31" t="s">
        <v>9</v>
      </c>
      <c r="D20" s="26" t="s">
        <v>70</v>
      </c>
      <c r="E20" s="26" t="s">
        <v>71</v>
      </c>
      <c r="F20" s="26" t="s">
        <v>109</v>
      </c>
      <c r="G20" s="26" t="s">
        <v>72</v>
      </c>
      <c r="H20" s="40">
        <f>SUMIFS(H21:H1041,$B21:$B1041,$B20,$D21:$D1041,$D21,$E21:$E1041,$E21,$F21:$F1041,$F21)</f>
        <v>10810603.33</v>
      </c>
    </row>
    <row r="21" spans="1:8" s="23" customFormat="1" ht="38.450000000000003" customHeight="1" x14ac:dyDescent="0.25">
      <c r="A21" s="20">
        <v>3</v>
      </c>
      <c r="B21" s="24">
        <v>920</v>
      </c>
      <c r="C21" s="31" t="s">
        <v>11</v>
      </c>
      <c r="D21" s="26" t="s">
        <v>70</v>
      </c>
      <c r="E21" s="26" t="s">
        <v>71</v>
      </c>
      <c r="F21" s="26" t="s">
        <v>109</v>
      </c>
      <c r="G21" s="26" t="s">
        <v>73</v>
      </c>
      <c r="H21" s="41">
        <v>10393201.24</v>
      </c>
    </row>
    <row r="22" spans="1:8" s="23" customFormat="1" ht="47.25" x14ac:dyDescent="0.25">
      <c r="A22" s="20">
        <v>3</v>
      </c>
      <c r="B22" s="24">
        <v>920</v>
      </c>
      <c r="C22" s="31" t="s">
        <v>12</v>
      </c>
      <c r="D22" s="26" t="s">
        <v>70</v>
      </c>
      <c r="E22" s="26" t="s">
        <v>71</v>
      </c>
      <c r="F22" s="26" t="s">
        <v>109</v>
      </c>
      <c r="G22" s="26" t="s">
        <v>74</v>
      </c>
      <c r="H22" s="41">
        <v>417402.09</v>
      </c>
    </row>
    <row r="23" spans="1:8" s="23" customFormat="1" ht="15.75" x14ac:dyDescent="0.25">
      <c r="A23" s="20">
        <v>3</v>
      </c>
      <c r="B23" s="24">
        <v>920</v>
      </c>
      <c r="C23" s="31" t="s">
        <v>13</v>
      </c>
      <c r="D23" s="26" t="s">
        <v>70</v>
      </c>
      <c r="E23" s="26" t="s">
        <v>71</v>
      </c>
      <c r="F23" s="26" t="s">
        <v>109</v>
      </c>
      <c r="G23" s="26" t="s">
        <v>75</v>
      </c>
      <c r="H23" s="41">
        <v>0</v>
      </c>
    </row>
    <row r="24" spans="1:8" s="23" customFormat="1" ht="15" customHeight="1" x14ac:dyDescent="0.25">
      <c r="A24" s="20">
        <v>1</v>
      </c>
      <c r="B24" s="24">
        <v>920</v>
      </c>
      <c r="C24" s="31" t="s">
        <v>14</v>
      </c>
      <c r="D24" s="26" t="s">
        <v>70</v>
      </c>
      <c r="E24" s="26" t="s">
        <v>76</v>
      </c>
      <c r="F24" s="26"/>
      <c r="G24" s="26"/>
      <c r="H24" s="40">
        <f>SUMIFS(H25:H1046,$B25:$B1046,$B25,$D25:$D1046,$D25,$E25:$E1046,$E25)/2</f>
        <v>0</v>
      </c>
    </row>
    <row r="25" spans="1:8" s="23" customFormat="1" ht="31.5" x14ac:dyDescent="0.25">
      <c r="A25" s="20">
        <v>2</v>
      </c>
      <c r="B25" s="24">
        <v>920</v>
      </c>
      <c r="C25" s="31" t="s">
        <v>35</v>
      </c>
      <c r="D25" s="26" t="s">
        <v>70</v>
      </c>
      <c r="E25" s="26" t="s">
        <v>76</v>
      </c>
      <c r="F25" s="26" t="s">
        <v>111</v>
      </c>
      <c r="G25" s="26" t="s">
        <v>72</v>
      </c>
      <c r="H25" s="40">
        <f>SUMIFS(H26:H1046,$B26:$B1046,$B25,$D26:$D1046,$D26,$E26:$E1046,$E26,$F26:$F1046,$F26)</f>
        <v>0</v>
      </c>
    </row>
    <row r="26" spans="1:8" s="23" customFormat="1" ht="15.75" x14ac:dyDescent="0.25">
      <c r="A26" s="20">
        <v>3</v>
      </c>
      <c r="B26" s="24">
        <v>920</v>
      </c>
      <c r="C26" s="31" t="s">
        <v>130</v>
      </c>
      <c r="D26" s="26" t="s">
        <v>70</v>
      </c>
      <c r="E26" s="26" t="s">
        <v>76</v>
      </c>
      <c r="F26" s="26" t="s">
        <v>111</v>
      </c>
      <c r="G26" s="26" t="s">
        <v>129</v>
      </c>
      <c r="H26" s="41">
        <v>0</v>
      </c>
    </row>
    <row r="27" spans="1:8" s="23" customFormat="1" ht="30" customHeight="1" x14ac:dyDescent="0.25">
      <c r="A27" s="20">
        <v>1</v>
      </c>
      <c r="B27" s="24">
        <v>920</v>
      </c>
      <c r="C27" s="31" t="s">
        <v>153</v>
      </c>
      <c r="D27" s="26" t="s">
        <v>76</v>
      </c>
      <c r="E27" s="26" t="s">
        <v>70</v>
      </c>
      <c r="F27" s="26"/>
      <c r="G27" s="26"/>
      <c r="H27" s="40">
        <f>SUMIFS(H28:H1049,$B28:$B1049,$B28,$D28:$D1049,$D28,$E28:$E1049,$E28)/2</f>
        <v>0</v>
      </c>
    </row>
    <row r="28" spans="1:8" s="23" customFormat="1" ht="47.25" x14ac:dyDescent="0.25">
      <c r="A28" s="20">
        <v>2</v>
      </c>
      <c r="B28" s="24">
        <v>920</v>
      </c>
      <c r="C28" s="31" t="s">
        <v>151</v>
      </c>
      <c r="D28" s="26" t="s">
        <v>76</v>
      </c>
      <c r="E28" s="26" t="s">
        <v>70</v>
      </c>
      <c r="F28" s="26" t="s">
        <v>150</v>
      </c>
      <c r="G28" s="26" t="s">
        <v>72</v>
      </c>
      <c r="H28" s="40">
        <f>SUMIFS(H29:H1049,$B29:$B1049,$B28,$D29:$D1049,$D29,$E29:$E1049,$E29,$F29:$F1049,$F29)</f>
        <v>0</v>
      </c>
    </row>
    <row r="29" spans="1:8" s="23" customFormat="1" ht="21.6" customHeight="1" x14ac:dyDescent="0.25">
      <c r="A29" s="20">
        <v>3</v>
      </c>
      <c r="B29" s="24">
        <v>920</v>
      </c>
      <c r="C29" s="31" t="s">
        <v>154</v>
      </c>
      <c r="D29" s="26" t="s">
        <v>76</v>
      </c>
      <c r="E29" s="26" t="s">
        <v>70</v>
      </c>
      <c r="F29" s="26" t="s">
        <v>150</v>
      </c>
      <c r="G29" s="26" t="s">
        <v>152</v>
      </c>
      <c r="H29" s="41">
        <v>0</v>
      </c>
    </row>
    <row r="30" spans="1:8" s="23" customFormat="1" ht="52.9" customHeight="1" x14ac:dyDescent="0.25">
      <c r="A30" s="20">
        <v>1</v>
      </c>
      <c r="B30" s="24">
        <v>920</v>
      </c>
      <c r="C30" s="31" t="s">
        <v>16</v>
      </c>
      <c r="D30" s="26" t="s">
        <v>77</v>
      </c>
      <c r="E30" s="26" t="s">
        <v>70</v>
      </c>
      <c r="F30" s="26" t="s">
        <v>7</v>
      </c>
      <c r="G30" s="26" t="s">
        <v>72</v>
      </c>
      <c r="H30" s="40">
        <f>SUMIFS(H31:H1052,$B31:$B1052,$B31,$D31:$D1052,$D31,$E31:$E1052,$E31)/2</f>
        <v>7059903</v>
      </c>
    </row>
    <row r="31" spans="1:8" s="23" customFormat="1" ht="31.5" x14ac:dyDescent="0.25">
      <c r="A31" s="20">
        <v>2</v>
      </c>
      <c r="B31" s="24">
        <v>920</v>
      </c>
      <c r="C31" s="31" t="s">
        <v>17</v>
      </c>
      <c r="D31" s="26" t="s">
        <v>77</v>
      </c>
      <c r="E31" s="26" t="s">
        <v>70</v>
      </c>
      <c r="F31" s="26" t="s">
        <v>110</v>
      </c>
      <c r="G31" s="26" t="s">
        <v>72</v>
      </c>
      <c r="H31" s="40">
        <f>SUMIFS(H32:H1052,$B32:$B1052,$B31,$D32:$D1052,$D32,$E32:$E1052,$E32,$F32:$F1052,$F32)</f>
        <v>7059903</v>
      </c>
    </row>
    <row r="32" spans="1:8" s="23" customFormat="1" ht="15.75" x14ac:dyDescent="0.25">
      <c r="A32" s="20">
        <v>3</v>
      </c>
      <c r="B32" s="24">
        <v>920</v>
      </c>
      <c r="C32" s="31" t="s">
        <v>18</v>
      </c>
      <c r="D32" s="26" t="s">
        <v>77</v>
      </c>
      <c r="E32" s="26" t="s">
        <v>70</v>
      </c>
      <c r="F32" s="26" t="s">
        <v>110</v>
      </c>
      <c r="G32" s="26" t="s">
        <v>78</v>
      </c>
      <c r="H32" s="41">
        <v>7059903</v>
      </c>
    </row>
    <row r="33" spans="1:8" s="23" customFormat="1" ht="31.5" x14ac:dyDescent="0.25">
      <c r="A33" s="20">
        <v>1</v>
      </c>
      <c r="B33" s="24">
        <v>920</v>
      </c>
      <c r="C33" s="32" t="s">
        <v>134</v>
      </c>
      <c r="D33" s="26" t="s">
        <v>77</v>
      </c>
      <c r="E33" s="26" t="s">
        <v>79</v>
      </c>
      <c r="F33" s="26"/>
      <c r="G33" s="26"/>
      <c r="H33" s="40">
        <f>SUMIFS(H34:H1055,$B34:$B1055,$B34,$D34:$D1055,$D34,$E34:$E1055,$E34)/2</f>
        <v>26114245.670000002</v>
      </c>
    </row>
    <row r="34" spans="1:8" s="23" customFormat="1" ht="47.25" x14ac:dyDescent="0.25">
      <c r="A34" s="20">
        <v>2</v>
      </c>
      <c r="B34" s="24">
        <v>920</v>
      </c>
      <c r="C34" s="31" t="s">
        <v>156</v>
      </c>
      <c r="D34" s="26" t="s">
        <v>77</v>
      </c>
      <c r="E34" s="26" t="s">
        <v>79</v>
      </c>
      <c r="F34" s="26" t="s">
        <v>155</v>
      </c>
      <c r="G34" s="26" t="s">
        <v>72</v>
      </c>
      <c r="H34" s="40">
        <f>SUMIFS(H35:H1055,$B35:$B1055,$B34,$D35:$D1055,$D35,$E35:$E1055,$E35,$F35:$F1055,$F35)</f>
        <v>0</v>
      </c>
    </row>
    <row r="35" spans="1:8" s="23" customFormat="1" ht="15.75" x14ac:dyDescent="0.25">
      <c r="A35" s="20">
        <v>3</v>
      </c>
      <c r="B35" s="24">
        <v>920</v>
      </c>
      <c r="C35" s="31" t="s">
        <v>19</v>
      </c>
      <c r="D35" s="26" t="s">
        <v>77</v>
      </c>
      <c r="E35" s="26" t="s">
        <v>79</v>
      </c>
      <c r="F35" s="26" t="s">
        <v>155</v>
      </c>
      <c r="G35" s="26" t="s">
        <v>80</v>
      </c>
      <c r="H35" s="41">
        <v>0</v>
      </c>
    </row>
    <row r="36" spans="1:8" s="23" customFormat="1" ht="31.5" x14ac:dyDescent="0.25">
      <c r="A36" s="20">
        <v>2</v>
      </c>
      <c r="B36" s="24">
        <v>920</v>
      </c>
      <c r="C36" s="31" t="s">
        <v>17</v>
      </c>
      <c r="D36" s="26" t="s">
        <v>77</v>
      </c>
      <c r="E36" s="26" t="s">
        <v>79</v>
      </c>
      <c r="F36" s="26" t="s">
        <v>110</v>
      </c>
      <c r="G36" s="26"/>
      <c r="H36" s="40">
        <f>SUMIFS(H37:H1057,$B37:$B1057,$B36,$D37:$D1057,$D37,$E37:$E1057,$E37,$F37:$F1057,$F37)</f>
        <v>26114245.670000002</v>
      </c>
    </row>
    <row r="37" spans="1:8" s="23" customFormat="1" ht="15.75" x14ac:dyDescent="0.25">
      <c r="A37" s="20">
        <v>3</v>
      </c>
      <c r="B37" s="24">
        <v>920</v>
      </c>
      <c r="C37" s="31" t="s">
        <v>19</v>
      </c>
      <c r="D37" s="26" t="s">
        <v>77</v>
      </c>
      <c r="E37" s="26" t="s">
        <v>79</v>
      </c>
      <c r="F37" s="26" t="s">
        <v>110</v>
      </c>
      <c r="G37" s="26" t="s">
        <v>80</v>
      </c>
      <c r="H37" s="41">
        <v>26114245.670000002</v>
      </c>
    </row>
    <row r="38" spans="1:8" s="23" customFormat="1" ht="31.5" x14ac:dyDescent="0.25">
      <c r="A38" s="20">
        <v>0</v>
      </c>
      <c r="B38" s="21">
        <v>933</v>
      </c>
      <c r="C38" s="22" t="s">
        <v>143</v>
      </c>
      <c r="D38" s="33" t="s">
        <v>72</v>
      </c>
      <c r="E38" s="33" t="s">
        <v>72</v>
      </c>
      <c r="F38" s="33" t="s">
        <v>7</v>
      </c>
      <c r="G38" s="33" t="s">
        <v>72</v>
      </c>
      <c r="H38" s="39">
        <f>SUMIFS(H39:H1066,$B39:$B1066,$B39)/3</f>
        <v>547619.31000000006</v>
      </c>
    </row>
    <row r="39" spans="1:8" s="23" customFormat="1" ht="70.900000000000006" customHeight="1" x14ac:dyDescent="0.25">
      <c r="A39" s="20">
        <v>1</v>
      </c>
      <c r="B39" s="24">
        <v>933</v>
      </c>
      <c r="C39" s="31" t="s">
        <v>20</v>
      </c>
      <c r="D39" s="26" t="s">
        <v>70</v>
      </c>
      <c r="E39" s="26" t="s">
        <v>79</v>
      </c>
      <c r="F39" s="26" t="s">
        <v>7</v>
      </c>
      <c r="G39" s="26" t="s">
        <v>72</v>
      </c>
      <c r="H39" s="40">
        <f>SUMIFS(H40:H1061,$B40:$B1061,$B40,$D40:$D1061,$D40,$E40:$E1061,$E40)/2</f>
        <v>547619.31000000006</v>
      </c>
    </row>
    <row r="40" spans="1:8" s="23" customFormat="1" ht="63" x14ac:dyDescent="0.25">
      <c r="A40" s="20">
        <v>2</v>
      </c>
      <c r="B40" s="24">
        <v>933</v>
      </c>
      <c r="C40" s="31" t="s">
        <v>9</v>
      </c>
      <c r="D40" s="26" t="s">
        <v>70</v>
      </c>
      <c r="E40" s="26" t="s">
        <v>79</v>
      </c>
      <c r="F40" s="26" t="s">
        <v>109</v>
      </c>
      <c r="G40" s="26" t="s">
        <v>72</v>
      </c>
      <c r="H40" s="40">
        <f>SUMIFS(H41:H1061,$B41:$B1061,$B40,$D41:$D1061,$D41,$E41:$E1061,$E41,$F41:$F1061,$F41)</f>
        <v>547619.31000000006</v>
      </c>
    </row>
    <row r="41" spans="1:8" s="23" customFormat="1" ht="35.450000000000003" customHeight="1" x14ac:dyDescent="0.25">
      <c r="A41" s="20">
        <v>3</v>
      </c>
      <c r="B41" s="24">
        <v>933</v>
      </c>
      <c r="C41" s="31" t="s">
        <v>11</v>
      </c>
      <c r="D41" s="26" t="s">
        <v>70</v>
      </c>
      <c r="E41" s="26" t="s">
        <v>79</v>
      </c>
      <c r="F41" s="26" t="s">
        <v>109</v>
      </c>
      <c r="G41" s="26" t="s">
        <v>73</v>
      </c>
      <c r="H41" s="41">
        <v>518324.31</v>
      </c>
    </row>
    <row r="42" spans="1:8" s="23" customFormat="1" ht="47.25" x14ac:dyDescent="0.25">
      <c r="A42" s="20">
        <v>3</v>
      </c>
      <c r="B42" s="24">
        <v>933</v>
      </c>
      <c r="C42" s="31" t="s">
        <v>12</v>
      </c>
      <c r="D42" s="26" t="s">
        <v>70</v>
      </c>
      <c r="E42" s="26" t="s">
        <v>79</v>
      </c>
      <c r="F42" s="26" t="s">
        <v>109</v>
      </c>
      <c r="G42" s="26" t="s">
        <v>74</v>
      </c>
      <c r="H42" s="41">
        <v>29295</v>
      </c>
    </row>
    <row r="43" spans="1:8" s="23" customFormat="1" ht="35.450000000000003" customHeight="1" x14ac:dyDescent="0.25">
      <c r="A43" s="20">
        <v>3</v>
      </c>
      <c r="B43" s="24">
        <v>933</v>
      </c>
      <c r="C43" s="31" t="s">
        <v>21</v>
      </c>
      <c r="D43" s="26" t="s">
        <v>70</v>
      </c>
      <c r="E43" s="26" t="s">
        <v>79</v>
      </c>
      <c r="F43" s="26" t="s">
        <v>109</v>
      </c>
      <c r="G43" s="26" t="s">
        <v>81</v>
      </c>
      <c r="H43" s="41">
        <v>0</v>
      </c>
    </row>
    <row r="44" spans="1:8" s="23" customFormat="1" ht="15.75" x14ac:dyDescent="0.25">
      <c r="A44" s="20">
        <v>3</v>
      </c>
      <c r="B44" s="24">
        <v>933</v>
      </c>
      <c r="C44" s="31" t="s">
        <v>13</v>
      </c>
      <c r="D44" s="26" t="s">
        <v>70</v>
      </c>
      <c r="E44" s="26" t="s">
        <v>79</v>
      </c>
      <c r="F44" s="26" t="s">
        <v>109</v>
      </c>
      <c r="G44" s="26" t="s">
        <v>75</v>
      </c>
      <c r="H44" s="41">
        <v>0</v>
      </c>
    </row>
    <row r="45" spans="1:8" s="23" customFormat="1" ht="31.5" x14ac:dyDescent="0.25">
      <c r="A45" s="20">
        <v>0</v>
      </c>
      <c r="B45" s="21">
        <v>934</v>
      </c>
      <c r="C45" s="22" t="s">
        <v>170</v>
      </c>
      <c r="D45" s="33" t="s">
        <v>72</v>
      </c>
      <c r="E45" s="33" t="s">
        <v>72</v>
      </c>
      <c r="F45" s="33" t="s">
        <v>7</v>
      </c>
      <c r="G45" s="33" t="s">
        <v>72</v>
      </c>
      <c r="H45" s="39">
        <f>SUMIFS(H46:H1073,$B46:$B1073,$B46)/3</f>
        <v>2201091.1</v>
      </c>
    </row>
    <row r="46" spans="1:8" s="23" customFormat="1" ht="47.25" x14ac:dyDescent="0.25">
      <c r="A46" s="20">
        <v>1</v>
      </c>
      <c r="B46" s="24">
        <v>934</v>
      </c>
      <c r="C46" s="31" t="s">
        <v>8</v>
      </c>
      <c r="D46" s="26" t="s">
        <v>70</v>
      </c>
      <c r="E46" s="26" t="s">
        <v>71</v>
      </c>
      <c r="F46" s="26" t="s">
        <v>7</v>
      </c>
      <c r="G46" s="26" t="s">
        <v>72</v>
      </c>
      <c r="H46" s="40">
        <f>SUMIFS(H47:H1068,$B47:$B1068,$B47,$D47:$D1068,$D47,$E47:$E1068,$E47)/2</f>
        <v>2201091.1</v>
      </c>
    </row>
    <row r="47" spans="1:8" s="23" customFormat="1" ht="63" x14ac:dyDescent="0.25">
      <c r="A47" s="20">
        <v>2</v>
      </c>
      <c r="B47" s="24">
        <v>934</v>
      </c>
      <c r="C47" s="28" t="s">
        <v>194</v>
      </c>
      <c r="D47" s="26" t="s">
        <v>70</v>
      </c>
      <c r="E47" s="26" t="s">
        <v>71</v>
      </c>
      <c r="F47" s="26" t="s">
        <v>15</v>
      </c>
      <c r="G47" s="26" t="s">
        <v>72</v>
      </c>
      <c r="H47" s="40">
        <f>SUMIFS(H48:H1068,$B48:$B1068,$B47,$D48:$D1068,$D48,$E48:$E1068,$E48,$F48:$F1068,$F48)</f>
        <v>0</v>
      </c>
    </row>
    <row r="48" spans="1:8" s="23" customFormat="1" ht="51.6" customHeight="1" x14ac:dyDescent="0.25">
      <c r="A48" s="20">
        <v>3</v>
      </c>
      <c r="B48" s="24">
        <v>934</v>
      </c>
      <c r="C48" s="31" t="s">
        <v>12</v>
      </c>
      <c r="D48" s="26" t="s">
        <v>70</v>
      </c>
      <c r="E48" s="26" t="s">
        <v>71</v>
      </c>
      <c r="F48" s="26" t="s">
        <v>15</v>
      </c>
      <c r="G48" s="26" t="s">
        <v>74</v>
      </c>
      <c r="H48" s="41">
        <v>0</v>
      </c>
    </row>
    <row r="49" spans="1:8" s="23" customFormat="1" ht="47.25" x14ac:dyDescent="0.25">
      <c r="A49" s="20">
        <v>2</v>
      </c>
      <c r="B49" s="24">
        <v>934</v>
      </c>
      <c r="C49" s="28" t="s">
        <v>165</v>
      </c>
      <c r="D49" s="26" t="s">
        <v>70</v>
      </c>
      <c r="E49" s="26" t="s">
        <v>71</v>
      </c>
      <c r="F49" s="26" t="s">
        <v>42</v>
      </c>
      <c r="G49" s="26" t="s">
        <v>72</v>
      </c>
      <c r="H49" s="40">
        <f>SUMIFS(H50:H1070,$B50:$B1070,$B49,$D50:$D1070,$D50,$E50:$E1070,$E50,$F50:$F1070,$F50)</f>
        <v>0</v>
      </c>
    </row>
    <row r="50" spans="1:8" s="23" customFormat="1" ht="51.6" customHeight="1" x14ac:dyDescent="0.25">
      <c r="A50" s="20">
        <v>3</v>
      </c>
      <c r="B50" s="24">
        <v>934</v>
      </c>
      <c r="C50" s="31" t="s">
        <v>12</v>
      </c>
      <c r="D50" s="26" t="s">
        <v>70</v>
      </c>
      <c r="E50" s="26" t="s">
        <v>71</v>
      </c>
      <c r="F50" s="26" t="s">
        <v>42</v>
      </c>
      <c r="G50" s="26" t="s">
        <v>74</v>
      </c>
      <c r="H50" s="41">
        <v>0</v>
      </c>
    </row>
    <row r="51" spans="1:8" s="23" customFormat="1" ht="63" x14ac:dyDescent="0.25">
      <c r="A51" s="20">
        <v>2</v>
      </c>
      <c r="B51" s="24">
        <v>934</v>
      </c>
      <c r="C51" s="31" t="s">
        <v>9</v>
      </c>
      <c r="D51" s="26" t="s">
        <v>70</v>
      </c>
      <c r="E51" s="26" t="s">
        <v>71</v>
      </c>
      <c r="F51" s="26" t="s">
        <v>109</v>
      </c>
      <c r="G51" s="26" t="s">
        <v>72</v>
      </c>
      <c r="H51" s="40">
        <f>SUMIFS(H52:H1072,$B52:$B1072,$B51,$D52:$D1072,$D52,$E52:$E1072,$E52,$F52:$F1072,$F52)</f>
        <v>2201091.1</v>
      </c>
    </row>
    <row r="52" spans="1:8" s="23" customFormat="1" ht="31.5" x14ac:dyDescent="0.25">
      <c r="A52" s="20">
        <v>3</v>
      </c>
      <c r="B52" s="24">
        <v>934</v>
      </c>
      <c r="C52" s="31" t="s">
        <v>11</v>
      </c>
      <c r="D52" s="26" t="s">
        <v>70</v>
      </c>
      <c r="E52" s="26" t="s">
        <v>71</v>
      </c>
      <c r="F52" s="26" t="s">
        <v>109</v>
      </c>
      <c r="G52" s="26" t="s">
        <v>73</v>
      </c>
      <c r="H52" s="41">
        <v>2140591.1</v>
      </c>
    </row>
    <row r="53" spans="1:8" s="23" customFormat="1" ht="47.25" x14ac:dyDescent="0.25">
      <c r="A53" s="20">
        <v>3</v>
      </c>
      <c r="B53" s="24">
        <v>934</v>
      </c>
      <c r="C53" s="31" t="s">
        <v>12</v>
      </c>
      <c r="D53" s="26" t="s">
        <v>70</v>
      </c>
      <c r="E53" s="26" t="s">
        <v>71</v>
      </c>
      <c r="F53" s="26" t="s">
        <v>109</v>
      </c>
      <c r="G53" s="26" t="s">
        <v>74</v>
      </c>
      <c r="H53" s="41">
        <v>60500</v>
      </c>
    </row>
    <row r="54" spans="1:8" s="23" customFormat="1" ht="78" customHeight="1" x14ac:dyDescent="0.25">
      <c r="A54" s="20">
        <v>0</v>
      </c>
      <c r="B54" s="21">
        <v>943</v>
      </c>
      <c r="C54" s="22" t="s">
        <v>142</v>
      </c>
      <c r="D54" s="33"/>
      <c r="E54" s="33"/>
      <c r="F54" s="33"/>
      <c r="G54" s="33"/>
      <c r="H54" s="39">
        <f>SUMIFS(H55:H1115,$B55:$B1115,$B55)/3</f>
        <v>6340967.2999999998</v>
      </c>
    </row>
    <row r="55" spans="1:8" s="23" customFormat="1" ht="15.75" x14ac:dyDescent="0.25">
      <c r="A55" s="20">
        <v>1</v>
      </c>
      <c r="B55" s="24">
        <v>943</v>
      </c>
      <c r="C55" s="31" t="s">
        <v>133</v>
      </c>
      <c r="D55" s="26" t="s">
        <v>85</v>
      </c>
      <c r="E55" s="26" t="s">
        <v>87</v>
      </c>
      <c r="F55" s="26" t="s">
        <v>7</v>
      </c>
      <c r="G55" s="26" t="s">
        <v>72</v>
      </c>
      <c r="H55" s="40">
        <f>SUMIFS(H56:H1110,$B56:$B1110,$B56,$D56:$D1110,$D56,$E56:$E1110,$E56)/2</f>
        <v>4304011.78</v>
      </c>
    </row>
    <row r="56" spans="1:8" s="23" customFormat="1" ht="63" x14ac:dyDescent="0.25">
      <c r="A56" s="20">
        <v>2</v>
      </c>
      <c r="B56" s="24">
        <v>943</v>
      </c>
      <c r="C56" s="31" t="s">
        <v>209</v>
      </c>
      <c r="D56" s="26" t="s">
        <v>85</v>
      </c>
      <c r="E56" s="26" t="s">
        <v>87</v>
      </c>
      <c r="F56" s="26" t="s">
        <v>10</v>
      </c>
      <c r="G56" s="26"/>
      <c r="H56" s="40">
        <f>SUMIFS(H57:H1110,$B57:$B1110,$B56,$D57:$D1110,$D57,$E57:$E1110,$E57,$F57:$F1110,$F57)</f>
        <v>4304011.78</v>
      </c>
    </row>
    <row r="57" spans="1:8" s="23" customFormat="1" ht="33.6" customHeight="1" x14ac:dyDescent="0.25">
      <c r="A57" s="20">
        <v>3</v>
      </c>
      <c r="B57" s="24">
        <v>943</v>
      </c>
      <c r="C57" s="31" t="s">
        <v>21</v>
      </c>
      <c r="D57" s="26" t="s">
        <v>85</v>
      </c>
      <c r="E57" s="26" t="s">
        <v>87</v>
      </c>
      <c r="F57" s="26" t="s">
        <v>10</v>
      </c>
      <c r="G57" s="26" t="s">
        <v>81</v>
      </c>
      <c r="H57" s="41">
        <v>4304011.78</v>
      </c>
    </row>
    <row r="58" spans="1:8" s="23" customFormat="1" ht="15.75" x14ac:dyDescent="0.25">
      <c r="A58" s="20">
        <v>1</v>
      </c>
      <c r="B58" s="24">
        <v>943</v>
      </c>
      <c r="C58" s="31" t="s">
        <v>27</v>
      </c>
      <c r="D58" s="26" t="s">
        <v>85</v>
      </c>
      <c r="E58" s="26" t="s">
        <v>71</v>
      </c>
      <c r="F58" s="26"/>
      <c r="G58" s="26"/>
      <c r="H58" s="40">
        <f>SUMIFS(H59:H1113,$B59:$B1113,$B59,$D59:$D1113,$D59,$E59:$E1113,$E59)/2</f>
        <v>2036955.52</v>
      </c>
    </row>
    <row r="59" spans="1:8" s="23" customFormat="1" ht="63" x14ac:dyDescent="0.25">
      <c r="A59" s="20">
        <v>2</v>
      </c>
      <c r="B59" s="24">
        <v>943</v>
      </c>
      <c r="C59" s="31" t="s">
        <v>209</v>
      </c>
      <c r="D59" s="26" t="s">
        <v>85</v>
      </c>
      <c r="E59" s="26" t="s">
        <v>71</v>
      </c>
      <c r="F59" s="26" t="s">
        <v>10</v>
      </c>
      <c r="G59" s="26"/>
      <c r="H59" s="40">
        <f>SUMIFS(H60:H1113,$B60:$B1113,$B59,$D60:$D1113,$D60,$E60:$E1113,$E60,$F60:$F1113,$F60)</f>
        <v>2036955.52</v>
      </c>
    </row>
    <row r="60" spans="1:8" s="23" customFormat="1" ht="31.5" x14ac:dyDescent="0.25">
      <c r="A60" s="20">
        <v>3</v>
      </c>
      <c r="B60" s="24">
        <v>943</v>
      </c>
      <c r="C60" s="31" t="s">
        <v>23</v>
      </c>
      <c r="D60" s="26" t="s">
        <v>85</v>
      </c>
      <c r="E60" s="26" t="s">
        <v>71</v>
      </c>
      <c r="F60" s="26" t="s">
        <v>10</v>
      </c>
      <c r="G60" s="26" t="s">
        <v>83</v>
      </c>
      <c r="H60" s="41">
        <v>1831470.87</v>
      </c>
    </row>
    <row r="61" spans="1:8" s="23" customFormat="1" ht="47.25" x14ac:dyDescent="0.25">
      <c r="A61" s="20">
        <v>3</v>
      </c>
      <c r="B61" s="24">
        <v>943</v>
      </c>
      <c r="C61" s="31" t="s">
        <v>12</v>
      </c>
      <c r="D61" s="26" t="s">
        <v>85</v>
      </c>
      <c r="E61" s="26" t="s">
        <v>71</v>
      </c>
      <c r="F61" s="26" t="s">
        <v>10</v>
      </c>
      <c r="G61" s="26" t="s">
        <v>74</v>
      </c>
      <c r="H61" s="41">
        <v>205484.65</v>
      </c>
    </row>
    <row r="62" spans="1:8" s="23" customFormat="1" ht="15.75" x14ac:dyDescent="0.25">
      <c r="A62" s="20">
        <v>3</v>
      </c>
      <c r="B62" s="24">
        <v>943</v>
      </c>
      <c r="C62" s="31" t="s">
        <v>13</v>
      </c>
      <c r="D62" s="26" t="s">
        <v>85</v>
      </c>
      <c r="E62" s="26" t="s">
        <v>71</v>
      </c>
      <c r="F62" s="26" t="s">
        <v>10</v>
      </c>
      <c r="G62" s="26" t="s">
        <v>75</v>
      </c>
      <c r="H62" s="41"/>
    </row>
    <row r="63" spans="1:8" s="23" customFormat="1" ht="47.25" x14ac:dyDescent="0.25">
      <c r="A63" s="20">
        <v>0</v>
      </c>
      <c r="B63" s="21">
        <v>950</v>
      </c>
      <c r="C63" s="22" t="s">
        <v>141</v>
      </c>
      <c r="D63" s="33"/>
      <c r="E63" s="33"/>
      <c r="F63" s="33"/>
      <c r="G63" s="33"/>
      <c r="H63" s="39">
        <f>SUMIFS(H64:H1124,$B64:$B1124,$B64)/3</f>
        <v>46459616.159999996</v>
      </c>
    </row>
    <row r="64" spans="1:8" s="23" customFormat="1" ht="63" x14ac:dyDescent="0.25">
      <c r="A64" s="20">
        <v>1</v>
      </c>
      <c r="B64" s="24">
        <v>950</v>
      </c>
      <c r="C64" s="31" t="s">
        <v>34</v>
      </c>
      <c r="D64" s="26" t="s">
        <v>70</v>
      </c>
      <c r="E64" s="26" t="s">
        <v>87</v>
      </c>
      <c r="F64" s="26" t="s">
        <v>7</v>
      </c>
      <c r="G64" s="26" t="s">
        <v>72</v>
      </c>
      <c r="H64" s="40">
        <f>SUMIFS(H65:H1119,$B65:$B1119,$B65,$D65:$D1119,$D65,$E65:$E1119,$E65)/2</f>
        <v>5944934.46</v>
      </c>
    </row>
    <row r="65" spans="1:8" s="23" customFormat="1" ht="63" x14ac:dyDescent="0.25">
      <c r="A65" s="20">
        <v>2</v>
      </c>
      <c r="B65" s="24">
        <v>950</v>
      </c>
      <c r="C65" s="28" t="s">
        <v>194</v>
      </c>
      <c r="D65" s="26" t="s">
        <v>70</v>
      </c>
      <c r="E65" s="26" t="s">
        <v>87</v>
      </c>
      <c r="F65" s="26" t="s">
        <v>15</v>
      </c>
      <c r="G65" s="26" t="s">
        <v>72</v>
      </c>
      <c r="H65" s="40">
        <f>SUMIFS(H66:H1119,$B66:$B1119,$B65,$D66:$D1119,$D66,$E66:$E1119,$E66,$F66:$F1119,$F66)</f>
        <v>230900</v>
      </c>
    </row>
    <row r="66" spans="1:8" s="23" customFormat="1" ht="47.25" x14ac:dyDescent="0.25">
      <c r="A66" s="20">
        <v>3</v>
      </c>
      <c r="B66" s="24">
        <v>950</v>
      </c>
      <c r="C66" s="31" t="s">
        <v>12</v>
      </c>
      <c r="D66" s="26" t="s">
        <v>70</v>
      </c>
      <c r="E66" s="26" t="s">
        <v>87</v>
      </c>
      <c r="F66" s="26" t="s">
        <v>15</v>
      </c>
      <c r="G66" s="26" t="s">
        <v>74</v>
      </c>
      <c r="H66" s="41">
        <v>230900</v>
      </c>
    </row>
    <row r="67" spans="1:8" s="23" customFormat="1" ht="47.25" x14ac:dyDescent="0.25">
      <c r="A67" s="20">
        <v>2</v>
      </c>
      <c r="B67" s="24">
        <v>950</v>
      </c>
      <c r="C67" s="28" t="s">
        <v>165</v>
      </c>
      <c r="D67" s="26" t="s">
        <v>70</v>
      </c>
      <c r="E67" s="26" t="s">
        <v>87</v>
      </c>
      <c r="F67" s="26" t="s">
        <v>42</v>
      </c>
      <c r="G67" s="26" t="s">
        <v>72</v>
      </c>
      <c r="H67" s="40">
        <f>SUMIFS(H68:H1121,$B68:$B1121,$B67,$D68:$D1121,$D68,$E68:$E1121,$E68,$F68:$F1121,$F68)</f>
        <v>0</v>
      </c>
    </row>
    <row r="68" spans="1:8" s="23" customFormat="1" ht="47.25" x14ac:dyDescent="0.25">
      <c r="A68" s="20">
        <v>3</v>
      </c>
      <c r="B68" s="24">
        <v>950</v>
      </c>
      <c r="C68" s="31" t="s">
        <v>12</v>
      </c>
      <c r="D68" s="26" t="s">
        <v>70</v>
      </c>
      <c r="E68" s="26" t="s">
        <v>87</v>
      </c>
      <c r="F68" s="26" t="s">
        <v>42</v>
      </c>
      <c r="G68" s="26" t="s">
        <v>74</v>
      </c>
      <c r="H68" s="41">
        <v>0</v>
      </c>
    </row>
    <row r="69" spans="1:8" s="23" customFormat="1" ht="63" x14ac:dyDescent="0.25">
      <c r="A69" s="20">
        <v>2</v>
      </c>
      <c r="B69" s="24">
        <v>950</v>
      </c>
      <c r="C69" s="31" t="s">
        <v>9</v>
      </c>
      <c r="D69" s="26" t="s">
        <v>70</v>
      </c>
      <c r="E69" s="26" t="s">
        <v>87</v>
      </c>
      <c r="F69" s="26" t="s">
        <v>109</v>
      </c>
      <c r="G69" s="26" t="s">
        <v>72</v>
      </c>
      <c r="H69" s="40">
        <f>SUMIFS(H70:H1123,$B70:$B1123,$B69,$D70:$D1123,$D70,$E70:$E1123,$E70,$F70:$F1123,$F70)</f>
        <v>5714034.46</v>
      </c>
    </row>
    <row r="70" spans="1:8" s="23" customFormat="1" ht="31.5" x14ac:dyDescent="0.25">
      <c r="A70" s="20">
        <v>3</v>
      </c>
      <c r="B70" s="24">
        <v>950</v>
      </c>
      <c r="C70" s="31" t="s">
        <v>11</v>
      </c>
      <c r="D70" s="26" t="s">
        <v>70</v>
      </c>
      <c r="E70" s="26" t="s">
        <v>87</v>
      </c>
      <c r="F70" s="26" t="s">
        <v>109</v>
      </c>
      <c r="G70" s="26" t="s">
        <v>73</v>
      </c>
      <c r="H70" s="41">
        <v>5438483.3399999999</v>
      </c>
    </row>
    <row r="71" spans="1:8" s="23" customFormat="1" ht="47.25" x14ac:dyDescent="0.25">
      <c r="A71" s="20">
        <v>3</v>
      </c>
      <c r="B71" s="24">
        <v>950</v>
      </c>
      <c r="C71" s="31" t="s">
        <v>12</v>
      </c>
      <c r="D71" s="26" t="s">
        <v>70</v>
      </c>
      <c r="E71" s="26" t="s">
        <v>87</v>
      </c>
      <c r="F71" s="26" t="s">
        <v>109</v>
      </c>
      <c r="G71" s="26" t="s">
        <v>74</v>
      </c>
      <c r="H71" s="41">
        <v>275551.12</v>
      </c>
    </row>
    <row r="72" spans="1:8" s="23" customFormat="1" ht="39" customHeight="1" x14ac:dyDescent="0.25">
      <c r="A72" s="20">
        <v>3</v>
      </c>
      <c r="B72" s="24">
        <v>950</v>
      </c>
      <c r="C72" s="31" t="s">
        <v>21</v>
      </c>
      <c r="D72" s="26" t="s">
        <v>70</v>
      </c>
      <c r="E72" s="26" t="s">
        <v>87</v>
      </c>
      <c r="F72" s="26" t="s">
        <v>109</v>
      </c>
      <c r="G72" s="26" t="s">
        <v>81</v>
      </c>
      <c r="H72" s="41">
        <v>0</v>
      </c>
    </row>
    <row r="73" spans="1:8" s="23" customFormat="1" ht="15.75" x14ac:dyDescent="0.25">
      <c r="A73" s="20">
        <v>3</v>
      </c>
      <c r="B73" s="24">
        <v>950</v>
      </c>
      <c r="C73" s="31" t="s">
        <v>130</v>
      </c>
      <c r="D73" s="26" t="s">
        <v>70</v>
      </c>
      <c r="E73" s="26" t="s">
        <v>87</v>
      </c>
      <c r="F73" s="26" t="s">
        <v>109</v>
      </c>
      <c r="G73" s="26" t="s">
        <v>129</v>
      </c>
      <c r="H73" s="41">
        <v>0</v>
      </c>
    </row>
    <row r="74" spans="1:8" s="23" customFormat="1" ht="21" customHeight="1" x14ac:dyDescent="0.25">
      <c r="A74" s="20">
        <v>3</v>
      </c>
      <c r="B74" s="24">
        <v>950</v>
      </c>
      <c r="C74" s="31" t="s">
        <v>13</v>
      </c>
      <c r="D74" s="26" t="s">
        <v>70</v>
      </c>
      <c r="E74" s="26" t="s">
        <v>87</v>
      </c>
      <c r="F74" s="26" t="s">
        <v>109</v>
      </c>
      <c r="G74" s="26" t="s">
        <v>75</v>
      </c>
      <c r="H74" s="41">
        <v>0</v>
      </c>
    </row>
    <row r="75" spans="1:8" s="23" customFormat="1" ht="15" customHeight="1" x14ac:dyDescent="0.25">
      <c r="A75" s="20">
        <v>1</v>
      </c>
      <c r="B75" s="24">
        <v>950</v>
      </c>
      <c r="C75" s="31" t="s">
        <v>14</v>
      </c>
      <c r="D75" s="26" t="s">
        <v>70</v>
      </c>
      <c r="E75" s="26" t="s">
        <v>76</v>
      </c>
      <c r="F75" s="26"/>
      <c r="G75" s="26"/>
      <c r="H75" s="40">
        <f>SUMIFS(H76:H1130,$B76:$B1130,$B76,$D76:$D1130,$D76,$E76:$E1130,$E76)/2</f>
        <v>0</v>
      </c>
    </row>
    <row r="76" spans="1:8" s="23" customFormat="1" ht="63" x14ac:dyDescent="0.25">
      <c r="A76" s="20">
        <v>2</v>
      </c>
      <c r="B76" s="24">
        <v>950</v>
      </c>
      <c r="C76" s="31" t="s">
        <v>173</v>
      </c>
      <c r="D76" s="26" t="s">
        <v>70</v>
      </c>
      <c r="E76" s="26" t="s">
        <v>76</v>
      </c>
      <c r="F76" s="26" t="s">
        <v>50</v>
      </c>
      <c r="G76" s="26" t="s">
        <v>72</v>
      </c>
      <c r="H76" s="40">
        <f>SUMIFS(H77:H1130,$B77:$B1130,$B76,$D77:$D1130,$D77,$E77:$E1130,$E77,$F77:$F1130,$F77)</f>
        <v>0</v>
      </c>
    </row>
    <row r="77" spans="1:8" s="23" customFormat="1" ht="47.25" x14ac:dyDescent="0.25">
      <c r="A77" s="20">
        <v>3</v>
      </c>
      <c r="B77" s="24">
        <v>950</v>
      </c>
      <c r="C77" s="31" t="s">
        <v>12</v>
      </c>
      <c r="D77" s="26" t="s">
        <v>70</v>
      </c>
      <c r="E77" s="26" t="s">
        <v>76</v>
      </c>
      <c r="F77" s="26" t="s">
        <v>50</v>
      </c>
      <c r="G77" s="26" t="s">
        <v>74</v>
      </c>
      <c r="H77" s="41">
        <v>0</v>
      </c>
    </row>
    <row r="78" spans="1:8" s="23" customFormat="1" ht="49.9" customHeight="1" x14ac:dyDescent="0.25">
      <c r="A78" s="20">
        <v>1</v>
      </c>
      <c r="B78" s="24">
        <v>950</v>
      </c>
      <c r="C78" s="31" t="s">
        <v>52</v>
      </c>
      <c r="D78" s="26" t="s">
        <v>79</v>
      </c>
      <c r="E78" s="26" t="s">
        <v>90</v>
      </c>
      <c r="F78" s="26"/>
      <c r="G78" s="26"/>
      <c r="H78" s="40">
        <f>SUMIFS(H79:H1133,$B79:$B1133,$B79,$D79:$D1133,$D79,$E79:$E1133,$E79)/2</f>
        <v>808382.92</v>
      </c>
    </row>
    <row r="79" spans="1:8" s="23" customFormat="1" ht="63" x14ac:dyDescent="0.25">
      <c r="A79" s="20">
        <v>2</v>
      </c>
      <c r="B79" s="24">
        <v>950</v>
      </c>
      <c r="C79" s="31" t="s">
        <v>173</v>
      </c>
      <c r="D79" s="26" t="s">
        <v>79</v>
      </c>
      <c r="E79" s="26" t="s">
        <v>90</v>
      </c>
      <c r="F79" s="26" t="s">
        <v>50</v>
      </c>
      <c r="G79" s="26" t="s">
        <v>72</v>
      </c>
      <c r="H79" s="40">
        <f>SUMIFS(H80:H1133,$B80:$B1133,$B79,$D80:$D1133,$D80,$E80:$E1133,$E80,$F80:$F1133,$F80)</f>
        <v>808382.92</v>
      </c>
    </row>
    <row r="80" spans="1:8" s="23" customFormat="1" ht="47.25" x14ac:dyDescent="0.25">
      <c r="A80" s="20">
        <v>3</v>
      </c>
      <c r="B80" s="24">
        <v>950</v>
      </c>
      <c r="C80" s="31" t="s">
        <v>12</v>
      </c>
      <c r="D80" s="26" t="s">
        <v>79</v>
      </c>
      <c r="E80" s="26" t="s">
        <v>90</v>
      </c>
      <c r="F80" s="26" t="s">
        <v>50</v>
      </c>
      <c r="G80" s="26" t="s">
        <v>74</v>
      </c>
      <c r="H80" s="41">
        <v>808382.92</v>
      </c>
    </row>
    <row r="81" spans="1:8" s="23" customFormat="1" ht="15" customHeight="1" x14ac:dyDescent="0.25">
      <c r="A81" s="20">
        <v>1</v>
      </c>
      <c r="B81" s="24">
        <v>950</v>
      </c>
      <c r="C81" s="32" t="s">
        <v>54</v>
      </c>
      <c r="D81" s="26" t="s">
        <v>87</v>
      </c>
      <c r="E81" s="26" t="s">
        <v>93</v>
      </c>
      <c r="F81" s="26"/>
      <c r="G81" s="26"/>
      <c r="H81" s="40">
        <f>SUMIFS(H82:H1133,$B82:$B1133,$B82,$D82:$D1133,$D82,$E82:$E1133,$E82)/2</f>
        <v>0</v>
      </c>
    </row>
    <row r="82" spans="1:8" s="23" customFormat="1" ht="63" x14ac:dyDescent="0.25">
      <c r="A82" s="20">
        <v>2</v>
      </c>
      <c r="B82" s="24">
        <v>950</v>
      </c>
      <c r="C82" s="31" t="s">
        <v>173</v>
      </c>
      <c r="D82" s="26" t="s">
        <v>87</v>
      </c>
      <c r="E82" s="26" t="s">
        <v>93</v>
      </c>
      <c r="F82" s="26" t="s">
        <v>50</v>
      </c>
      <c r="G82" s="26" t="s">
        <v>72</v>
      </c>
      <c r="H82" s="40">
        <f>SUMIFS(H83:H1133,$B83:$B1133,$B82,$D83:$D1133,$D83,$E83:$E1133,$E83,$F83:$F1133,$F83)</f>
        <v>0</v>
      </c>
    </row>
    <row r="83" spans="1:8" s="23" customFormat="1" ht="47.25" x14ac:dyDescent="0.25">
      <c r="A83" s="20">
        <v>3</v>
      </c>
      <c r="B83" s="24">
        <v>950</v>
      </c>
      <c r="C83" s="31" t="s">
        <v>12</v>
      </c>
      <c r="D83" s="26" t="s">
        <v>87</v>
      </c>
      <c r="E83" s="26" t="s">
        <v>93</v>
      </c>
      <c r="F83" s="26" t="s">
        <v>50</v>
      </c>
      <c r="G83" s="26" t="s">
        <v>74</v>
      </c>
      <c r="H83" s="41">
        <v>0</v>
      </c>
    </row>
    <row r="84" spans="1:8" s="23" customFormat="1" ht="15.75" x14ac:dyDescent="0.25">
      <c r="A84" s="20">
        <v>1</v>
      </c>
      <c r="B84" s="24">
        <v>950</v>
      </c>
      <c r="C84" s="31" t="s">
        <v>37</v>
      </c>
      <c r="D84" s="26" t="s">
        <v>87</v>
      </c>
      <c r="E84" s="26" t="s">
        <v>88</v>
      </c>
      <c r="F84" s="26"/>
      <c r="G84" s="26"/>
      <c r="H84" s="40">
        <f>SUMIFS(H85:H1136,$B85:$B1136,$B85,$D85:$D1136,$D85,$E85:$E1136,$E85)/2</f>
        <v>331747.40000000002</v>
      </c>
    </row>
    <row r="85" spans="1:8" s="23" customFormat="1" ht="63" x14ac:dyDescent="0.25">
      <c r="A85" s="20">
        <v>2</v>
      </c>
      <c r="B85" s="24">
        <v>950</v>
      </c>
      <c r="C85" s="31" t="s">
        <v>173</v>
      </c>
      <c r="D85" s="26" t="s">
        <v>87</v>
      </c>
      <c r="E85" s="26" t="s">
        <v>88</v>
      </c>
      <c r="F85" s="26" t="s">
        <v>50</v>
      </c>
      <c r="G85" s="26"/>
      <c r="H85" s="40">
        <f>SUMIFS(H86:H1136,$B86:$B1136,$B85,$D86:$D1136,$D86,$E86:$E1136,$E86,$F86:$F1136,$F86)</f>
        <v>331747.40000000002</v>
      </c>
    </row>
    <row r="86" spans="1:8" s="23" customFormat="1" ht="47.25" x14ac:dyDescent="0.25">
      <c r="A86" s="20">
        <v>3</v>
      </c>
      <c r="B86" s="24">
        <v>950</v>
      </c>
      <c r="C86" s="31" t="s">
        <v>12</v>
      </c>
      <c r="D86" s="26" t="s">
        <v>87</v>
      </c>
      <c r="E86" s="26" t="s">
        <v>88</v>
      </c>
      <c r="F86" s="26" t="s">
        <v>50</v>
      </c>
      <c r="G86" s="26" t="s">
        <v>74</v>
      </c>
      <c r="H86" s="41">
        <v>331747.40000000002</v>
      </c>
    </row>
    <row r="87" spans="1:8" s="23" customFormat="1" ht="15.75" x14ac:dyDescent="0.25">
      <c r="A87" s="20">
        <v>1</v>
      </c>
      <c r="B87" s="24">
        <v>950</v>
      </c>
      <c r="C87" s="31" t="s">
        <v>59</v>
      </c>
      <c r="D87" s="26" t="s">
        <v>93</v>
      </c>
      <c r="E87" s="26" t="s">
        <v>70</v>
      </c>
      <c r="F87" s="26"/>
      <c r="G87" s="26"/>
      <c r="H87" s="40">
        <f>SUMIFS(H88:H1139,$B88:$B1139,$B88,$D88:$D1139,$D88,$E88:$E1139,$E88)/2</f>
        <v>246220.83</v>
      </c>
    </row>
    <row r="88" spans="1:8" s="23" customFormat="1" ht="63" x14ac:dyDescent="0.25">
      <c r="A88" s="20">
        <v>2</v>
      </c>
      <c r="B88" s="24">
        <v>950</v>
      </c>
      <c r="C88" s="31" t="s">
        <v>173</v>
      </c>
      <c r="D88" s="26" t="s">
        <v>93</v>
      </c>
      <c r="E88" s="26" t="s">
        <v>70</v>
      </c>
      <c r="F88" s="26" t="s">
        <v>50</v>
      </c>
      <c r="G88" s="26"/>
      <c r="H88" s="40">
        <f>SUMIFS(H89:H1139,$B89:$B1139,$B88,$D89:$D1139,$D89,$E89:$E1139,$E89,$F89:$F1139,$F89)</f>
        <v>246220.83</v>
      </c>
    </row>
    <row r="89" spans="1:8" s="23" customFormat="1" ht="47.25" x14ac:dyDescent="0.25">
      <c r="A89" s="20">
        <v>3</v>
      </c>
      <c r="B89" s="24">
        <v>950</v>
      </c>
      <c r="C89" s="31" t="s">
        <v>12</v>
      </c>
      <c r="D89" s="26" t="s">
        <v>93</v>
      </c>
      <c r="E89" s="26" t="s">
        <v>70</v>
      </c>
      <c r="F89" s="26" t="s">
        <v>50</v>
      </c>
      <c r="G89" s="26" t="s">
        <v>74</v>
      </c>
      <c r="H89" s="41">
        <v>246220.83</v>
      </c>
    </row>
    <row r="90" spans="1:8" s="23" customFormat="1" ht="47.25" x14ac:dyDescent="0.25">
      <c r="A90" s="20">
        <v>2</v>
      </c>
      <c r="B90" s="24">
        <v>950</v>
      </c>
      <c r="C90" s="31" t="s">
        <v>160</v>
      </c>
      <c r="D90" s="26" t="s">
        <v>93</v>
      </c>
      <c r="E90" s="26" t="s">
        <v>70</v>
      </c>
      <c r="F90" s="26" t="s">
        <v>159</v>
      </c>
      <c r="G90" s="26"/>
      <c r="H90" s="40">
        <f>SUMIFS(H91:H1141,$B91:$B1141,$B90,$D91:$D1141,$D91,$E91:$E1141,$E91,$F91:$F1141,$F91)</f>
        <v>0</v>
      </c>
    </row>
    <row r="91" spans="1:8" s="23" customFormat="1" ht="47.25" x14ac:dyDescent="0.25">
      <c r="A91" s="20">
        <v>3</v>
      </c>
      <c r="B91" s="24">
        <v>950</v>
      </c>
      <c r="C91" s="31" t="s">
        <v>12</v>
      </c>
      <c r="D91" s="26" t="s">
        <v>93</v>
      </c>
      <c r="E91" s="26" t="s">
        <v>70</v>
      </c>
      <c r="F91" s="26" t="s">
        <v>159</v>
      </c>
      <c r="G91" s="26" t="s">
        <v>74</v>
      </c>
      <c r="H91" s="41">
        <v>0</v>
      </c>
    </row>
    <row r="92" spans="1:8" s="23" customFormat="1" ht="15.75" x14ac:dyDescent="0.25">
      <c r="A92" s="20">
        <v>1</v>
      </c>
      <c r="B92" s="24">
        <v>950</v>
      </c>
      <c r="C92" s="31" t="s">
        <v>38</v>
      </c>
      <c r="D92" s="26" t="s">
        <v>82</v>
      </c>
      <c r="E92" s="26" t="s">
        <v>89</v>
      </c>
      <c r="F92" s="26"/>
      <c r="G92" s="26"/>
      <c r="H92" s="40">
        <f>SUMIFS(H93:H1149,$B93:$B1149,$B93,$D93:$D1149,$D93,$E93:$E1149,$E93)/2</f>
        <v>25020830.639999997</v>
      </c>
    </row>
    <row r="93" spans="1:8" s="23" customFormat="1" ht="54.6" customHeight="1" x14ac:dyDescent="0.25">
      <c r="A93" s="20">
        <v>2</v>
      </c>
      <c r="B93" s="24">
        <v>950</v>
      </c>
      <c r="C93" s="31" t="s">
        <v>192</v>
      </c>
      <c r="D93" s="26" t="s">
        <v>82</v>
      </c>
      <c r="E93" s="26" t="s">
        <v>89</v>
      </c>
      <c r="F93" s="26" t="s">
        <v>127</v>
      </c>
      <c r="G93" s="26"/>
      <c r="H93" s="40">
        <f>SUMIFS(H94:H1149,$B94:$B1149,$B93,$D94:$D1149,$D94,$E94:$E1149,$E94,$F94:$F1149,$F94)</f>
        <v>0</v>
      </c>
    </row>
    <row r="94" spans="1:8" s="23" customFormat="1" ht="47.25" x14ac:dyDescent="0.25">
      <c r="A94" s="20">
        <v>3</v>
      </c>
      <c r="B94" s="24">
        <v>950</v>
      </c>
      <c r="C94" s="31" t="s">
        <v>12</v>
      </c>
      <c r="D94" s="26" t="s">
        <v>82</v>
      </c>
      <c r="E94" s="26" t="s">
        <v>89</v>
      </c>
      <c r="F94" s="26" t="s">
        <v>127</v>
      </c>
      <c r="G94" s="26" t="s">
        <v>74</v>
      </c>
      <c r="H94" s="41">
        <v>0</v>
      </c>
    </row>
    <row r="95" spans="1:8" s="23" customFormat="1" ht="63" x14ac:dyDescent="0.25">
      <c r="A95" s="20">
        <v>2</v>
      </c>
      <c r="B95" s="24">
        <v>950</v>
      </c>
      <c r="C95" s="34" t="s">
        <v>169</v>
      </c>
      <c r="D95" s="26" t="s">
        <v>82</v>
      </c>
      <c r="E95" s="26" t="s">
        <v>89</v>
      </c>
      <c r="F95" s="26" t="s">
        <v>39</v>
      </c>
      <c r="G95" s="26"/>
      <c r="H95" s="40">
        <f>SUMIFS(H96:H1151,$B96:$B1151,$B95,$D96:$D1151,$D96,$E96:$E1151,$E96,$F96:$F1151,$F96)</f>
        <v>1961844</v>
      </c>
    </row>
    <row r="96" spans="1:8" s="23" customFormat="1" ht="47.25" x14ac:dyDescent="0.25">
      <c r="A96" s="20">
        <v>3</v>
      </c>
      <c r="B96" s="24">
        <v>950</v>
      </c>
      <c r="C96" s="31" t="s">
        <v>12</v>
      </c>
      <c r="D96" s="26" t="s">
        <v>82</v>
      </c>
      <c r="E96" s="26" t="s">
        <v>89</v>
      </c>
      <c r="F96" s="26" t="s">
        <v>39</v>
      </c>
      <c r="G96" s="26" t="s">
        <v>74</v>
      </c>
      <c r="H96" s="41">
        <v>1961844</v>
      </c>
    </row>
    <row r="97" spans="1:8" s="23" customFormat="1" ht="63" x14ac:dyDescent="0.25">
      <c r="A97" s="20">
        <v>2</v>
      </c>
      <c r="B97" s="24">
        <v>950</v>
      </c>
      <c r="C97" s="31" t="s">
        <v>173</v>
      </c>
      <c r="D97" s="26" t="s">
        <v>82</v>
      </c>
      <c r="E97" s="26" t="s">
        <v>89</v>
      </c>
      <c r="F97" s="26" t="s">
        <v>50</v>
      </c>
      <c r="G97" s="26"/>
      <c r="H97" s="40">
        <f>SUMIFS(H98:H1153,$B98:$B1153,$B97,$D98:$D1153,$D98,$E98:$E1153,$E98,$F98:$F1153,$F98)</f>
        <v>19319241.699999999</v>
      </c>
    </row>
    <row r="98" spans="1:8" s="23" customFormat="1" ht="47.25" x14ac:dyDescent="0.25">
      <c r="A98" s="20">
        <v>3</v>
      </c>
      <c r="B98" s="24">
        <v>950</v>
      </c>
      <c r="C98" s="31" t="s">
        <v>12</v>
      </c>
      <c r="D98" s="26" t="s">
        <v>82</v>
      </c>
      <c r="E98" s="26" t="s">
        <v>89</v>
      </c>
      <c r="F98" s="26" t="s">
        <v>50</v>
      </c>
      <c r="G98" s="26" t="s">
        <v>74</v>
      </c>
      <c r="H98" s="41">
        <v>19319241.699999999</v>
      </c>
    </row>
    <row r="99" spans="1:8" s="23" customFormat="1" ht="47.25" x14ac:dyDescent="0.25">
      <c r="A99" s="20">
        <v>2</v>
      </c>
      <c r="B99" s="24">
        <v>950</v>
      </c>
      <c r="C99" s="31" t="s">
        <v>156</v>
      </c>
      <c r="D99" s="26" t="s">
        <v>82</v>
      </c>
      <c r="E99" s="26" t="s">
        <v>89</v>
      </c>
      <c r="F99" s="26" t="s">
        <v>155</v>
      </c>
      <c r="G99" s="26"/>
      <c r="H99" s="40">
        <f>SUMIFS(H100:H1155,$B100:$B1155,$B99,$D100:$D1155,$D100,$E100:$E1155,$E100,$F100:$F1155,$F100)</f>
        <v>3739744.94</v>
      </c>
    </row>
    <row r="100" spans="1:8" s="23" customFormat="1" ht="47.25" x14ac:dyDescent="0.25">
      <c r="A100" s="20">
        <v>3</v>
      </c>
      <c r="B100" s="24">
        <v>950</v>
      </c>
      <c r="C100" s="31" t="s">
        <v>12</v>
      </c>
      <c r="D100" s="26" t="s">
        <v>82</v>
      </c>
      <c r="E100" s="26" t="s">
        <v>89</v>
      </c>
      <c r="F100" s="26" t="s">
        <v>155</v>
      </c>
      <c r="G100" s="26" t="s">
        <v>74</v>
      </c>
      <c r="H100" s="41">
        <v>3739744.94</v>
      </c>
    </row>
    <row r="101" spans="1:8" s="23" customFormat="1" ht="15.75" x14ac:dyDescent="0.25">
      <c r="A101" s="20">
        <v>1</v>
      </c>
      <c r="B101" s="24">
        <v>950</v>
      </c>
      <c r="C101" s="31" t="s">
        <v>133</v>
      </c>
      <c r="D101" s="26" t="s">
        <v>85</v>
      </c>
      <c r="E101" s="26" t="s">
        <v>87</v>
      </c>
      <c r="F101" s="26"/>
      <c r="G101" s="26"/>
      <c r="H101" s="40">
        <f>SUMIFS(H102:H1158,$B102:$B1158,$B102,$D102:$D1158,$D102,$E102:$E1158,$E102)/2</f>
        <v>14107499.91</v>
      </c>
    </row>
    <row r="102" spans="1:8" s="23" customFormat="1" ht="85.15" customHeight="1" x14ac:dyDescent="0.25">
      <c r="A102" s="20">
        <v>2</v>
      </c>
      <c r="B102" s="24">
        <v>950</v>
      </c>
      <c r="C102" s="31" t="s">
        <v>195</v>
      </c>
      <c r="D102" s="26" t="s">
        <v>85</v>
      </c>
      <c r="E102" s="26" t="s">
        <v>87</v>
      </c>
      <c r="F102" s="26" t="s">
        <v>122</v>
      </c>
      <c r="G102" s="26"/>
      <c r="H102" s="40">
        <f>SUMIFS(H103:H1158,$B103:$B1158,$B102,$D103:$D1158,$D103,$E103:$E1158,$E103,$F103:$F1158,$F103)</f>
        <v>14107499.91</v>
      </c>
    </row>
    <row r="103" spans="1:8" s="23" customFormat="1" ht="15.75" x14ac:dyDescent="0.25">
      <c r="A103" s="20">
        <v>3</v>
      </c>
      <c r="B103" s="24">
        <v>950</v>
      </c>
      <c r="C103" s="31" t="s">
        <v>120</v>
      </c>
      <c r="D103" s="26" t="s">
        <v>85</v>
      </c>
      <c r="E103" s="26" t="s">
        <v>87</v>
      </c>
      <c r="F103" s="26" t="s">
        <v>122</v>
      </c>
      <c r="G103" s="26" t="s">
        <v>121</v>
      </c>
      <c r="H103" s="41">
        <v>14107499.91</v>
      </c>
    </row>
    <row r="104" spans="1:8" s="23" customFormat="1" ht="31.5" x14ac:dyDescent="0.25">
      <c r="A104" s="20">
        <v>0</v>
      </c>
      <c r="B104" s="21">
        <v>955</v>
      </c>
      <c r="C104" s="22" t="s">
        <v>40</v>
      </c>
      <c r="D104" s="33" t="s">
        <v>72</v>
      </c>
      <c r="E104" s="33" t="s">
        <v>72</v>
      </c>
      <c r="F104" s="33" t="s">
        <v>7</v>
      </c>
      <c r="G104" s="33" t="s">
        <v>72</v>
      </c>
      <c r="H104" s="39">
        <f>SUMIFS(H105:H1167,$B105:$B1167,$B105)/3</f>
        <v>370098187.66000026</v>
      </c>
    </row>
    <row r="105" spans="1:8" s="23" customFormat="1" ht="47.25" x14ac:dyDescent="0.25">
      <c r="A105" s="20">
        <v>1</v>
      </c>
      <c r="B105" s="24">
        <v>955</v>
      </c>
      <c r="C105" s="31" t="s">
        <v>41</v>
      </c>
      <c r="D105" s="26" t="s">
        <v>70</v>
      </c>
      <c r="E105" s="26" t="s">
        <v>89</v>
      </c>
      <c r="F105" s="26" t="s">
        <v>7</v>
      </c>
      <c r="G105" s="26" t="s">
        <v>72</v>
      </c>
      <c r="H105" s="40">
        <f>SUMIFS(H106:H1162,$B106:$B1162,$B106,$D106:$D1162,$D106,$E106:$E1162,$E106)/2</f>
        <v>2405571.42</v>
      </c>
    </row>
    <row r="106" spans="1:8" s="23" customFormat="1" ht="63" x14ac:dyDescent="0.25">
      <c r="A106" s="20">
        <v>2</v>
      </c>
      <c r="B106" s="24">
        <v>955</v>
      </c>
      <c r="C106" s="31" t="s">
        <v>9</v>
      </c>
      <c r="D106" s="26" t="s">
        <v>70</v>
      </c>
      <c r="E106" s="26" t="s">
        <v>89</v>
      </c>
      <c r="F106" s="26" t="s">
        <v>109</v>
      </c>
      <c r="G106" s="26" t="s">
        <v>72</v>
      </c>
      <c r="H106" s="40">
        <f>SUMIFS(H107:H1162,$B107:$B1162,$B106,$D107:$D1162,$D107,$E107:$E1162,$E107,$F107:$F1162,$F107)</f>
        <v>2405571.42</v>
      </c>
    </row>
    <row r="107" spans="1:8" s="23" customFormat="1" ht="31.5" x14ac:dyDescent="0.25">
      <c r="A107" s="20">
        <v>3</v>
      </c>
      <c r="B107" s="24">
        <v>955</v>
      </c>
      <c r="C107" s="31" t="s">
        <v>11</v>
      </c>
      <c r="D107" s="26" t="s">
        <v>70</v>
      </c>
      <c r="E107" s="26" t="s">
        <v>89</v>
      </c>
      <c r="F107" s="26" t="s">
        <v>109</v>
      </c>
      <c r="G107" s="26" t="s">
        <v>73</v>
      </c>
      <c r="H107" s="41">
        <v>2405571.42</v>
      </c>
    </row>
    <row r="108" spans="1:8" s="23" customFormat="1" ht="47.25" x14ac:dyDescent="0.25">
      <c r="A108" s="20">
        <v>3</v>
      </c>
      <c r="B108" s="24">
        <v>955</v>
      </c>
      <c r="C108" s="25" t="s">
        <v>12</v>
      </c>
      <c r="D108" s="26" t="s">
        <v>70</v>
      </c>
      <c r="E108" s="26" t="s">
        <v>89</v>
      </c>
      <c r="F108" s="26" t="s">
        <v>109</v>
      </c>
      <c r="G108" s="26" t="s">
        <v>74</v>
      </c>
      <c r="H108" s="41">
        <v>0</v>
      </c>
    </row>
    <row r="109" spans="1:8" s="23" customFormat="1" ht="63" x14ac:dyDescent="0.25">
      <c r="A109" s="20">
        <v>1</v>
      </c>
      <c r="B109" s="24">
        <v>955</v>
      </c>
      <c r="C109" s="31" t="s">
        <v>34</v>
      </c>
      <c r="D109" s="26" t="s">
        <v>70</v>
      </c>
      <c r="E109" s="26" t="s">
        <v>87</v>
      </c>
      <c r="F109" s="26" t="s">
        <v>7</v>
      </c>
      <c r="G109" s="26" t="s">
        <v>72</v>
      </c>
      <c r="H109" s="40">
        <f>SUMIFS(H110:H1166,$B110:$B1166,$B110,$D110:$D1166,$D110,$E110:$E1166,$E110)/2</f>
        <v>23028467.509999998</v>
      </c>
    </row>
    <row r="110" spans="1:8" s="23" customFormat="1" ht="63" x14ac:dyDescent="0.25">
      <c r="A110" s="20">
        <v>2</v>
      </c>
      <c r="B110" s="24">
        <v>955</v>
      </c>
      <c r="C110" s="28" t="s">
        <v>194</v>
      </c>
      <c r="D110" s="26" t="s">
        <v>70</v>
      </c>
      <c r="E110" s="26" t="s">
        <v>87</v>
      </c>
      <c r="F110" s="26" t="s">
        <v>15</v>
      </c>
      <c r="G110" s="26" t="s">
        <v>72</v>
      </c>
      <c r="H110" s="40">
        <f>SUMIFS(H111:H1166,$B111:$B1166,$B110,$D111:$D1166,$D111,$E111:$E1166,$E111,$F111:$F1166,$F111)</f>
        <v>255491.36</v>
      </c>
    </row>
    <row r="111" spans="1:8" s="23" customFormat="1" ht="47.25" x14ac:dyDescent="0.25">
      <c r="A111" s="20">
        <v>3</v>
      </c>
      <c r="B111" s="24">
        <v>955</v>
      </c>
      <c r="C111" s="25" t="s">
        <v>12</v>
      </c>
      <c r="D111" s="26" t="s">
        <v>70</v>
      </c>
      <c r="E111" s="26" t="s">
        <v>87</v>
      </c>
      <c r="F111" s="26" t="s">
        <v>15</v>
      </c>
      <c r="G111" s="26" t="s">
        <v>74</v>
      </c>
      <c r="H111" s="41">
        <v>255491.36</v>
      </c>
    </row>
    <row r="112" spans="1:8" s="23" customFormat="1" ht="47.25" x14ac:dyDescent="0.25">
      <c r="A112" s="20">
        <v>2</v>
      </c>
      <c r="B112" s="27">
        <v>955</v>
      </c>
      <c r="C112" s="28" t="s">
        <v>165</v>
      </c>
      <c r="D112" s="29" t="s">
        <v>70</v>
      </c>
      <c r="E112" s="26" t="s">
        <v>87</v>
      </c>
      <c r="F112" s="26" t="s">
        <v>42</v>
      </c>
      <c r="G112" s="26" t="s">
        <v>72</v>
      </c>
      <c r="H112" s="40">
        <f>SUMIFS(H113:H1168,$B113:$B1168,$B112,$D113:$D1168,$D113,$E113:$E1168,$E113,$F113:$F1168,$F113)</f>
        <v>28322</v>
      </c>
    </row>
    <row r="113" spans="1:8" s="23" customFormat="1" ht="47.25" x14ac:dyDescent="0.25">
      <c r="A113" s="20">
        <v>3</v>
      </c>
      <c r="B113" s="24">
        <v>955</v>
      </c>
      <c r="C113" s="30" t="s">
        <v>12</v>
      </c>
      <c r="D113" s="26" t="s">
        <v>70</v>
      </c>
      <c r="E113" s="26" t="s">
        <v>87</v>
      </c>
      <c r="F113" s="26" t="s">
        <v>42</v>
      </c>
      <c r="G113" s="26" t="s">
        <v>74</v>
      </c>
      <c r="H113" s="41">
        <v>28322</v>
      </c>
    </row>
    <row r="114" spans="1:8" s="23" customFormat="1" ht="63" x14ac:dyDescent="0.25">
      <c r="A114" s="20">
        <v>2</v>
      </c>
      <c r="B114" s="24">
        <v>955</v>
      </c>
      <c r="C114" s="31" t="s">
        <v>9</v>
      </c>
      <c r="D114" s="26" t="s">
        <v>70</v>
      </c>
      <c r="E114" s="26" t="s">
        <v>87</v>
      </c>
      <c r="F114" s="26" t="s">
        <v>109</v>
      </c>
      <c r="G114" s="26" t="s">
        <v>72</v>
      </c>
      <c r="H114" s="40">
        <f>SUMIFS(H115:H1170,$B115:$B1170,$B114,$D115:$D1170,$D115,$E115:$E1170,$E115,$F115:$F1170,$F115)</f>
        <v>22744654.149999999</v>
      </c>
    </row>
    <row r="115" spans="1:8" s="23" customFormat="1" ht="31.5" x14ac:dyDescent="0.25">
      <c r="A115" s="20">
        <v>3</v>
      </c>
      <c r="B115" s="24">
        <v>955</v>
      </c>
      <c r="C115" s="31" t="s">
        <v>11</v>
      </c>
      <c r="D115" s="26" t="s">
        <v>70</v>
      </c>
      <c r="E115" s="26" t="s">
        <v>87</v>
      </c>
      <c r="F115" s="26" t="s">
        <v>109</v>
      </c>
      <c r="G115" s="26" t="s">
        <v>73</v>
      </c>
      <c r="H115" s="41">
        <v>21141888.109999999</v>
      </c>
    </row>
    <row r="116" spans="1:8" s="23" customFormat="1" ht="47.25" x14ac:dyDescent="0.25">
      <c r="A116" s="20">
        <v>3</v>
      </c>
      <c r="B116" s="24">
        <v>955</v>
      </c>
      <c r="C116" s="31" t="s">
        <v>12</v>
      </c>
      <c r="D116" s="26" t="s">
        <v>70</v>
      </c>
      <c r="E116" s="26" t="s">
        <v>87</v>
      </c>
      <c r="F116" s="26" t="s">
        <v>109</v>
      </c>
      <c r="G116" s="26" t="s">
        <v>74</v>
      </c>
      <c r="H116" s="41">
        <v>1464779.64</v>
      </c>
    </row>
    <row r="117" spans="1:8" s="23" customFormat="1" ht="37.9" customHeight="1" x14ac:dyDescent="0.25">
      <c r="A117" s="20">
        <v>3</v>
      </c>
      <c r="B117" s="24">
        <v>955</v>
      </c>
      <c r="C117" s="31" t="s">
        <v>21</v>
      </c>
      <c r="D117" s="26" t="s">
        <v>70</v>
      </c>
      <c r="E117" s="26" t="s">
        <v>87</v>
      </c>
      <c r="F117" s="26" t="s">
        <v>109</v>
      </c>
      <c r="G117" s="26" t="s">
        <v>81</v>
      </c>
      <c r="H117" s="41">
        <v>0</v>
      </c>
    </row>
    <row r="118" spans="1:8" s="23" customFormat="1" ht="15.75" x14ac:dyDescent="0.25">
      <c r="A118" s="20">
        <v>3</v>
      </c>
      <c r="B118" s="24">
        <v>955</v>
      </c>
      <c r="C118" s="31" t="s">
        <v>13</v>
      </c>
      <c r="D118" s="26" t="s">
        <v>70</v>
      </c>
      <c r="E118" s="26" t="s">
        <v>87</v>
      </c>
      <c r="F118" s="26" t="s">
        <v>109</v>
      </c>
      <c r="G118" s="26" t="s">
        <v>75</v>
      </c>
      <c r="H118" s="41">
        <v>137986.4</v>
      </c>
    </row>
    <row r="119" spans="1:8" s="23" customFormat="1" ht="15.75" x14ac:dyDescent="0.25">
      <c r="A119" s="20">
        <v>1</v>
      </c>
      <c r="B119" s="24">
        <v>955</v>
      </c>
      <c r="C119" s="31" t="s">
        <v>137</v>
      </c>
      <c r="D119" s="26" t="s">
        <v>70</v>
      </c>
      <c r="E119" s="26" t="s">
        <v>93</v>
      </c>
      <c r="F119" s="26" t="s">
        <v>7</v>
      </c>
      <c r="G119" s="26" t="s">
        <v>72</v>
      </c>
      <c r="H119" s="40">
        <f>SUMIFS(H120:H1176,$B120:$B1176,$B120,$D120:$D1176,$D120,$E120:$E1176,$E120)/2</f>
        <v>10044</v>
      </c>
    </row>
    <row r="120" spans="1:8" s="23" customFormat="1" ht="31.5" x14ac:dyDescent="0.25">
      <c r="A120" s="20">
        <v>2</v>
      </c>
      <c r="B120" s="24">
        <v>955</v>
      </c>
      <c r="C120" s="28" t="s">
        <v>138</v>
      </c>
      <c r="D120" s="26" t="s">
        <v>70</v>
      </c>
      <c r="E120" s="26" t="s">
        <v>93</v>
      </c>
      <c r="F120" s="26" t="s">
        <v>139</v>
      </c>
      <c r="G120" s="26" t="s">
        <v>72</v>
      </c>
      <c r="H120" s="40">
        <f>SUMIFS(H121:H1176,$B121:$B1176,$B120,$D121:$D1176,$D121,$E121:$E1176,$E121,$F121:$F1176,$F121)</f>
        <v>10044</v>
      </c>
    </row>
    <row r="121" spans="1:8" s="23" customFormat="1" ht="47.25" x14ac:dyDescent="0.25">
      <c r="A121" s="20">
        <v>3</v>
      </c>
      <c r="B121" s="24">
        <v>955</v>
      </c>
      <c r="C121" s="31" t="s">
        <v>12</v>
      </c>
      <c r="D121" s="26" t="s">
        <v>70</v>
      </c>
      <c r="E121" s="26" t="s">
        <v>93</v>
      </c>
      <c r="F121" s="26" t="s">
        <v>139</v>
      </c>
      <c r="G121" s="26" t="s">
        <v>74</v>
      </c>
      <c r="H121" s="41">
        <v>10044</v>
      </c>
    </row>
    <row r="122" spans="1:8" s="23" customFormat="1" ht="15.75" x14ac:dyDescent="0.25">
      <c r="A122" s="20">
        <v>1</v>
      </c>
      <c r="B122" s="24">
        <v>955</v>
      </c>
      <c r="C122" s="31" t="s">
        <v>204</v>
      </c>
      <c r="D122" s="26" t="s">
        <v>70</v>
      </c>
      <c r="E122" s="26" t="s">
        <v>82</v>
      </c>
      <c r="F122" s="26" t="s">
        <v>7</v>
      </c>
      <c r="G122" s="26" t="s">
        <v>72</v>
      </c>
      <c r="H122" s="40">
        <f>SUMIFS(H123:H1179,$B123:$B1179,$B123,$D123:$D1179,$D123,$E123:$E1179,$E123)/2</f>
        <v>0</v>
      </c>
    </row>
    <row r="123" spans="1:8" s="23" customFormat="1" ht="47.25" x14ac:dyDescent="0.25">
      <c r="A123" s="20">
        <v>2</v>
      </c>
      <c r="B123" s="24">
        <v>955</v>
      </c>
      <c r="C123" s="28" t="s">
        <v>206</v>
      </c>
      <c r="D123" s="26" t="s">
        <v>70</v>
      </c>
      <c r="E123" s="26" t="s">
        <v>82</v>
      </c>
      <c r="F123" s="26" t="s">
        <v>205</v>
      </c>
      <c r="G123" s="26" t="s">
        <v>72</v>
      </c>
      <c r="H123" s="40">
        <f>SUMIFS(H124:H1179,$B124:$B1179,$B123,$D124:$D1179,$D124,$E124:$E1179,$E124,$F124:$F1179,$F124)</f>
        <v>0</v>
      </c>
    </row>
    <row r="124" spans="1:8" s="23" customFormat="1" ht="15.75" x14ac:dyDescent="0.25">
      <c r="A124" s="20">
        <v>3</v>
      </c>
      <c r="B124" s="24">
        <v>955</v>
      </c>
      <c r="C124" s="25" t="s">
        <v>208</v>
      </c>
      <c r="D124" s="26" t="s">
        <v>70</v>
      </c>
      <c r="E124" s="26" t="s">
        <v>82</v>
      </c>
      <c r="F124" s="26" t="s">
        <v>205</v>
      </c>
      <c r="G124" s="26" t="s">
        <v>207</v>
      </c>
      <c r="H124" s="41">
        <v>0</v>
      </c>
    </row>
    <row r="125" spans="1:8" s="23" customFormat="1" ht="15.75" x14ac:dyDescent="0.25">
      <c r="A125" s="20">
        <v>1</v>
      </c>
      <c r="B125" s="24">
        <v>955</v>
      </c>
      <c r="C125" s="31" t="s">
        <v>43</v>
      </c>
      <c r="D125" s="26" t="s">
        <v>70</v>
      </c>
      <c r="E125" s="26" t="s">
        <v>86</v>
      </c>
      <c r="F125" s="26" t="s">
        <v>7</v>
      </c>
      <c r="G125" s="26" t="s">
        <v>72</v>
      </c>
      <c r="H125" s="40">
        <f>SUMIFS(H126:H1179,$B126:$B1179,$B126,$D126:$D1179,$D126,$E126:$E1179,$E126)/2</f>
        <v>0</v>
      </c>
    </row>
    <row r="126" spans="1:8" s="23" customFormat="1" ht="39" customHeight="1" x14ac:dyDescent="0.25">
      <c r="A126" s="20">
        <v>2</v>
      </c>
      <c r="B126" s="24">
        <v>955</v>
      </c>
      <c r="C126" s="31" t="s">
        <v>35</v>
      </c>
      <c r="D126" s="26" t="s">
        <v>70</v>
      </c>
      <c r="E126" s="26" t="s">
        <v>86</v>
      </c>
      <c r="F126" s="26" t="s">
        <v>111</v>
      </c>
      <c r="G126" s="26" t="s">
        <v>72</v>
      </c>
      <c r="H126" s="40">
        <f>SUMIFS(H127:H1179,$B127:$B1179,$B126,$D127:$D1179,$D127,$E127:$E1179,$E127,$F127:$F1179,$F127)</f>
        <v>0</v>
      </c>
    </row>
    <row r="127" spans="1:8" s="23" customFormat="1" ht="15.75" x14ac:dyDescent="0.25">
      <c r="A127" s="20">
        <v>3</v>
      </c>
      <c r="B127" s="24">
        <v>955</v>
      </c>
      <c r="C127" s="31" t="s">
        <v>44</v>
      </c>
      <c r="D127" s="26" t="s">
        <v>70</v>
      </c>
      <c r="E127" s="26" t="s">
        <v>86</v>
      </c>
      <c r="F127" s="26" t="s">
        <v>111</v>
      </c>
      <c r="G127" s="26" t="s">
        <v>91</v>
      </c>
      <c r="H127" s="41">
        <v>0</v>
      </c>
    </row>
    <row r="128" spans="1:8" s="23" customFormat="1" ht="15.75" x14ac:dyDescent="0.25">
      <c r="A128" s="20">
        <v>1</v>
      </c>
      <c r="B128" s="24">
        <v>955</v>
      </c>
      <c r="C128" s="31" t="s">
        <v>14</v>
      </c>
      <c r="D128" s="26" t="s">
        <v>70</v>
      </c>
      <c r="E128" s="26" t="s">
        <v>76</v>
      </c>
      <c r="F128" s="26"/>
      <c r="G128" s="26"/>
      <c r="H128" s="40">
        <f>SUMIFS(H129:H1182,$B129:$B1182,$B129,$D129:$D1182,$D129,$E129:$E1182,$E129)/2</f>
        <v>19310561.379999999</v>
      </c>
    </row>
    <row r="129" spans="1:8" s="23" customFormat="1" ht="47.25" x14ac:dyDescent="0.25">
      <c r="A129" s="20">
        <v>2</v>
      </c>
      <c r="B129" s="24">
        <v>955</v>
      </c>
      <c r="C129" s="31" t="s">
        <v>185</v>
      </c>
      <c r="D129" s="26" t="s">
        <v>70</v>
      </c>
      <c r="E129" s="26" t="s">
        <v>76</v>
      </c>
      <c r="F129" s="26" t="s">
        <v>184</v>
      </c>
      <c r="G129" s="26"/>
      <c r="H129" s="40">
        <f>SUMIFS(H130:H1182,$B130:$B1182,$B129,$D130:$D1182,$D130,$E130:$E1182,$E130,$F130:$F1182,$F130)</f>
        <v>0</v>
      </c>
    </row>
    <row r="130" spans="1:8" s="23" customFormat="1" ht="15.75" x14ac:dyDescent="0.25">
      <c r="A130" s="20">
        <v>3</v>
      </c>
      <c r="B130" s="24">
        <v>955</v>
      </c>
      <c r="C130" s="31" t="s">
        <v>46</v>
      </c>
      <c r="D130" s="26" t="s">
        <v>70</v>
      </c>
      <c r="E130" s="26" t="s">
        <v>76</v>
      </c>
      <c r="F130" s="26" t="s">
        <v>184</v>
      </c>
      <c r="G130" s="26" t="s">
        <v>92</v>
      </c>
      <c r="H130" s="41">
        <v>0</v>
      </c>
    </row>
    <row r="131" spans="1:8" s="23" customFormat="1" ht="63" x14ac:dyDescent="0.25">
      <c r="A131" s="20">
        <v>2</v>
      </c>
      <c r="B131" s="24">
        <v>955</v>
      </c>
      <c r="C131" s="35" t="s">
        <v>175</v>
      </c>
      <c r="D131" s="26" t="s">
        <v>70</v>
      </c>
      <c r="E131" s="26" t="s">
        <v>76</v>
      </c>
      <c r="F131" s="26" t="s">
        <v>47</v>
      </c>
      <c r="G131" s="26"/>
      <c r="H131" s="40">
        <f>SUMIFS(H132:H1184,$B132:$B1184,$B131,$D132:$D1184,$D132,$E132:$E1184,$E132,$F132:$F1184,$F132)</f>
        <v>6466499.6399999997</v>
      </c>
    </row>
    <row r="132" spans="1:8" s="23" customFormat="1" ht="15.75" x14ac:dyDescent="0.25">
      <c r="A132" s="20">
        <v>3</v>
      </c>
      <c r="B132" s="24">
        <v>955</v>
      </c>
      <c r="C132" s="31" t="s">
        <v>46</v>
      </c>
      <c r="D132" s="26" t="s">
        <v>70</v>
      </c>
      <c r="E132" s="26" t="s">
        <v>76</v>
      </c>
      <c r="F132" s="26" t="s">
        <v>47</v>
      </c>
      <c r="G132" s="26" t="s">
        <v>92</v>
      </c>
      <c r="H132" s="41">
        <v>6466499.6399999997</v>
      </c>
    </row>
    <row r="133" spans="1:8" s="23" customFormat="1" ht="78.75" x14ac:dyDescent="0.25">
      <c r="A133" s="20">
        <v>2</v>
      </c>
      <c r="B133" s="24">
        <v>955</v>
      </c>
      <c r="C133" s="31" t="s">
        <v>176</v>
      </c>
      <c r="D133" s="26" t="s">
        <v>70</v>
      </c>
      <c r="E133" s="26" t="s">
        <v>76</v>
      </c>
      <c r="F133" s="26" t="s">
        <v>48</v>
      </c>
      <c r="G133" s="26"/>
      <c r="H133" s="40">
        <f>SUMIFS(H134:H1186,$B134:$B1186,$B133,$D134:$D1186,$D134,$E134:$E1186,$E134,$F134:$F1186,$F134)</f>
        <v>2610674.5299999998</v>
      </c>
    </row>
    <row r="134" spans="1:8" s="23" customFormat="1" ht="15.75" x14ac:dyDescent="0.25">
      <c r="A134" s="20">
        <v>3</v>
      </c>
      <c r="B134" s="24">
        <v>955</v>
      </c>
      <c r="C134" s="31" t="s">
        <v>46</v>
      </c>
      <c r="D134" s="26" t="s">
        <v>70</v>
      </c>
      <c r="E134" s="26" t="s">
        <v>76</v>
      </c>
      <c r="F134" s="26" t="s">
        <v>48</v>
      </c>
      <c r="G134" s="26" t="s">
        <v>92</v>
      </c>
      <c r="H134" s="41">
        <v>2610674.5299999998</v>
      </c>
    </row>
    <row r="135" spans="1:8" s="23" customFormat="1" ht="63" x14ac:dyDescent="0.25">
      <c r="A135" s="20">
        <v>2</v>
      </c>
      <c r="B135" s="24">
        <v>955</v>
      </c>
      <c r="C135" s="31" t="s">
        <v>173</v>
      </c>
      <c r="D135" s="26" t="s">
        <v>70</v>
      </c>
      <c r="E135" s="26" t="s">
        <v>76</v>
      </c>
      <c r="F135" s="26" t="s">
        <v>50</v>
      </c>
      <c r="G135" s="26" t="s">
        <v>72</v>
      </c>
      <c r="H135" s="40">
        <f>SUMIFS(H136:H1190,$B136:$B1190,$B135,$D136:$D1190,$D136,$E136:$E1190,$E136,$F136:$F1190,$F136)</f>
        <v>0</v>
      </c>
    </row>
    <row r="136" spans="1:8" s="23" customFormat="1" ht="15.75" x14ac:dyDescent="0.25">
      <c r="A136" s="20">
        <v>3</v>
      </c>
      <c r="B136" s="24">
        <v>955</v>
      </c>
      <c r="C136" s="31" t="s">
        <v>46</v>
      </c>
      <c r="D136" s="26" t="s">
        <v>70</v>
      </c>
      <c r="E136" s="26" t="s">
        <v>76</v>
      </c>
      <c r="F136" s="26" t="s">
        <v>50</v>
      </c>
      <c r="G136" s="26" t="s">
        <v>92</v>
      </c>
      <c r="H136" s="41">
        <v>0</v>
      </c>
    </row>
    <row r="137" spans="1:8" s="23" customFormat="1" ht="47.25" x14ac:dyDescent="0.25">
      <c r="A137" s="20">
        <v>2</v>
      </c>
      <c r="B137" s="24">
        <v>955</v>
      </c>
      <c r="C137" s="31" t="s">
        <v>146</v>
      </c>
      <c r="D137" s="26" t="s">
        <v>70</v>
      </c>
      <c r="E137" s="26" t="s">
        <v>76</v>
      </c>
      <c r="F137" s="26" t="s">
        <v>145</v>
      </c>
      <c r="G137" s="26"/>
      <c r="H137" s="40">
        <f>SUMIFS(H138:H1192,$B138:$B1192,$B137,$D138:$D1192,$D138,$E138:$E1192,$E138,$F138:$F1192,$F138)</f>
        <v>7519079.5999999996</v>
      </c>
    </row>
    <row r="138" spans="1:8" s="23" customFormat="1" ht="31.5" x14ac:dyDescent="0.25">
      <c r="A138" s="20">
        <v>3</v>
      </c>
      <c r="B138" s="24">
        <v>955</v>
      </c>
      <c r="C138" s="31" t="s">
        <v>23</v>
      </c>
      <c r="D138" s="26" t="s">
        <v>70</v>
      </c>
      <c r="E138" s="26" t="s">
        <v>76</v>
      </c>
      <c r="F138" s="26" t="s">
        <v>145</v>
      </c>
      <c r="G138" s="26" t="s">
        <v>83</v>
      </c>
      <c r="H138" s="41">
        <v>7013279.5999999996</v>
      </c>
    </row>
    <row r="139" spans="1:8" s="23" customFormat="1" ht="47.25" x14ac:dyDescent="0.25">
      <c r="A139" s="20">
        <v>3</v>
      </c>
      <c r="B139" s="24">
        <v>955</v>
      </c>
      <c r="C139" s="31" t="s">
        <v>12</v>
      </c>
      <c r="D139" s="26" t="s">
        <v>70</v>
      </c>
      <c r="E139" s="26" t="s">
        <v>76</v>
      </c>
      <c r="F139" s="26" t="s">
        <v>145</v>
      </c>
      <c r="G139" s="26" t="s">
        <v>74</v>
      </c>
      <c r="H139" s="41">
        <v>505800</v>
      </c>
    </row>
    <row r="140" spans="1:8" s="23" customFormat="1" ht="39" customHeight="1" x14ac:dyDescent="0.25">
      <c r="A140" s="20">
        <v>2</v>
      </c>
      <c r="B140" s="24">
        <v>955</v>
      </c>
      <c r="C140" s="31" t="s">
        <v>35</v>
      </c>
      <c r="D140" s="26" t="s">
        <v>70</v>
      </c>
      <c r="E140" s="26" t="s">
        <v>76</v>
      </c>
      <c r="F140" s="26" t="s">
        <v>111</v>
      </c>
      <c r="G140" s="26"/>
      <c r="H140" s="40">
        <f>SUMIFS(H141:H1195,$B141:$B1195,$B140,$D141:$D1195,$D141,$E141:$E1195,$E141,$F141:$F1195,$F141)</f>
        <v>2714307.61</v>
      </c>
    </row>
    <row r="141" spans="1:8" s="23" customFormat="1" ht="15.75" x14ac:dyDescent="0.25">
      <c r="A141" s="20">
        <v>3</v>
      </c>
      <c r="B141" s="24">
        <v>955</v>
      </c>
      <c r="C141" s="31" t="s">
        <v>130</v>
      </c>
      <c r="D141" s="26" t="s">
        <v>70</v>
      </c>
      <c r="E141" s="26" t="s">
        <v>76</v>
      </c>
      <c r="F141" s="26" t="s">
        <v>111</v>
      </c>
      <c r="G141" s="26" t="s">
        <v>129</v>
      </c>
      <c r="H141" s="41">
        <v>2714307.61</v>
      </c>
    </row>
    <row r="142" spans="1:8" s="23" customFormat="1" ht="15.75" x14ac:dyDescent="0.25">
      <c r="A142" s="20">
        <v>1</v>
      </c>
      <c r="B142" s="24">
        <v>955</v>
      </c>
      <c r="C142" s="31" t="s">
        <v>51</v>
      </c>
      <c r="D142" s="26" t="s">
        <v>89</v>
      </c>
      <c r="E142" s="26" t="s">
        <v>87</v>
      </c>
      <c r="F142" s="26" t="s">
        <v>7</v>
      </c>
      <c r="G142" s="26" t="s">
        <v>72</v>
      </c>
      <c r="H142" s="40">
        <f>SUMIFS(H143:H1198,$B143:$B1198,$B143,$D143:$D1198,$D143,$E143:$E1198,$E143)/2</f>
        <v>159824.79999999999</v>
      </c>
    </row>
    <row r="143" spans="1:8" s="23" customFormat="1" ht="54" customHeight="1" x14ac:dyDescent="0.25">
      <c r="A143" s="20">
        <v>2</v>
      </c>
      <c r="B143" s="24">
        <v>955</v>
      </c>
      <c r="C143" s="31" t="s">
        <v>166</v>
      </c>
      <c r="D143" s="26" t="s">
        <v>89</v>
      </c>
      <c r="E143" s="26" t="s">
        <v>87</v>
      </c>
      <c r="F143" s="26" t="s">
        <v>107</v>
      </c>
      <c r="G143" s="26" t="s">
        <v>72</v>
      </c>
      <c r="H143" s="40">
        <f>SUMIFS(H144:H1198,$B144:$B1198,$B143,$D144:$D1198,$D144,$E144:$E1198,$E144,$F144:$F1198,$F144)</f>
        <v>159824.79999999999</v>
      </c>
    </row>
    <row r="144" spans="1:8" s="23" customFormat="1" ht="47.25" x14ac:dyDescent="0.25">
      <c r="A144" s="20">
        <v>3</v>
      </c>
      <c r="B144" s="24">
        <v>955</v>
      </c>
      <c r="C144" s="31" t="s">
        <v>12</v>
      </c>
      <c r="D144" s="26" t="s">
        <v>89</v>
      </c>
      <c r="E144" s="26" t="s">
        <v>87</v>
      </c>
      <c r="F144" s="26" t="s">
        <v>107</v>
      </c>
      <c r="G144" s="26" t="s">
        <v>74</v>
      </c>
      <c r="H144" s="41">
        <v>159824.79999999999</v>
      </c>
    </row>
    <row r="145" spans="1:8" s="23" customFormat="1" ht="15.75" x14ac:dyDescent="0.25">
      <c r="A145" s="20">
        <v>3</v>
      </c>
      <c r="B145" s="24">
        <v>955</v>
      </c>
      <c r="C145" s="31" t="s">
        <v>46</v>
      </c>
      <c r="D145" s="26" t="s">
        <v>89</v>
      </c>
      <c r="E145" s="26" t="s">
        <v>87</v>
      </c>
      <c r="F145" s="26" t="s">
        <v>107</v>
      </c>
      <c r="G145" s="26" t="s">
        <v>92</v>
      </c>
      <c r="H145" s="41">
        <v>0</v>
      </c>
    </row>
    <row r="146" spans="1:8" s="23" customFormat="1" ht="47.25" x14ac:dyDescent="0.25">
      <c r="A146" s="20">
        <v>1</v>
      </c>
      <c r="B146" s="24">
        <v>955</v>
      </c>
      <c r="C146" s="31" t="s">
        <v>52</v>
      </c>
      <c r="D146" s="26" t="s">
        <v>79</v>
      </c>
      <c r="E146" s="26" t="s">
        <v>90</v>
      </c>
      <c r="F146" s="26" t="s">
        <v>7</v>
      </c>
      <c r="G146" s="26" t="s">
        <v>72</v>
      </c>
      <c r="H146" s="40">
        <f>SUMIFS(H147:H1202,$B147:$B1202,$B147,$D147:$D1202,$D147,$E147:$E1202,$E147)/2</f>
        <v>1639571.6</v>
      </c>
    </row>
    <row r="147" spans="1:8" s="23" customFormat="1" ht="47.25" x14ac:dyDescent="0.25">
      <c r="A147" s="20">
        <v>2</v>
      </c>
      <c r="B147" s="24">
        <v>955</v>
      </c>
      <c r="C147" s="31" t="s">
        <v>185</v>
      </c>
      <c r="D147" s="26" t="s">
        <v>79</v>
      </c>
      <c r="E147" s="26" t="s">
        <v>90</v>
      </c>
      <c r="F147" s="26" t="s">
        <v>184</v>
      </c>
      <c r="G147" s="26"/>
      <c r="H147" s="40">
        <f>SUMIFS(H148:H1202,$B148:$B1202,$B147,$D148:$D1202,$D148,$E148:$E1202,$E148,$F148:$F1202,$F148)</f>
        <v>1607000</v>
      </c>
    </row>
    <row r="148" spans="1:8" s="23" customFormat="1" ht="15.75" x14ac:dyDescent="0.25">
      <c r="A148" s="20">
        <v>3</v>
      </c>
      <c r="B148" s="24">
        <v>955</v>
      </c>
      <c r="C148" s="31" t="s">
        <v>46</v>
      </c>
      <c r="D148" s="26" t="s">
        <v>79</v>
      </c>
      <c r="E148" s="26" t="s">
        <v>90</v>
      </c>
      <c r="F148" s="26" t="s">
        <v>184</v>
      </c>
      <c r="G148" s="26" t="s">
        <v>92</v>
      </c>
      <c r="H148" s="41">
        <v>1607000</v>
      </c>
    </row>
    <row r="149" spans="1:8" s="23" customFormat="1" ht="78.75" x14ac:dyDescent="0.25">
      <c r="A149" s="20">
        <v>2</v>
      </c>
      <c r="B149" s="24">
        <v>955</v>
      </c>
      <c r="C149" s="31" t="s">
        <v>167</v>
      </c>
      <c r="D149" s="26" t="s">
        <v>79</v>
      </c>
      <c r="E149" s="26" t="s">
        <v>90</v>
      </c>
      <c r="F149" s="26" t="s">
        <v>108</v>
      </c>
      <c r="G149" s="26" t="s">
        <v>72</v>
      </c>
      <c r="H149" s="40">
        <f>SUMIFS(H150:H1204,$B150:$B1204,$B149,$D150:$D1204,$D150,$E150:$E1204,$E150,$F150:$F1204,$F150)</f>
        <v>32571.599999999999</v>
      </c>
    </row>
    <row r="150" spans="1:8" s="23" customFormat="1" ht="47.25" x14ac:dyDescent="0.25">
      <c r="A150" s="20">
        <v>3</v>
      </c>
      <c r="B150" s="24">
        <v>955</v>
      </c>
      <c r="C150" s="31" t="s">
        <v>12</v>
      </c>
      <c r="D150" s="26" t="s">
        <v>79</v>
      </c>
      <c r="E150" s="26" t="s">
        <v>90</v>
      </c>
      <c r="F150" s="26" t="s">
        <v>108</v>
      </c>
      <c r="G150" s="26" t="s">
        <v>74</v>
      </c>
      <c r="H150" s="41">
        <v>32571.599999999999</v>
      </c>
    </row>
    <row r="151" spans="1:8" s="23" customFormat="1" ht="37.15" customHeight="1" x14ac:dyDescent="0.25">
      <c r="A151" s="20">
        <v>2</v>
      </c>
      <c r="B151" s="24">
        <v>955</v>
      </c>
      <c r="C151" s="31" t="s">
        <v>35</v>
      </c>
      <c r="D151" s="26" t="s">
        <v>79</v>
      </c>
      <c r="E151" s="26" t="s">
        <v>90</v>
      </c>
      <c r="F151" s="26" t="s">
        <v>111</v>
      </c>
      <c r="G151" s="26"/>
      <c r="H151" s="40">
        <f>SUMIFS(H152:H1207,$B152:$B1207,$B151,$D152:$D1207,$D152,$E152:$E1207,$E152,$F152:$F1207,$F152)</f>
        <v>0</v>
      </c>
    </row>
    <row r="152" spans="1:8" s="23" customFormat="1" ht="15.75" x14ac:dyDescent="0.25">
      <c r="A152" s="20">
        <v>3</v>
      </c>
      <c r="B152" s="24">
        <v>955</v>
      </c>
      <c r="C152" s="31" t="s">
        <v>161</v>
      </c>
      <c r="D152" s="26" t="s">
        <v>79</v>
      </c>
      <c r="E152" s="26" t="s">
        <v>90</v>
      </c>
      <c r="F152" s="26" t="s">
        <v>111</v>
      </c>
      <c r="G152" s="26" t="s">
        <v>128</v>
      </c>
      <c r="H152" s="41">
        <v>0</v>
      </c>
    </row>
    <row r="153" spans="1:8" s="23" customFormat="1" ht="31.5" x14ac:dyDescent="0.25">
      <c r="A153" s="20">
        <v>1</v>
      </c>
      <c r="B153" s="24">
        <v>955</v>
      </c>
      <c r="C153" s="31" t="s">
        <v>36</v>
      </c>
      <c r="D153" s="26" t="s">
        <v>79</v>
      </c>
      <c r="E153" s="26" t="s">
        <v>77</v>
      </c>
      <c r="F153" s="26"/>
      <c r="G153" s="26"/>
      <c r="H153" s="40">
        <f>SUMIFS(H154:H1207,$B154:$B1207,$B154,$D154:$D1207,$D154,$E154:$E1207,$E154)/2</f>
        <v>789514.34000000008</v>
      </c>
    </row>
    <row r="154" spans="1:8" s="23" customFormat="1" ht="63" x14ac:dyDescent="0.25">
      <c r="A154" s="20">
        <v>2</v>
      </c>
      <c r="B154" s="24">
        <v>955</v>
      </c>
      <c r="C154" s="31" t="s">
        <v>172</v>
      </c>
      <c r="D154" s="26" t="s">
        <v>79</v>
      </c>
      <c r="E154" s="26" t="s">
        <v>77</v>
      </c>
      <c r="F154" s="26" t="s">
        <v>53</v>
      </c>
      <c r="G154" s="26"/>
      <c r="H154" s="40">
        <f>SUMIFS(H155:H1207,$B155:$B1207,$B154,$D155:$D1207,$D155,$E155:$E1207,$E155,$F155:$F1207,$F155)</f>
        <v>417841.47</v>
      </c>
    </row>
    <row r="155" spans="1:8" s="23" customFormat="1" ht="15.75" x14ac:dyDescent="0.25">
      <c r="A155" s="20">
        <v>3</v>
      </c>
      <c r="B155" s="24">
        <v>955</v>
      </c>
      <c r="C155" s="31" t="s">
        <v>46</v>
      </c>
      <c r="D155" s="26" t="s">
        <v>79</v>
      </c>
      <c r="E155" s="26" t="s">
        <v>77</v>
      </c>
      <c r="F155" s="26" t="s">
        <v>53</v>
      </c>
      <c r="G155" s="26" t="s">
        <v>92</v>
      </c>
      <c r="H155" s="41">
        <v>417841.47</v>
      </c>
    </row>
    <row r="156" spans="1:8" s="23" customFormat="1" ht="63" x14ac:dyDescent="0.25">
      <c r="A156" s="20">
        <v>2</v>
      </c>
      <c r="B156" s="24">
        <v>955</v>
      </c>
      <c r="C156" s="31" t="s">
        <v>158</v>
      </c>
      <c r="D156" s="26" t="s">
        <v>79</v>
      </c>
      <c r="E156" s="26" t="s">
        <v>77</v>
      </c>
      <c r="F156" s="26" t="s">
        <v>157</v>
      </c>
      <c r="G156" s="26"/>
      <c r="H156" s="40">
        <f>SUMIFS(H157:H1209,$B157:$B1209,$B156,$D157:$D1209,$D157,$E157:$E1209,$E157,$F157:$F1209,$F157)</f>
        <v>371672.87</v>
      </c>
    </row>
    <row r="157" spans="1:8" s="23" customFormat="1" ht="63" x14ac:dyDescent="0.25">
      <c r="A157" s="20">
        <v>3</v>
      </c>
      <c r="B157" s="24">
        <v>955</v>
      </c>
      <c r="C157" s="31" t="s">
        <v>149</v>
      </c>
      <c r="D157" s="26" t="s">
        <v>79</v>
      </c>
      <c r="E157" s="26" t="s">
        <v>77</v>
      </c>
      <c r="F157" s="26" t="s">
        <v>157</v>
      </c>
      <c r="G157" s="26" t="s">
        <v>95</v>
      </c>
      <c r="H157" s="41">
        <v>371672.87</v>
      </c>
    </row>
    <row r="158" spans="1:8" s="23" customFormat="1" ht="15.75" x14ac:dyDescent="0.25">
      <c r="A158" s="20">
        <v>1</v>
      </c>
      <c r="B158" s="24">
        <v>955</v>
      </c>
      <c r="C158" s="31" t="s">
        <v>54</v>
      </c>
      <c r="D158" s="26" t="s">
        <v>87</v>
      </c>
      <c r="E158" s="26" t="s">
        <v>93</v>
      </c>
      <c r="F158" s="26"/>
      <c r="G158" s="26"/>
      <c r="H158" s="40">
        <f>SUMIFS(H159:H1212,$B159:$B1212,$B159,$D159:$D1212,$D159,$E159:$E1212,$E159)/2</f>
        <v>30109383.41</v>
      </c>
    </row>
    <row r="159" spans="1:8" s="23" customFormat="1" ht="63" x14ac:dyDescent="0.25">
      <c r="A159" s="20">
        <v>2</v>
      </c>
      <c r="B159" s="24">
        <v>955</v>
      </c>
      <c r="C159" s="28" t="s">
        <v>194</v>
      </c>
      <c r="D159" s="26" t="s">
        <v>87</v>
      </c>
      <c r="E159" s="26" t="s">
        <v>93</v>
      </c>
      <c r="F159" s="26" t="s">
        <v>15</v>
      </c>
      <c r="G159" s="26" t="s">
        <v>72</v>
      </c>
      <c r="H159" s="40">
        <f>SUMIFS(H160:H1212,$B160:$B1212,$B159,$D160:$D1212,$D160,$E160:$E1212,$E160,$F160:$F1212,$F160)</f>
        <v>0</v>
      </c>
    </row>
    <row r="160" spans="1:8" s="23" customFormat="1" ht="47.25" x14ac:dyDescent="0.25">
      <c r="A160" s="20">
        <v>3</v>
      </c>
      <c r="B160" s="24">
        <v>955</v>
      </c>
      <c r="C160" s="25" t="s">
        <v>12</v>
      </c>
      <c r="D160" s="26" t="s">
        <v>87</v>
      </c>
      <c r="E160" s="26" t="s">
        <v>93</v>
      </c>
      <c r="F160" s="26" t="s">
        <v>15</v>
      </c>
      <c r="G160" s="26" t="s">
        <v>74</v>
      </c>
      <c r="H160" s="41">
        <v>0</v>
      </c>
    </row>
    <row r="161" spans="1:8" s="23" customFormat="1" ht="63" x14ac:dyDescent="0.25">
      <c r="A161" s="20">
        <v>2</v>
      </c>
      <c r="B161" s="24">
        <v>955</v>
      </c>
      <c r="C161" s="32" t="s">
        <v>190</v>
      </c>
      <c r="D161" s="26" t="s">
        <v>87</v>
      </c>
      <c r="E161" s="26" t="s">
        <v>93</v>
      </c>
      <c r="F161" s="26" t="s">
        <v>55</v>
      </c>
      <c r="G161" s="26"/>
      <c r="H161" s="40">
        <f>SUMIFS(H162:H1214,$B162:$B1214,$B161,$D162:$D1214,$D162,$E162:$E1214,$E162,$F162:$F1214,$F162)</f>
        <v>30109383.41</v>
      </c>
    </row>
    <row r="162" spans="1:8" s="23" customFormat="1" ht="31.5" x14ac:dyDescent="0.25">
      <c r="A162" s="20">
        <v>3</v>
      </c>
      <c r="B162" s="24">
        <v>955</v>
      </c>
      <c r="C162" s="31" t="s">
        <v>23</v>
      </c>
      <c r="D162" s="26" t="s">
        <v>87</v>
      </c>
      <c r="E162" s="26" t="s">
        <v>93</v>
      </c>
      <c r="F162" s="26" t="s">
        <v>55</v>
      </c>
      <c r="G162" s="26" t="s">
        <v>83</v>
      </c>
      <c r="H162" s="41">
        <v>5701204.5899999999</v>
      </c>
    </row>
    <row r="163" spans="1:8" s="23" customFormat="1" ht="47.25" x14ac:dyDescent="0.25">
      <c r="A163" s="20">
        <v>3</v>
      </c>
      <c r="B163" s="24">
        <v>955</v>
      </c>
      <c r="C163" s="31" t="s">
        <v>12</v>
      </c>
      <c r="D163" s="26" t="s">
        <v>87</v>
      </c>
      <c r="E163" s="26" t="s">
        <v>93</v>
      </c>
      <c r="F163" s="26" t="s">
        <v>55</v>
      </c>
      <c r="G163" s="26" t="s">
        <v>74</v>
      </c>
      <c r="H163" s="41">
        <v>336470.82</v>
      </c>
    </row>
    <row r="164" spans="1:8" s="23" customFormat="1" ht="15.75" x14ac:dyDescent="0.25">
      <c r="A164" s="20">
        <v>3</v>
      </c>
      <c r="B164" s="24">
        <v>955</v>
      </c>
      <c r="C164" s="31" t="s">
        <v>46</v>
      </c>
      <c r="D164" s="26" t="s">
        <v>87</v>
      </c>
      <c r="E164" s="26" t="s">
        <v>93</v>
      </c>
      <c r="F164" s="26" t="s">
        <v>55</v>
      </c>
      <c r="G164" s="26" t="s">
        <v>92</v>
      </c>
      <c r="H164" s="41">
        <v>0</v>
      </c>
    </row>
    <row r="165" spans="1:8" s="23" customFormat="1" ht="63" x14ac:dyDescent="0.25">
      <c r="A165" s="20">
        <v>3</v>
      </c>
      <c r="B165" s="24">
        <v>955</v>
      </c>
      <c r="C165" s="31" t="s">
        <v>135</v>
      </c>
      <c r="D165" s="26" t="s">
        <v>87</v>
      </c>
      <c r="E165" s="26" t="s">
        <v>93</v>
      </c>
      <c r="F165" s="26" t="s">
        <v>55</v>
      </c>
      <c r="G165" s="26" t="s">
        <v>94</v>
      </c>
      <c r="H165" s="41">
        <v>24071708</v>
      </c>
    </row>
    <row r="166" spans="1:8" s="23" customFormat="1" ht="21" customHeight="1" x14ac:dyDescent="0.25">
      <c r="A166" s="20">
        <v>3</v>
      </c>
      <c r="B166" s="24">
        <v>955</v>
      </c>
      <c r="C166" s="31" t="s">
        <v>13</v>
      </c>
      <c r="D166" s="26" t="s">
        <v>87</v>
      </c>
      <c r="E166" s="26" t="s">
        <v>93</v>
      </c>
      <c r="F166" s="26" t="s">
        <v>55</v>
      </c>
      <c r="G166" s="26" t="s">
        <v>75</v>
      </c>
      <c r="H166" s="41">
        <v>0</v>
      </c>
    </row>
    <row r="167" spans="1:8" s="23" customFormat="1" ht="15.75" x14ac:dyDescent="0.25">
      <c r="A167" s="20">
        <v>1</v>
      </c>
      <c r="B167" s="24">
        <v>955</v>
      </c>
      <c r="C167" s="31" t="s">
        <v>56</v>
      </c>
      <c r="D167" s="26" t="s">
        <v>87</v>
      </c>
      <c r="E167" s="26" t="s">
        <v>84</v>
      </c>
      <c r="F167" s="26" t="s">
        <v>7</v>
      </c>
      <c r="G167" s="26" t="s">
        <v>72</v>
      </c>
      <c r="H167" s="40">
        <f>SUMIFS(H168:H1221,$B168:$B1221,$B168,$D168:$D1221,$D168,$E168:$E1221,$E168)/2</f>
        <v>2470555.88</v>
      </c>
    </row>
    <row r="168" spans="1:8" s="23" customFormat="1" ht="47.25" x14ac:dyDescent="0.25">
      <c r="A168" s="20">
        <v>2</v>
      </c>
      <c r="B168" s="24">
        <v>955</v>
      </c>
      <c r="C168" s="31" t="s">
        <v>196</v>
      </c>
      <c r="D168" s="26" t="s">
        <v>87</v>
      </c>
      <c r="E168" s="26" t="s">
        <v>84</v>
      </c>
      <c r="F168" s="26" t="s">
        <v>124</v>
      </c>
      <c r="G168" s="26"/>
      <c r="H168" s="40">
        <f>SUMIFS(H169:H1221,$B169:$B1221,$B168,$D169:$D1221,$D169,$E169:$E1221,$E169,$F169:$F1221,$F169)</f>
        <v>2470555.88</v>
      </c>
    </row>
    <row r="169" spans="1:8" s="23" customFormat="1" ht="47.25" x14ac:dyDescent="0.25">
      <c r="A169" s="20">
        <v>3</v>
      </c>
      <c r="B169" s="24">
        <v>955</v>
      </c>
      <c r="C169" s="31" t="s">
        <v>12</v>
      </c>
      <c r="D169" s="26" t="s">
        <v>87</v>
      </c>
      <c r="E169" s="26" t="s">
        <v>84</v>
      </c>
      <c r="F169" s="26" t="s">
        <v>124</v>
      </c>
      <c r="G169" s="26" t="s">
        <v>74</v>
      </c>
      <c r="H169" s="41">
        <v>2470555.88</v>
      </c>
    </row>
    <row r="170" spans="1:8" s="23" customFormat="1" ht="15.75" x14ac:dyDescent="0.25">
      <c r="A170" s="20">
        <v>1</v>
      </c>
      <c r="B170" s="24">
        <v>955</v>
      </c>
      <c r="C170" s="31" t="s">
        <v>131</v>
      </c>
      <c r="D170" s="26" t="s">
        <v>87</v>
      </c>
      <c r="E170" s="26" t="s">
        <v>90</v>
      </c>
      <c r="F170" s="26"/>
      <c r="G170" s="26"/>
      <c r="H170" s="40">
        <f>SUMIFS(H171:H1224,$B171:$B1224,$B171,$D171:$D1224,$D171,$E171:$E1224,$E171)/2</f>
        <v>43861424.579999998</v>
      </c>
    </row>
    <row r="171" spans="1:8" s="23" customFormat="1" ht="63" x14ac:dyDescent="0.25">
      <c r="A171" s="20">
        <v>2</v>
      </c>
      <c r="B171" s="24">
        <v>955</v>
      </c>
      <c r="C171" s="31" t="s">
        <v>187</v>
      </c>
      <c r="D171" s="26" t="s">
        <v>87</v>
      </c>
      <c r="E171" s="26" t="s">
        <v>90</v>
      </c>
      <c r="F171" s="26" t="s">
        <v>57</v>
      </c>
      <c r="G171" s="26"/>
      <c r="H171" s="40">
        <f>SUMIFS(H172:H1224,$B172:$B1224,$B171,$D172:$D1224,$D172,$E172:$E1224,$E172,$F172:$F1224,$F172)</f>
        <v>43861424.579999998</v>
      </c>
    </row>
    <row r="172" spans="1:8" s="23" customFormat="1" ht="15.75" x14ac:dyDescent="0.25">
      <c r="A172" s="20">
        <v>3</v>
      </c>
      <c r="B172" s="24">
        <v>955</v>
      </c>
      <c r="C172" s="31" t="s">
        <v>46</v>
      </c>
      <c r="D172" s="26" t="s">
        <v>87</v>
      </c>
      <c r="E172" s="26" t="s">
        <v>90</v>
      </c>
      <c r="F172" s="26" t="s">
        <v>57</v>
      </c>
      <c r="G172" s="26" t="s">
        <v>92</v>
      </c>
      <c r="H172" s="41">
        <v>43861424.579999998</v>
      </c>
    </row>
    <row r="173" spans="1:8" s="23" customFormat="1" ht="15.75" x14ac:dyDescent="0.25">
      <c r="A173" s="20">
        <v>1</v>
      </c>
      <c r="B173" s="24">
        <v>955</v>
      </c>
      <c r="C173" s="31" t="s">
        <v>126</v>
      </c>
      <c r="D173" s="26" t="s">
        <v>87</v>
      </c>
      <c r="E173" s="26" t="s">
        <v>85</v>
      </c>
      <c r="F173" s="26" t="s">
        <v>7</v>
      </c>
      <c r="G173" s="26" t="s">
        <v>72</v>
      </c>
      <c r="H173" s="40">
        <f>SUMIFS(H174:H1233,$B174:$B1233,$B174,$D174:$D1233,$D174,$E174:$E1233,$E174)/2</f>
        <v>0</v>
      </c>
    </row>
    <row r="174" spans="1:8" s="23" customFormat="1" ht="63" x14ac:dyDescent="0.25">
      <c r="A174" s="20">
        <v>2</v>
      </c>
      <c r="B174" s="24">
        <v>955</v>
      </c>
      <c r="C174" s="31" t="s">
        <v>173</v>
      </c>
      <c r="D174" s="26" t="s">
        <v>87</v>
      </c>
      <c r="E174" s="26" t="s">
        <v>85</v>
      </c>
      <c r="F174" s="26" t="s">
        <v>50</v>
      </c>
      <c r="G174" s="26"/>
      <c r="H174" s="40">
        <f>SUMIFS(H175:H1233,$B175:$B1233,$B174,$D175:$D1233,$D175,$E175:$E1233,$E175,$F175:$F1233,$F175)</f>
        <v>0</v>
      </c>
    </row>
    <row r="175" spans="1:8" s="23" customFormat="1" ht="15.75" x14ac:dyDescent="0.25">
      <c r="A175" s="20">
        <v>3</v>
      </c>
      <c r="B175" s="24">
        <v>955</v>
      </c>
      <c r="C175" s="31" t="s">
        <v>46</v>
      </c>
      <c r="D175" s="26" t="s">
        <v>87</v>
      </c>
      <c r="E175" s="26" t="s">
        <v>85</v>
      </c>
      <c r="F175" s="26" t="s">
        <v>50</v>
      </c>
      <c r="G175" s="26" t="s">
        <v>92</v>
      </c>
      <c r="H175" s="41">
        <v>0</v>
      </c>
    </row>
    <row r="176" spans="1:8" s="23" customFormat="1" ht="15.75" x14ac:dyDescent="0.25">
      <c r="A176" s="20">
        <v>1</v>
      </c>
      <c r="B176" s="24">
        <v>955</v>
      </c>
      <c r="C176" s="31" t="s">
        <v>37</v>
      </c>
      <c r="D176" s="26" t="s">
        <v>87</v>
      </c>
      <c r="E176" s="26" t="s">
        <v>88</v>
      </c>
      <c r="F176" s="26"/>
      <c r="G176" s="26"/>
      <c r="H176" s="40">
        <f>SUMIFS(H177:H1236,$B177:$B1236,$B177,$D177:$D1236,$D177,$E177:$E1236,$E177)/2</f>
        <v>21435201.140000001</v>
      </c>
    </row>
    <row r="177" spans="1:8" s="23" customFormat="1" ht="54" customHeight="1" x14ac:dyDescent="0.25">
      <c r="A177" s="20">
        <v>2</v>
      </c>
      <c r="B177" s="24">
        <v>955</v>
      </c>
      <c r="C177" s="31" t="s">
        <v>171</v>
      </c>
      <c r="D177" s="26" t="s">
        <v>87</v>
      </c>
      <c r="E177" s="26" t="s">
        <v>88</v>
      </c>
      <c r="F177" s="26" t="s">
        <v>58</v>
      </c>
      <c r="G177" s="26"/>
      <c r="H177" s="40">
        <f>SUMIFS(H178:H1236,$B178:$B1236,$B177,$D178:$D1236,$D178,$E178:$E1236,$E178,$F178:$F1236,$F178)</f>
        <v>8866200</v>
      </c>
    </row>
    <row r="178" spans="1:8" s="23" customFormat="1" ht="63" x14ac:dyDescent="0.25">
      <c r="A178" s="20">
        <v>3</v>
      </c>
      <c r="B178" s="24">
        <v>955</v>
      </c>
      <c r="C178" s="31" t="s">
        <v>149</v>
      </c>
      <c r="D178" s="26" t="s">
        <v>87</v>
      </c>
      <c r="E178" s="26" t="s">
        <v>88</v>
      </c>
      <c r="F178" s="26" t="s">
        <v>58</v>
      </c>
      <c r="G178" s="26" t="s">
        <v>95</v>
      </c>
      <c r="H178" s="41">
        <v>8866200</v>
      </c>
    </row>
    <row r="179" spans="1:8" s="23" customFormat="1" ht="82.15" customHeight="1" x14ac:dyDescent="0.25">
      <c r="A179" s="20">
        <v>2</v>
      </c>
      <c r="B179" s="24">
        <v>955</v>
      </c>
      <c r="C179" s="35" t="s">
        <v>177</v>
      </c>
      <c r="D179" s="26" t="s">
        <v>87</v>
      </c>
      <c r="E179" s="26" t="s">
        <v>88</v>
      </c>
      <c r="F179" s="26" t="s">
        <v>49</v>
      </c>
      <c r="G179" s="26" t="s">
        <v>72</v>
      </c>
      <c r="H179" s="40">
        <f>SUMIFS(H180:H1236,$B180:$B1236,$B179,$D180:$D1236,$D180,$E180:$E1236,$E180,$F180:$F1236,$F180)</f>
        <v>12569001.140000001</v>
      </c>
    </row>
    <row r="180" spans="1:8" s="23" customFormat="1" ht="15.75" x14ac:dyDescent="0.25">
      <c r="A180" s="20">
        <v>3</v>
      </c>
      <c r="B180" s="24">
        <v>955</v>
      </c>
      <c r="C180" s="31" t="s">
        <v>46</v>
      </c>
      <c r="D180" s="26" t="s">
        <v>87</v>
      </c>
      <c r="E180" s="26" t="s">
        <v>88</v>
      </c>
      <c r="F180" s="26" t="s">
        <v>49</v>
      </c>
      <c r="G180" s="26" t="s">
        <v>92</v>
      </c>
      <c r="H180" s="41">
        <v>12569001.140000001</v>
      </c>
    </row>
    <row r="181" spans="1:8" s="23" customFormat="1" ht="50.45" customHeight="1" x14ac:dyDescent="0.25">
      <c r="A181" s="20">
        <v>2</v>
      </c>
      <c r="B181" s="24">
        <v>955</v>
      </c>
      <c r="C181" s="31" t="s">
        <v>35</v>
      </c>
      <c r="D181" s="26" t="s">
        <v>87</v>
      </c>
      <c r="E181" s="26" t="s">
        <v>88</v>
      </c>
      <c r="F181" s="26" t="s">
        <v>111</v>
      </c>
      <c r="G181" s="26"/>
      <c r="H181" s="40">
        <f>SUMIFS(H182:H1238,$B182:$B1238,$B181,$D182:$D1238,$D182,$E182:$E1238,$E182,$F182:$F1238,$F182)</f>
        <v>0</v>
      </c>
    </row>
    <row r="182" spans="1:8" s="23" customFormat="1" ht="47.25" x14ac:dyDescent="0.25">
      <c r="A182" s="20">
        <v>3</v>
      </c>
      <c r="B182" s="24">
        <v>955</v>
      </c>
      <c r="C182" s="31" t="s">
        <v>12</v>
      </c>
      <c r="D182" s="26" t="s">
        <v>87</v>
      </c>
      <c r="E182" s="26" t="s">
        <v>88</v>
      </c>
      <c r="F182" s="26" t="s">
        <v>111</v>
      </c>
      <c r="G182" s="26" t="s">
        <v>74</v>
      </c>
      <c r="H182" s="41">
        <v>0</v>
      </c>
    </row>
    <row r="183" spans="1:8" s="23" customFormat="1" ht="15.75" x14ac:dyDescent="0.25">
      <c r="A183" s="20">
        <v>1</v>
      </c>
      <c r="B183" s="24">
        <v>955</v>
      </c>
      <c r="C183" s="31" t="s">
        <v>59</v>
      </c>
      <c r="D183" s="26" t="s">
        <v>93</v>
      </c>
      <c r="E183" s="26" t="s">
        <v>70</v>
      </c>
      <c r="F183" s="26"/>
      <c r="G183" s="26"/>
      <c r="H183" s="40">
        <f>SUMIFS(H184:H1241,$B184:$B1241,$B184,$D184:$D1241,$D184,$E184:$E1241,$E184)/2</f>
        <v>163431.26</v>
      </c>
    </row>
    <row r="184" spans="1:8" s="23" customFormat="1" ht="82.15" customHeight="1" x14ac:dyDescent="0.25">
      <c r="A184" s="20">
        <v>2</v>
      </c>
      <c r="B184" s="24">
        <v>955</v>
      </c>
      <c r="C184" s="35" t="s">
        <v>177</v>
      </c>
      <c r="D184" s="26" t="s">
        <v>93</v>
      </c>
      <c r="E184" s="26" t="s">
        <v>70</v>
      </c>
      <c r="F184" s="26" t="s">
        <v>49</v>
      </c>
      <c r="G184" s="26" t="s">
        <v>72</v>
      </c>
      <c r="H184" s="40">
        <f>SUMIFS(H185:H1241,$B185:$B1241,$B184,$D185:$D1241,$D185,$E185:$E1241,$E185,$F185:$F1241,$F185)</f>
        <v>0</v>
      </c>
    </row>
    <row r="185" spans="1:8" s="23" customFormat="1" ht="15.75" x14ac:dyDescent="0.25">
      <c r="A185" s="20">
        <v>3</v>
      </c>
      <c r="B185" s="24">
        <v>955</v>
      </c>
      <c r="C185" s="31" t="s">
        <v>46</v>
      </c>
      <c r="D185" s="26" t="s">
        <v>93</v>
      </c>
      <c r="E185" s="26" t="s">
        <v>70</v>
      </c>
      <c r="F185" s="26" t="s">
        <v>49</v>
      </c>
      <c r="G185" s="26" t="s">
        <v>92</v>
      </c>
      <c r="H185" s="41">
        <v>0</v>
      </c>
    </row>
    <row r="186" spans="1:8" s="23" customFormat="1" ht="66.599999999999994" customHeight="1" x14ac:dyDescent="0.25">
      <c r="A186" s="20">
        <v>2</v>
      </c>
      <c r="B186" s="24">
        <v>955</v>
      </c>
      <c r="C186" s="31" t="s">
        <v>173</v>
      </c>
      <c r="D186" s="26" t="s">
        <v>93</v>
      </c>
      <c r="E186" s="26" t="s">
        <v>70</v>
      </c>
      <c r="F186" s="26" t="s">
        <v>50</v>
      </c>
      <c r="G186" s="26" t="s">
        <v>72</v>
      </c>
      <c r="H186" s="40">
        <f>SUMIFS(H187:H1243,$B187:$B1243,$B186,$D187:$D1243,$D187,$E187:$E1243,$E187,$F187:$F1243,$F187)</f>
        <v>163431.26</v>
      </c>
    </row>
    <row r="187" spans="1:8" s="23" customFormat="1" ht="15.75" x14ac:dyDescent="0.25">
      <c r="A187" s="20">
        <v>3</v>
      </c>
      <c r="B187" s="24">
        <v>955</v>
      </c>
      <c r="C187" s="31" t="s">
        <v>46</v>
      </c>
      <c r="D187" s="26" t="s">
        <v>93</v>
      </c>
      <c r="E187" s="26" t="s">
        <v>70</v>
      </c>
      <c r="F187" s="26" t="s">
        <v>50</v>
      </c>
      <c r="G187" s="26" t="s">
        <v>92</v>
      </c>
      <c r="H187" s="41">
        <v>163431.26</v>
      </c>
    </row>
    <row r="188" spans="1:8" s="23" customFormat="1" ht="15.75" x14ac:dyDescent="0.25">
      <c r="A188" s="20">
        <v>1</v>
      </c>
      <c r="B188" s="24">
        <v>955</v>
      </c>
      <c r="C188" s="31" t="s">
        <v>115</v>
      </c>
      <c r="D188" s="26" t="s">
        <v>93</v>
      </c>
      <c r="E188" s="26" t="s">
        <v>89</v>
      </c>
      <c r="F188" s="26" t="s">
        <v>7</v>
      </c>
      <c r="G188" s="26" t="s">
        <v>72</v>
      </c>
      <c r="H188" s="40">
        <f>SUMIFS(H189:H1246,$B189:$B1246,$B189,$D189:$D1246,$D189,$E189:$E1246,$E189)/2</f>
        <v>0</v>
      </c>
    </row>
    <row r="189" spans="1:8" s="23" customFormat="1" ht="47.25" x14ac:dyDescent="0.25">
      <c r="A189" s="20">
        <v>2</v>
      </c>
      <c r="B189" s="24">
        <v>955</v>
      </c>
      <c r="C189" s="31" t="s">
        <v>140</v>
      </c>
      <c r="D189" s="26" t="s">
        <v>93</v>
      </c>
      <c r="E189" s="26" t="s">
        <v>89</v>
      </c>
      <c r="F189" s="26" t="s">
        <v>60</v>
      </c>
      <c r="G189" s="26" t="s">
        <v>72</v>
      </c>
      <c r="H189" s="40">
        <f>SUMIFS(H190:H1246,$B190:$B1246,$B189,$D190:$D1246,$D190,$E190:$E1246,$E190,$F190:$F1246,$F190)</f>
        <v>0</v>
      </c>
    </row>
    <row r="190" spans="1:8" s="23" customFormat="1" ht="128.44999999999999" customHeight="1" x14ac:dyDescent="0.25">
      <c r="A190" s="20">
        <v>3</v>
      </c>
      <c r="B190" s="24">
        <v>955</v>
      </c>
      <c r="C190" s="31" t="s">
        <v>116</v>
      </c>
      <c r="D190" s="26" t="s">
        <v>93</v>
      </c>
      <c r="E190" s="26" t="s">
        <v>89</v>
      </c>
      <c r="F190" s="26" t="s">
        <v>60</v>
      </c>
      <c r="G190" s="26" t="s">
        <v>114</v>
      </c>
      <c r="H190" s="41">
        <v>0</v>
      </c>
    </row>
    <row r="191" spans="1:8" s="23" customFormat="1" ht="24.6" customHeight="1" x14ac:dyDescent="0.25">
      <c r="A191" s="20">
        <v>3</v>
      </c>
      <c r="B191" s="24">
        <v>955</v>
      </c>
      <c r="C191" s="31" t="s">
        <v>46</v>
      </c>
      <c r="D191" s="26" t="s">
        <v>93</v>
      </c>
      <c r="E191" s="26" t="s">
        <v>89</v>
      </c>
      <c r="F191" s="26" t="s">
        <v>60</v>
      </c>
      <c r="G191" s="26" t="s">
        <v>92</v>
      </c>
      <c r="H191" s="41">
        <v>0</v>
      </c>
    </row>
    <row r="192" spans="1:8" s="23" customFormat="1" ht="78.75" x14ac:dyDescent="0.25">
      <c r="A192" s="20">
        <v>2</v>
      </c>
      <c r="B192" s="24">
        <v>955</v>
      </c>
      <c r="C192" s="31" t="s">
        <v>167</v>
      </c>
      <c r="D192" s="26" t="s">
        <v>93</v>
      </c>
      <c r="E192" s="26" t="s">
        <v>89</v>
      </c>
      <c r="F192" s="26" t="s">
        <v>108</v>
      </c>
      <c r="G192" s="26" t="s">
        <v>72</v>
      </c>
      <c r="H192" s="40">
        <f>SUMIFS(H193:H1249,$B193:$B1249,$B192,$D193:$D1249,$D193,$E193:$E1249,$E193,$F193:$F1249,$F193)</f>
        <v>0</v>
      </c>
    </row>
    <row r="193" spans="1:8" s="23" customFormat="1" ht="15.75" x14ac:dyDescent="0.25">
      <c r="A193" s="20">
        <v>3</v>
      </c>
      <c r="B193" s="24">
        <v>955</v>
      </c>
      <c r="C193" s="31" t="s">
        <v>46</v>
      </c>
      <c r="D193" s="26" t="s">
        <v>93</v>
      </c>
      <c r="E193" s="26" t="s">
        <v>89</v>
      </c>
      <c r="F193" s="26" t="s">
        <v>108</v>
      </c>
      <c r="G193" s="26" t="s">
        <v>92</v>
      </c>
      <c r="H193" s="41">
        <v>0</v>
      </c>
    </row>
    <row r="194" spans="1:8" s="23" customFormat="1" ht="63" x14ac:dyDescent="0.25">
      <c r="A194" s="20">
        <v>2</v>
      </c>
      <c r="B194" s="24">
        <v>955</v>
      </c>
      <c r="C194" s="31" t="s">
        <v>173</v>
      </c>
      <c r="D194" s="26" t="s">
        <v>93</v>
      </c>
      <c r="E194" s="26" t="s">
        <v>89</v>
      </c>
      <c r="F194" s="26" t="s">
        <v>50</v>
      </c>
      <c r="G194" s="26" t="s">
        <v>72</v>
      </c>
      <c r="H194" s="40">
        <f>SUMIFS(H195:H1251,$B195:$B1251,$B194,$D195:$D1251,$D195,$E195:$E1251,$E195,$F195:$F1251,$F195)</f>
        <v>0</v>
      </c>
    </row>
    <row r="195" spans="1:8" s="23" customFormat="1" ht="18" customHeight="1" x14ac:dyDescent="0.25">
      <c r="A195" s="20">
        <v>3</v>
      </c>
      <c r="B195" s="24">
        <v>955</v>
      </c>
      <c r="C195" s="31" t="s">
        <v>46</v>
      </c>
      <c r="D195" s="26" t="s">
        <v>93</v>
      </c>
      <c r="E195" s="26" t="s">
        <v>89</v>
      </c>
      <c r="F195" s="26" t="s">
        <v>50</v>
      </c>
      <c r="G195" s="26" t="s">
        <v>92</v>
      </c>
      <c r="H195" s="41">
        <v>0</v>
      </c>
    </row>
    <row r="196" spans="1:8" s="23" customFormat="1" ht="15.75" x14ac:dyDescent="0.25">
      <c r="A196" s="20">
        <v>1</v>
      </c>
      <c r="B196" s="24">
        <v>955</v>
      </c>
      <c r="C196" s="31" t="s">
        <v>119</v>
      </c>
      <c r="D196" s="26" t="s">
        <v>93</v>
      </c>
      <c r="E196" s="26" t="s">
        <v>79</v>
      </c>
      <c r="F196" s="26" t="s">
        <v>7</v>
      </c>
      <c r="G196" s="26" t="s">
        <v>72</v>
      </c>
      <c r="H196" s="40">
        <f>SUMIFS(H197:H1254,$B197:$B1254,$B197,$D197:$D1254,$D197,$E197:$E1254,$E197)/2</f>
        <v>21934068.079999998</v>
      </c>
    </row>
    <row r="197" spans="1:8" s="23" customFormat="1" ht="52.9" customHeight="1" x14ac:dyDescent="0.25">
      <c r="A197" s="20">
        <v>2</v>
      </c>
      <c r="B197" s="24">
        <v>955</v>
      </c>
      <c r="C197" s="31" t="s">
        <v>140</v>
      </c>
      <c r="D197" s="26" t="s">
        <v>93</v>
      </c>
      <c r="E197" s="26" t="s">
        <v>79</v>
      </c>
      <c r="F197" s="26" t="s">
        <v>60</v>
      </c>
      <c r="G197" s="26" t="s">
        <v>72</v>
      </c>
      <c r="H197" s="40">
        <f>SUMIFS(H198:H1254,$B198:$B1254,$B197,$D198:$D1254,$D198,$E198:$E1254,$E198,$F198:$F1254,$F198)</f>
        <v>14499999.039999999</v>
      </c>
    </row>
    <row r="198" spans="1:8" s="23" customFormat="1" ht="15.75" x14ac:dyDescent="0.25">
      <c r="A198" s="20">
        <v>3</v>
      </c>
      <c r="B198" s="24">
        <v>955</v>
      </c>
      <c r="C198" s="31" t="s">
        <v>46</v>
      </c>
      <c r="D198" s="26" t="s">
        <v>93</v>
      </c>
      <c r="E198" s="26" t="s">
        <v>79</v>
      </c>
      <c r="F198" s="26" t="s">
        <v>60</v>
      </c>
      <c r="G198" s="26" t="s">
        <v>92</v>
      </c>
      <c r="H198" s="41">
        <v>14499999.039999999</v>
      </c>
    </row>
    <row r="199" spans="1:8" s="23" customFormat="1" ht="72.599999999999994" customHeight="1" x14ac:dyDescent="0.25">
      <c r="A199" s="20">
        <v>2</v>
      </c>
      <c r="B199" s="24">
        <v>955</v>
      </c>
      <c r="C199" s="31" t="s">
        <v>198</v>
      </c>
      <c r="D199" s="26" t="s">
        <v>93</v>
      </c>
      <c r="E199" s="26" t="s">
        <v>79</v>
      </c>
      <c r="F199" s="26" t="s">
        <v>118</v>
      </c>
      <c r="G199" s="26" t="s">
        <v>72</v>
      </c>
      <c r="H199" s="40">
        <f>SUMIFS(H200:H1256,$B200:$B1256,$B199,$D200:$D1256,$D200,$E200:$E1256,$E200,$F200:$F1256,$F200)</f>
        <v>7114373.3700000001</v>
      </c>
    </row>
    <row r="200" spans="1:8" s="23" customFormat="1" ht="15.75" x14ac:dyDescent="0.25">
      <c r="A200" s="20">
        <v>3</v>
      </c>
      <c r="B200" s="24">
        <v>955</v>
      </c>
      <c r="C200" s="31" t="s">
        <v>46</v>
      </c>
      <c r="D200" s="26" t="s">
        <v>93</v>
      </c>
      <c r="E200" s="26" t="s">
        <v>79</v>
      </c>
      <c r="F200" s="26" t="s">
        <v>118</v>
      </c>
      <c r="G200" s="26" t="s">
        <v>92</v>
      </c>
      <c r="H200" s="41">
        <v>7114373.3700000001</v>
      </c>
    </row>
    <row r="201" spans="1:8" s="23" customFormat="1" ht="52.9" customHeight="1" x14ac:dyDescent="0.25">
      <c r="A201" s="20">
        <v>2</v>
      </c>
      <c r="B201" s="24">
        <v>955</v>
      </c>
      <c r="C201" s="31" t="s">
        <v>200</v>
      </c>
      <c r="D201" s="26" t="s">
        <v>93</v>
      </c>
      <c r="E201" s="26" t="s">
        <v>79</v>
      </c>
      <c r="F201" s="26" t="s">
        <v>191</v>
      </c>
      <c r="G201" s="26" t="s">
        <v>72</v>
      </c>
      <c r="H201" s="40">
        <f>SUMIFS(H202:H1259,$B202:$B1259,$B201,$D202:$D1259,$D202,$E202:$E1259,$E202,$F202:$F1259,$F202)</f>
        <v>319695.67</v>
      </c>
    </row>
    <row r="202" spans="1:8" s="23" customFormat="1" ht="15.75" x14ac:dyDescent="0.25">
      <c r="A202" s="20">
        <v>3</v>
      </c>
      <c r="B202" s="24">
        <v>955</v>
      </c>
      <c r="C202" s="31" t="s">
        <v>46</v>
      </c>
      <c r="D202" s="26" t="s">
        <v>93</v>
      </c>
      <c r="E202" s="26" t="s">
        <v>79</v>
      </c>
      <c r="F202" s="26" t="s">
        <v>191</v>
      </c>
      <c r="G202" s="26" t="s">
        <v>92</v>
      </c>
      <c r="H202" s="41">
        <v>319695.67</v>
      </c>
    </row>
    <row r="203" spans="1:8" s="23" customFormat="1" ht="55.15" customHeight="1" x14ac:dyDescent="0.25">
      <c r="A203" s="20">
        <v>2</v>
      </c>
      <c r="B203" s="24">
        <v>955</v>
      </c>
      <c r="C203" s="31" t="s">
        <v>156</v>
      </c>
      <c r="D203" s="26" t="s">
        <v>93</v>
      </c>
      <c r="E203" s="26" t="s">
        <v>79</v>
      </c>
      <c r="F203" s="26" t="s">
        <v>155</v>
      </c>
      <c r="G203" s="26" t="s">
        <v>72</v>
      </c>
      <c r="H203" s="40">
        <f>SUMIFS(H204:H1258,$B204:$B1258,$B203,$D204:$D1258,$D204,$E204:$E1258,$E204,$F204:$F1258,$F204)</f>
        <v>0</v>
      </c>
    </row>
    <row r="204" spans="1:8" s="23" customFormat="1" ht="15.75" x14ac:dyDescent="0.25">
      <c r="A204" s="20">
        <v>3</v>
      </c>
      <c r="B204" s="24">
        <v>955</v>
      </c>
      <c r="C204" s="31" t="s">
        <v>46</v>
      </c>
      <c r="D204" s="26" t="s">
        <v>93</v>
      </c>
      <c r="E204" s="26" t="s">
        <v>79</v>
      </c>
      <c r="F204" s="26" t="s">
        <v>155</v>
      </c>
      <c r="G204" s="26" t="s">
        <v>92</v>
      </c>
      <c r="H204" s="41">
        <v>0</v>
      </c>
    </row>
    <row r="205" spans="1:8" s="23" customFormat="1" ht="31.5" x14ac:dyDescent="0.25">
      <c r="A205" s="20">
        <v>1</v>
      </c>
      <c r="B205" s="24">
        <v>955</v>
      </c>
      <c r="C205" s="31" t="s">
        <v>188</v>
      </c>
      <c r="D205" s="26" t="s">
        <v>93</v>
      </c>
      <c r="E205" s="26" t="s">
        <v>93</v>
      </c>
      <c r="F205" s="26" t="s">
        <v>72</v>
      </c>
      <c r="G205" s="26" t="s">
        <v>72</v>
      </c>
      <c r="H205" s="40">
        <f>SUMIFS(H206:H1258,$B206:$B1258,$B206,$D206:$D1258,$D206,$E206:$E1258,$E206)/2</f>
        <v>96040166.680000007</v>
      </c>
    </row>
    <row r="206" spans="1:8" s="23" customFormat="1" ht="47.25" x14ac:dyDescent="0.25">
      <c r="A206" s="20">
        <v>2</v>
      </c>
      <c r="B206" s="24">
        <v>955</v>
      </c>
      <c r="C206" s="31" t="s">
        <v>185</v>
      </c>
      <c r="D206" s="26" t="s">
        <v>93</v>
      </c>
      <c r="E206" s="26" t="s">
        <v>93</v>
      </c>
      <c r="F206" s="26" t="s">
        <v>184</v>
      </c>
      <c r="G206" s="26"/>
      <c r="H206" s="40">
        <f>SUMIFS(H207:H1258,$B207:$B1258,$B206,$D207:$D1258,$D207,$E207:$E1258,$E207,$F207:$F1258,$F207)</f>
        <v>96040166.680000007</v>
      </c>
    </row>
    <row r="207" spans="1:8" s="23" customFormat="1" ht="15.75" x14ac:dyDescent="0.25">
      <c r="A207" s="20">
        <v>3</v>
      </c>
      <c r="B207" s="24">
        <v>955</v>
      </c>
      <c r="C207" s="31" t="s">
        <v>46</v>
      </c>
      <c r="D207" s="26" t="s">
        <v>93</v>
      </c>
      <c r="E207" s="26" t="s">
        <v>93</v>
      </c>
      <c r="F207" s="26" t="s">
        <v>184</v>
      </c>
      <c r="G207" s="26" t="s">
        <v>92</v>
      </c>
      <c r="H207" s="41">
        <v>96040166.680000007</v>
      </c>
    </row>
    <row r="208" spans="1:8" s="23" customFormat="1" ht="31.5" x14ac:dyDescent="0.25">
      <c r="A208" s="20">
        <v>1</v>
      </c>
      <c r="B208" s="24">
        <v>955</v>
      </c>
      <c r="C208" s="31" t="s">
        <v>61</v>
      </c>
      <c r="D208" s="26" t="s">
        <v>71</v>
      </c>
      <c r="E208" s="26" t="s">
        <v>93</v>
      </c>
      <c r="F208" s="26" t="s">
        <v>72</v>
      </c>
      <c r="G208" s="26" t="s">
        <v>72</v>
      </c>
      <c r="H208" s="40">
        <f>SUMIFS(H209:H1261,$B209:$B1261,$B209,$D209:$D1261,$D209,$E209:$E1261,$E209)/2</f>
        <v>11339498.699999999</v>
      </c>
    </row>
    <row r="209" spans="1:8" s="23" customFormat="1" ht="47.25" x14ac:dyDescent="0.25">
      <c r="A209" s="20">
        <v>2</v>
      </c>
      <c r="B209" s="24">
        <v>955</v>
      </c>
      <c r="C209" s="31" t="s">
        <v>162</v>
      </c>
      <c r="D209" s="26" t="s">
        <v>71</v>
      </c>
      <c r="E209" s="26" t="s">
        <v>93</v>
      </c>
      <c r="F209" s="26" t="s">
        <v>163</v>
      </c>
      <c r="G209" s="26"/>
      <c r="H209" s="40">
        <f>SUMIFS(H210:H1261,$B210:$B1261,$B209,$D210:$D1261,$D210,$E210:$E1261,$E210,$F210:$F1261,$F210)</f>
        <v>11339498.699999999</v>
      </c>
    </row>
    <row r="210" spans="1:8" s="23" customFormat="1" ht="15.75" x14ac:dyDescent="0.25">
      <c r="A210" s="20">
        <v>3</v>
      </c>
      <c r="B210" s="24">
        <v>955</v>
      </c>
      <c r="C210" s="31" t="s">
        <v>46</v>
      </c>
      <c r="D210" s="26" t="s">
        <v>71</v>
      </c>
      <c r="E210" s="26" t="s">
        <v>93</v>
      </c>
      <c r="F210" s="26" t="s">
        <v>163</v>
      </c>
      <c r="G210" s="26" t="s">
        <v>92</v>
      </c>
      <c r="H210" s="41">
        <v>11339498.699999999</v>
      </c>
    </row>
    <row r="211" spans="1:8" s="23" customFormat="1" ht="15.75" x14ac:dyDescent="0.25">
      <c r="A211" s="20">
        <v>1</v>
      </c>
      <c r="B211" s="24">
        <v>955</v>
      </c>
      <c r="C211" s="31" t="s">
        <v>38</v>
      </c>
      <c r="D211" s="26" t="s">
        <v>82</v>
      </c>
      <c r="E211" s="26" t="s">
        <v>89</v>
      </c>
      <c r="F211" s="26"/>
      <c r="G211" s="26"/>
      <c r="H211" s="40">
        <f>SUMIFS(H212:H1264,$B212:$B1264,$B212,$D212:$D1264,$D212,$E212:$E1264,$E212)/2</f>
        <v>26514368.760000005</v>
      </c>
    </row>
    <row r="212" spans="1:8" s="23" customFormat="1" ht="61.15" customHeight="1" x14ac:dyDescent="0.25">
      <c r="A212" s="20">
        <v>2</v>
      </c>
      <c r="B212" s="24">
        <v>955</v>
      </c>
      <c r="C212" s="31" t="s">
        <v>192</v>
      </c>
      <c r="D212" s="26" t="s">
        <v>82</v>
      </c>
      <c r="E212" s="26" t="s">
        <v>89</v>
      </c>
      <c r="F212" s="26" t="s">
        <v>127</v>
      </c>
      <c r="G212" s="26"/>
      <c r="H212" s="40">
        <f>SUMIFS(H213:H1264,$B213:$B1264,$B212,$D213:$D1264,$D213,$E213:$E1264,$E213,$F213:$F1264,$F213)</f>
        <v>0</v>
      </c>
    </row>
    <row r="213" spans="1:8" s="23" customFormat="1" ht="15.75" x14ac:dyDescent="0.25">
      <c r="A213" s="20">
        <v>3</v>
      </c>
      <c r="B213" s="24">
        <v>955</v>
      </c>
      <c r="C213" s="31" t="s">
        <v>46</v>
      </c>
      <c r="D213" s="26" t="s">
        <v>82</v>
      </c>
      <c r="E213" s="26" t="s">
        <v>89</v>
      </c>
      <c r="F213" s="26" t="s">
        <v>127</v>
      </c>
      <c r="G213" s="26" t="s">
        <v>92</v>
      </c>
      <c r="H213" s="41">
        <v>0</v>
      </c>
    </row>
    <row r="214" spans="1:8" s="23" customFormat="1" ht="63" x14ac:dyDescent="0.25">
      <c r="A214" s="20">
        <v>2</v>
      </c>
      <c r="B214" s="24">
        <v>955</v>
      </c>
      <c r="C214" s="34" t="s">
        <v>169</v>
      </c>
      <c r="D214" s="26" t="s">
        <v>82</v>
      </c>
      <c r="E214" s="26" t="s">
        <v>89</v>
      </c>
      <c r="F214" s="26" t="s">
        <v>39</v>
      </c>
      <c r="G214" s="26"/>
      <c r="H214" s="40">
        <f>SUMIFS(H215:H1268,$B215:$B1268,$B214,$D215:$D1268,$D215,$E215:$E1268,$E215,$F215:$F1268,$F215)</f>
        <v>19575188.420000002</v>
      </c>
    </row>
    <row r="215" spans="1:8" s="23" customFormat="1" ht="15.75" x14ac:dyDescent="0.25">
      <c r="A215" s="20">
        <v>3</v>
      </c>
      <c r="B215" s="24">
        <v>955</v>
      </c>
      <c r="C215" s="31" t="s">
        <v>46</v>
      </c>
      <c r="D215" s="26" t="s">
        <v>82</v>
      </c>
      <c r="E215" s="26" t="s">
        <v>89</v>
      </c>
      <c r="F215" s="26" t="s">
        <v>39</v>
      </c>
      <c r="G215" s="26" t="s">
        <v>92</v>
      </c>
      <c r="H215" s="41">
        <v>19575188.420000002</v>
      </c>
    </row>
    <row r="216" spans="1:8" s="23" customFormat="1" ht="52.9" customHeight="1" x14ac:dyDescent="0.25">
      <c r="A216" s="20">
        <v>2</v>
      </c>
      <c r="B216" s="24">
        <v>955</v>
      </c>
      <c r="C216" s="31" t="s">
        <v>140</v>
      </c>
      <c r="D216" s="26" t="s">
        <v>82</v>
      </c>
      <c r="E216" s="26" t="s">
        <v>89</v>
      </c>
      <c r="F216" s="26" t="s">
        <v>60</v>
      </c>
      <c r="G216" s="26" t="s">
        <v>72</v>
      </c>
      <c r="H216" s="40">
        <f>SUMIFS(H217:H1270,$B217:$B1270,$B216,$D217:$D1270,$D217,$E217:$E1270,$E217,$F217:$F1270,$F217)</f>
        <v>0</v>
      </c>
    </row>
    <row r="217" spans="1:8" s="23" customFormat="1" ht="15.75" x14ac:dyDescent="0.25">
      <c r="A217" s="20">
        <v>3</v>
      </c>
      <c r="B217" s="24">
        <v>955</v>
      </c>
      <c r="C217" s="31" t="s">
        <v>46</v>
      </c>
      <c r="D217" s="26" t="s">
        <v>82</v>
      </c>
      <c r="E217" s="26" t="s">
        <v>89</v>
      </c>
      <c r="F217" s="26" t="s">
        <v>60</v>
      </c>
      <c r="G217" s="26" t="s">
        <v>92</v>
      </c>
      <c r="H217" s="41">
        <v>0</v>
      </c>
    </row>
    <row r="218" spans="1:8" s="23" customFormat="1" ht="85.15" customHeight="1" x14ac:dyDescent="0.25">
      <c r="A218" s="20">
        <v>2</v>
      </c>
      <c r="B218" s="24">
        <v>955</v>
      </c>
      <c r="C218" s="31" t="s">
        <v>174</v>
      </c>
      <c r="D218" s="26" t="s">
        <v>82</v>
      </c>
      <c r="E218" s="26" t="s">
        <v>89</v>
      </c>
      <c r="F218" s="26" t="s">
        <v>45</v>
      </c>
      <c r="G218" s="26"/>
      <c r="H218" s="40">
        <f>SUMIFS(H219:H1272,$B219:$B1272,$B218,$D219:$D1272,$D219,$E219:$E1272,$E219,$F219:$F1272,$F219)</f>
        <v>0</v>
      </c>
    </row>
    <row r="219" spans="1:8" s="23" customFormat="1" ht="15.75" x14ac:dyDescent="0.25">
      <c r="A219" s="20">
        <v>3</v>
      </c>
      <c r="B219" s="24">
        <v>955</v>
      </c>
      <c r="C219" s="31" t="s">
        <v>46</v>
      </c>
      <c r="D219" s="26" t="s">
        <v>82</v>
      </c>
      <c r="E219" s="26" t="s">
        <v>89</v>
      </c>
      <c r="F219" s="26" t="s">
        <v>45</v>
      </c>
      <c r="G219" s="26" t="s">
        <v>92</v>
      </c>
      <c r="H219" s="41">
        <v>0</v>
      </c>
    </row>
    <row r="220" spans="1:8" s="23" customFormat="1" ht="47.25" x14ac:dyDescent="0.25">
      <c r="A220" s="20">
        <v>2</v>
      </c>
      <c r="B220" s="24">
        <v>955</v>
      </c>
      <c r="C220" s="31" t="s">
        <v>156</v>
      </c>
      <c r="D220" s="26" t="s">
        <v>82</v>
      </c>
      <c r="E220" s="26" t="s">
        <v>89</v>
      </c>
      <c r="F220" s="26" t="s">
        <v>155</v>
      </c>
      <c r="G220" s="26"/>
      <c r="H220" s="40">
        <f>SUMIFS(H221:H1274,$B221:$B1274,$B220,$D221:$D1274,$D221,$E221:$E1274,$E221,$F221:$F1274,$F221)</f>
        <v>6939180.3399999999</v>
      </c>
    </row>
    <row r="221" spans="1:8" s="23" customFormat="1" ht="15.75" x14ac:dyDescent="0.25">
      <c r="A221" s="20">
        <v>3</v>
      </c>
      <c r="B221" s="24">
        <v>955</v>
      </c>
      <c r="C221" s="31" t="s">
        <v>46</v>
      </c>
      <c r="D221" s="26" t="s">
        <v>82</v>
      </c>
      <c r="E221" s="26" t="s">
        <v>89</v>
      </c>
      <c r="F221" s="26" t="s">
        <v>155</v>
      </c>
      <c r="G221" s="26" t="s">
        <v>92</v>
      </c>
      <c r="H221" s="41">
        <v>6939180.3399999999</v>
      </c>
    </row>
    <row r="222" spans="1:8" s="23" customFormat="1" ht="15.75" x14ac:dyDescent="0.25">
      <c r="A222" s="20">
        <v>1</v>
      </c>
      <c r="B222" s="24">
        <v>955</v>
      </c>
      <c r="C222" s="31" t="s">
        <v>63</v>
      </c>
      <c r="D222" s="26" t="s">
        <v>82</v>
      </c>
      <c r="E222" s="26" t="s">
        <v>79</v>
      </c>
      <c r="F222" s="26"/>
      <c r="G222" s="26"/>
      <c r="H222" s="40">
        <f>SUMIFS(H223:H1277,$B223:$B1277,$B223,$D223:$D1277,$D223,$E223:$E1277,$E223)/2</f>
        <v>9113559.9900000002</v>
      </c>
    </row>
    <row r="223" spans="1:8" s="23" customFormat="1" ht="49.9" customHeight="1" x14ac:dyDescent="0.25">
      <c r="A223" s="20">
        <v>2</v>
      </c>
      <c r="B223" s="24">
        <v>955</v>
      </c>
      <c r="C223" s="31" t="s">
        <v>178</v>
      </c>
      <c r="D223" s="26" t="s">
        <v>82</v>
      </c>
      <c r="E223" s="26" t="s">
        <v>79</v>
      </c>
      <c r="F223" s="26" t="s">
        <v>112</v>
      </c>
      <c r="G223" s="26"/>
      <c r="H223" s="40">
        <f>SUMIFS(H224:H1277,$B224:$B1277,$B223,$D224:$D1277,$D224,$E224:$E1277,$E224,$F224:$F1277,$F224)</f>
        <v>9113559.9900000002</v>
      </c>
    </row>
    <row r="224" spans="1:8" s="23" customFormat="1" ht="15.75" x14ac:dyDescent="0.25">
      <c r="A224" s="20">
        <v>3</v>
      </c>
      <c r="B224" s="24">
        <v>955</v>
      </c>
      <c r="C224" s="31" t="s">
        <v>46</v>
      </c>
      <c r="D224" s="26" t="s">
        <v>82</v>
      </c>
      <c r="E224" s="26" t="s">
        <v>79</v>
      </c>
      <c r="F224" s="26" t="s">
        <v>112</v>
      </c>
      <c r="G224" s="26" t="s">
        <v>92</v>
      </c>
      <c r="H224" s="41">
        <v>9113559.9900000002</v>
      </c>
    </row>
    <row r="225" spans="1:8" s="23" customFormat="1" ht="127.9" customHeight="1" x14ac:dyDescent="0.25">
      <c r="A225" s="20">
        <v>3</v>
      </c>
      <c r="B225" s="24">
        <v>955</v>
      </c>
      <c r="C225" s="31" t="s">
        <v>116</v>
      </c>
      <c r="D225" s="26" t="s">
        <v>82</v>
      </c>
      <c r="E225" s="26" t="s">
        <v>79</v>
      </c>
      <c r="F225" s="26" t="s">
        <v>112</v>
      </c>
      <c r="G225" s="26" t="s">
        <v>114</v>
      </c>
      <c r="H225" s="41">
        <v>0</v>
      </c>
    </row>
    <row r="226" spans="1:8" s="23" customFormat="1" ht="15.75" x14ac:dyDescent="0.25">
      <c r="A226" s="20">
        <v>1</v>
      </c>
      <c r="B226" s="24">
        <v>955</v>
      </c>
      <c r="C226" s="31" t="s">
        <v>132</v>
      </c>
      <c r="D226" s="26" t="s">
        <v>82</v>
      </c>
      <c r="E226" s="26" t="s">
        <v>82</v>
      </c>
      <c r="F226" s="26"/>
      <c r="G226" s="26"/>
      <c r="H226" s="40">
        <f>SUMIFS(H227:H1281,$B227:$B1281,$B227,$D227:$D1281,$D227,$E227:$E1281,$E227)/2</f>
        <v>8038369.3200000003</v>
      </c>
    </row>
    <row r="227" spans="1:8" s="23" customFormat="1" ht="31.5" x14ac:dyDescent="0.25">
      <c r="A227" s="20">
        <v>2</v>
      </c>
      <c r="B227" s="24">
        <v>955</v>
      </c>
      <c r="C227" s="31" t="s">
        <v>193</v>
      </c>
      <c r="D227" s="26" t="s">
        <v>82</v>
      </c>
      <c r="E227" s="26" t="s">
        <v>82</v>
      </c>
      <c r="F227" s="26" t="s">
        <v>22</v>
      </c>
      <c r="G227" s="26"/>
      <c r="H227" s="40">
        <f>SUMIFS(H228:H1281,$B228:$B1281,$B227,$D228:$D1281,$D228,$E228:$E1281,$E228,$F228:$F1281,$F228)</f>
        <v>3958642.1</v>
      </c>
    </row>
    <row r="228" spans="1:8" s="23" customFormat="1" ht="15.75" x14ac:dyDescent="0.25">
      <c r="A228" s="20">
        <v>3</v>
      </c>
      <c r="B228" s="24">
        <v>955</v>
      </c>
      <c r="C228" s="31" t="s">
        <v>46</v>
      </c>
      <c r="D228" s="26" t="s">
        <v>82</v>
      </c>
      <c r="E228" s="26" t="s">
        <v>82</v>
      </c>
      <c r="F228" s="26" t="s">
        <v>22</v>
      </c>
      <c r="G228" s="26" t="s">
        <v>92</v>
      </c>
      <c r="H228" s="41">
        <v>3958642.1</v>
      </c>
    </row>
    <row r="229" spans="1:8" s="23" customFormat="1" ht="47.25" x14ac:dyDescent="0.25">
      <c r="A229" s="20">
        <v>2</v>
      </c>
      <c r="B229" s="24">
        <v>955</v>
      </c>
      <c r="C229" s="35" t="s">
        <v>181</v>
      </c>
      <c r="D229" s="26" t="s">
        <v>82</v>
      </c>
      <c r="E229" s="26" t="s">
        <v>82</v>
      </c>
      <c r="F229" s="26" t="s">
        <v>64</v>
      </c>
      <c r="G229" s="26"/>
      <c r="H229" s="40">
        <f>SUMIFS(H230:H1283,$B230:$B1283,$B229,$D230:$D1283,$D230,$E230:$E1283,$E230,$F230:$F1283,$F230)</f>
        <v>1279178.22</v>
      </c>
    </row>
    <row r="230" spans="1:8" s="23" customFormat="1" ht="15.75" x14ac:dyDescent="0.25">
      <c r="A230" s="20">
        <v>3</v>
      </c>
      <c r="B230" s="24">
        <v>955</v>
      </c>
      <c r="C230" s="31" t="s">
        <v>46</v>
      </c>
      <c r="D230" s="26" t="s">
        <v>82</v>
      </c>
      <c r="E230" s="26" t="s">
        <v>82</v>
      </c>
      <c r="F230" s="26" t="s">
        <v>64</v>
      </c>
      <c r="G230" s="26" t="s">
        <v>92</v>
      </c>
      <c r="H230" s="41">
        <v>1279178.22</v>
      </c>
    </row>
    <row r="231" spans="1:8" s="23" customFormat="1" ht="31.5" x14ac:dyDescent="0.25">
      <c r="A231" s="20">
        <v>2</v>
      </c>
      <c r="B231" s="24">
        <v>955</v>
      </c>
      <c r="C231" s="31" t="s">
        <v>62</v>
      </c>
      <c r="D231" s="26" t="s">
        <v>82</v>
      </c>
      <c r="E231" s="26" t="s">
        <v>82</v>
      </c>
      <c r="F231" s="26" t="s">
        <v>113</v>
      </c>
      <c r="G231" s="26"/>
      <c r="H231" s="40">
        <f>SUMIFS(H232:H1285,$B232:$B1285,$B231,$D232:$D1285,$D232,$E232:$E1285,$E232,$F232:$F1285,$F232)</f>
        <v>2800549</v>
      </c>
    </row>
    <row r="232" spans="1:8" s="23" customFormat="1" ht="47.25" x14ac:dyDescent="0.25">
      <c r="A232" s="20">
        <v>3</v>
      </c>
      <c r="B232" s="24">
        <v>955</v>
      </c>
      <c r="C232" s="31" t="s">
        <v>12</v>
      </c>
      <c r="D232" s="26" t="s">
        <v>82</v>
      </c>
      <c r="E232" s="26" t="s">
        <v>82</v>
      </c>
      <c r="F232" s="26" t="s">
        <v>113</v>
      </c>
      <c r="G232" s="26" t="s">
        <v>74</v>
      </c>
      <c r="H232" s="41">
        <v>2800549</v>
      </c>
    </row>
    <row r="233" spans="1:8" s="23" customFormat="1" ht="15.75" x14ac:dyDescent="0.25">
      <c r="A233" s="20">
        <v>1</v>
      </c>
      <c r="B233" s="24">
        <v>955</v>
      </c>
      <c r="C233" s="31" t="s">
        <v>24</v>
      </c>
      <c r="D233" s="26" t="s">
        <v>84</v>
      </c>
      <c r="E233" s="26" t="s">
        <v>70</v>
      </c>
      <c r="F233" s="26" t="s">
        <v>7</v>
      </c>
      <c r="G233" s="26" t="s">
        <v>72</v>
      </c>
      <c r="H233" s="40">
        <f>SUMIFS(H234:H1288,$B234:$B1288,$B234,$D234:$D1288,$D234,$E234:$E1288,$E234)/2</f>
        <v>31921649.350000001</v>
      </c>
    </row>
    <row r="234" spans="1:8" s="23" customFormat="1" ht="39" customHeight="1" x14ac:dyDescent="0.25">
      <c r="A234" s="20">
        <v>2</v>
      </c>
      <c r="B234" s="24">
        <v>955</v>
      </c>
      <c r="C234" s="31" t="s">
        <v>182</v>
      </c>
      <c r="D234" s="26" t="s">
        <v>84</v>
      </c>
      <c r="E234" s="26" t="s">
        <v>70</v>
      </c>
      <c r="F234" s="26" t="s">
        <v>25</v>
      </c>
      <c r="G234" s="26"/>
      <c r="H234" s="40">
        <f>SUMIFS(H235:H1288,$B235:$B1288,$B234,$D235:$D1288,$D235,$E235:$E1288,$E235,$F235:$F1288,$F235)</f>
        <v>24937975.859999999</v>
      </c>
    </row>
    <row r="235" spans="1:8" s="23" customFormat="1" ht="15.75" x14ac:dyDescent="0.25">
      <c r="A235" s="20">
        <v>3</v>
      </c>
      <c r="B235" s="24">
        <v>955</v>
      </c>
      <c r="C235" s="31" t="s">
        <v>46</v>
      </c>
      <c r="D235" s="26" t="s">
        <v>84</v>
      </c>
      <c r="E235" s="26" t="s">
        <v>70</v>
      </c>
      <c r="F235" s="26" t="s">
        <v>25</v>
      </c>
      <c r="G235" s="26" t="s">
        <v>92</v>
      </c>
      <c r="H235" s="41">
        <v>24937975.859999999</v>
      </c>
    </row>
    <row r="236" spans="1:8" s="23" customFormat="1" ht="47.25" x14ac:dyDescent="0.25">
      <c r="A236" s="20">
        <v>2</v>
      </c>
      <c r="B236" s="24">
        <v>955</v>
      </c>
      <c r="C236" s="31" t="s">
        <v>183</v>
      </c>
      <c r="D236" s="26" t="s">
        <v>84</v>
      </c>
      <c r="E236" s="26" t="s">
        <v>70</v>
      </c>
      <c r="F236" s="26" t="s">
        <v>26</v>
      </c>
      <c r="G236" s="26"/>
      <c r="H236" s="40">
        <f>SUMIFS(H237:H1290,$B237:$B1290,$B236,$D237:$D1290,$D237,$E237:$E1290,$E237,$F237:$F1290,$F237)</f>
        <v>6968673.4900000002</v>
      </c>
    </row>
    <row r="237" spans="1:8" s="23" customFormat="1" ht="15.75" x14ac:dyDescent="0.25">
      <c r="A237" s="20">
        <v>3</v>
      </c>
      <c r="B237" s="24">
        <v>955</v>
      </c>
      <c r="C237" s="31" t="s">
        <v>46</v>
      </c>
      <c r="D237" s="26" t="s">
        <v>84</v>
      </c>
      <c r="E237" s="26" t="s">
        <v>70</v>
      </c>
      <c r="F237" s="26" t="s">
        <v>26</v>
      </c>
      <c r="G237" s="26" t="s">
        <v>92</v>
      </c>
      <c r="H237" s="41">
        <v>6968673.4900000002</v>
      </c>
    </row>
    <row r="238" spans="1:8" s="23" customFormat="1" ht="54.6" customHeight="1" x14ac:dyDescent="0.25">
      <c r="A238" s="20">
        <v>2</v>
      </c>
      <c r="B238" s="24">
        <v>955</v>
      </c>
      <c r="C238" s="31" t="s">
        <v>196</v>
      </c>
      <c r="D238" s="26" t="s">
        <v>84</v>
      </c>
      <c r="E238" s="26" t="s">
        <v>70</v>
      </c>
      <c r="F238" s="26" t="s">
        <v>124</v>
      </c>
      <c r="G238" s="26"/>
      <c r="H238" s="40">
        <f>SUMIFS(H239:H1296,$B239:$B1296,$B238,$D239:$D1296,$D239,$E239:$E1296,$E239,$F239:$F1296,$F239)</f>
        <v>15000</v>
      </c>
    </row>
    <row r="239" spans="1:8" s="23" customFormat="1" ht="15.75" x14ac:dyDescent="0.25">
      <c r="A239" s="20">
        <v>3</v>
      </c>
      <c r="B239" s="24">
        <v>955</v>
      </c>
      <c r="C239" s="31" t="s">
        <v>46</v>
      </c>
      <c r="D239" s="26" t="s">
        <v>84</v>
      </c>
      <c r="E239" s="26" t="s">
        <v>70</v>
      </c>
      <c r="F239" s="26" t="s">
        <v>124</v>
      </c>
      <c r="G239" s="26" t="s">
        <v>92</v>
      </c>
      <c r="H239" s="41">
        <v>15000</v>
      </c>
    </row>
    <row r="240" spans="1:8" s="23" customFormat="1" ht="68.45" customHeight="1" x14ac:dyDescent="0.25">
      <c r="A240" s="20">
        <v>2</v>
      </c>
      <c r="B240" s="24">
        <v>955</v>
      </c>
      <c r="C240" s="31" t="s">
        <v>160</v>
      </c>
      <c r="D240" s="26" t="s">
        <v>84</v>
      </c>
      <c r="E240" s="26" t="s">
        <v>70</v>
      </c>
      <c r="F240" s="26" t="s">
        <v>159</v>
      </c>
      <c r="G240" s="26"/>
      <c r="H240" s="40">
        <f>SUMIFS(H241:H1296,$B241:$B1296,$B240,$D241:$D1296,$D241,$E241:$E1296,$E241,$F241:$F1296,$F241)</f>
        <v>0</v>
      </c>
    </row>
    <row r="241" spans="1:8" s="23" customFormat="1" ht="15.75" x14ac:dyDescent="0.25">
      <c r="A241" s="20">
        <v>3</v>
      </c>
      <c r="B241" s="24">
        <v>955</v>
      </c>
      <c r="C241" s="31" t="s">
        <v>46</v>
      </c>
      <c r="D241" s="26" t="s">
        <v>84</v>
      </c>
      <c r="E241" s="26" t="s">
        <v>70</v>
      </c>
      <c r="F241" s="26" t="s">
        <v>159</v>
      </c>
      <c r="G241" s="26" t="s">
        <v>92</v>
      </c>
      <c r="H241" s="41">
        <v>0</v>
      </c>
    </row>
    <row r="242" spans="1:8" s="23" customFormat="1" ht="15.75" x14ac:dyDescent="0.25">
      <c r="A242" s="20">
        <v>1</v>
      </c>
      <c r="B242" s="24">
        <v>955</v>
      </c>
      <c r="C242" s="36" t="s">
        <v>136</v>
      </c>
      <c r="D242" s="26" t="s">
        <v>85</v>
      </c>
      <c r="E242" s="26" t="s">
        <v>70</v>
      </c>
      <c r="F242" s="26" t="s">
        <v>7</v>
      </c>
      <c r="G242" s="26" t="s">
        <v>72</v>
      </c>
      <c r="H242" s="40">
        <f>SUMIFS(H243:H1302,$B243:$B1302,$B243,$D243:$D1302,$D243,$E243:$E1302,$E243)/2</f>
        <v>1438571</v>
      </c>
    </row>
    <row r="243" spans="1:8" s="23" customFormat="1" ht="31.5" x14ac:dyDescent="0.25">
      <c r="A243" s="20">
        <v>2</v>
      </c>
      <c r="B243" s="24">
        <v>955</v>
      </c>
      <c r="C243" s="32" t="s">
        <v>32</v>
      </c>
      <c r="D243" s="26" t="s">
        <v>85</v>
      </c>
      <c r="E243" s="26" t="s">
        <v>70</v>
      </c>
      <c r="F243" s="37" t="s">
        <v>117</v>
      </c>
      <c r="G243" s="26"/>
      <c r="H243" s="40">
        <f>SUMIFS(H244:H1302,$B244:$B1302,$B243,$D244:$D1302,$D244,$E244:$E1302,$E244,$F244:$F1302,$F244)</f>
        <v>1438571</v>
      </c>
    </row>
    <row r="244" spans="1:8" s="23" customFormat="1" ht="37.9" customHeight="1" x14ac:dyDescent="0.25">
      <c r="A244" s="20">
        <v>3</v>
      </c>
      <c r="B244" s="24">
        <v>955</v>
      </c>
      <c r="C244" s="31" t="s">
        <v>203</v>
      </c>
      <c r="D244" s="26" t="s">
        <v>85</v>
      </c>
      <c r="E244" s="26" t="s">
        <v>70</v>
      </c>
      <c r="F244" s="26" t="s">
        <v>117</v>
      </c>
      <c r="G244" s="26" t="s">
        <v>202</v>
      </c>
      <c r="H244" s="41">
        <v>1438571</v>
      </c>
    </row>
    <row r="245" spans="1:8" s="23" customFormat="1" ht="37.9" customHeight="1" x14ac:dyDescent="0.25">
      <c r="A245" s="20">
        <v>3</v>
      </c>
      <c r="B245" s="24">
        <v>955</v>
      </c>
      <c r="C245" s="31" t="s">
        <v>21</v>
      </c>
      <c r="D245" s="26" t="s">
        <v>85</v>
      </c>
      <c r="E245" s="26" t="s">
        <v>70</v>
      </c>
      <c r="F245" s="26" t="s">
        <v>117</v>
      </c>
      <c r="G245" s="26" t="s">
        <v>81</v>
      </c>
      <c r="H245" s="41">
        <v>0</v>
      </c>
    </row>
    <row r="246" spans="1:8" s="23" customFormat="1" ht="15.75" x14ac:dyDescent="0.25">
      <c r="A246" s="20">
        <v>1</v>
      </c>
      <c r="B246" s="24">
        <v>955</v>
      </c>
      <c r="C246" s="31" t="s">
        <v>65</v>
      </c>
      <c r="D246" s="26" t="s">
        <v>85</v>
      </c>
      <c r="E246" s="26" t="s">
        <v>79</v>
      </c>
      <c r="F246" s="26" t="s">
        <v>7</v>
      </c>
      <c r="G246" s="26" t="s">
        <v>72</v>
      </c>
      <c r="H246" s="40">
        <f>SUMIFS(H247:H1305,$B247:$B1305,$B247,$D247:$D1305,$D247,$E247:$E1305,$E247)/2</f>
        <v>3548234.2</v>
      </c>
    </row>
    <row r="247" spans="1:8" s="23" customFormat="1" ht="47.25" x14ac:dyDescent="0.25">
      <c r="A247" s="20">
        <v>2</v>
      </c>
      <c r="B247" s="24">
        <v>955</v>
      </c>
      <c r="C247" s="31" t="s">
        <v>140</v>
      </c>
      <c r="D247" s="26" t="s">
        <v>85</v>
      </c>
      <c r="E247" s="26" t="s">
        <v>79</v>
      </c>
      <c r="F247" s="26" t="s">
        <v>60</v>
      </c>
      <c r="G247" s="26"/>
      <c r="H247" s="40">
        <f>SUMIFS(H248:H1305,$B248:$B1305,$B247,$D248:$D1305,$D248,$E248:$E1305,$E248,$F248:$F1305,$F248)</f>
        <v>3476996.2</v>
      </c>
    </row>
    <row r="248" spans="1:8" s="23" customFormat="1" ht="39.6" customHeight="1" x14ac:dyDescent="0.25">
      <c r="A248" s="20">
        <v>3</v>
      </c>
      <c r="B248" s="24">
        <v>955</v>
      </c>
      <c r="C248" s="31" t="s">
        <v>21</v>
      </c>
      <c r="D248" s="26" t="s">
        <v>85</v>
      </c>
      <c r="E248" s="26" t="s">
        <v>79</v>
      </c>
      <c r="F248" s="26" t="s">
        <v>60</v>
      </c>
      <c r="G248" s="26" t="s">
        <v>81</v>
      </c>
      <c r="H248" s="41">
        <v>3476996.2</v>
      </c>
    </row>
    <row r="249" spans="1:8" s="23" customFormat="1" ht="47.25" x14ac:dyDescent="0.25">
      <c r="A249" s="20">
        <v>2</v>
      </c>
      <c r="B249" s="24">
        <v>955</v>
      </c>
      <c r="C249" s="31" t="s">
        <v>199</v>
      </c>
      <c r="D249" s="26" t="s">
        <v>85</v>
      </c>
      <c r="E249" s="26" t="s">
        <v>79</v>
      </c>
      <c r="F249" s="26" t="s">
        <v>123</v>
      </c>
      <c r="G249" s="26"/>
      <c r="H249" s="40">
        <f>SUMIFS(H250:H1307,$B250:$B1307,$B249,$D250:$D1307,$D250,$E250:$E1307,$E250,$F250:$F1307,$F250)</f>
        <v>0</v>
      </c>
    </row>
    <row r="250" spans="1:8" s="23" customFormat="1" ht="37.9" customHeight="1" x14ac:dyDescent="0.25">
      <c r="A250" s="20">
        <v>3</v>
      </c>
      <c r="B250" s="24">
        <v>955</v>
      </c>
      <c r="C250" s="31" t="s">
        <v>21</v>
      </c>
      <c r="D250" s="26" t="s">
        <v>85</v>
      </c>
      <c r="E250" s="26" t="s">
        <v>79</v>
      </c>
      <c r="F250" s="26" t="s">
        <v>123</v>
      </c>
      <c r="G250" s="26" t="s">
        <v>81</v>
      </c>
      <c r="H250" s="41">
        <v>0</v>
      </c>
    </row>
    <row r="251" spans="1:8" s="23" customFormat="1" ht="15.75" x14ac:dyDescent="0.25">
      <c r="A251" s="20">
        <v>3</v>
      </c>
      <c r="B251" s="24">
        <v>955</v>
      </c>
      <c r="C251" s="31" t="s">
        <v>46</v>
      </c>
      <c r="D251" s="26" t="s">
        <v>85</v>
      </c>
      <c r="E251" s="26" t="s">
        <v>79</v>
      </c>
      <c r="F251" s="26" t="s">
        <v>123</v>
      </c>
      <c r="G251" s="26" t="s">
        <v>92</v>
      </c>
      <c r="H251" s="41">
        <v>0</v>
      </c>
    </row>
    <row r="252" spans="1:8" s="23" customFormat="1" ht="67.900000000000006" customHeight="1" x14ac:dyDescent="0.25">
      <c r="A252" s="20">
        <v>2</v>
      </c>
      <c r="B252" s="24">
        <v>955</v>
      </c>
      <c r="C252" s="31" t="s">
        <v>160</v>
      </c>
      <c r="D252" s="26" t="s">
        <v>85</v>
      </c>
      <c r="E252" s="26" t="s">
        <v>79</v>
      </c>
      <c r="F252" s="26" t="s">
        <v>159</v>
      </c>
      <c r="G252" s="26"/>
      <c r="H252" s="40">
        <f>SUMIFS(H253:H1310,$B253:$B1310,$B252,$D253:$D1310,$D253,$E253:$E1310,$E253,$F253:$F1310,$F253)</f>
        <v>71238</v>
      </c>
    </row>
    <row r="253" spans="1:8" s="23" customFormat="1" ht="37.9" customHeight="1" x14ac:dyDescent="0.25">
      <c r="A253" s="20">
        <v>3</v>
      </c>
      <c r="B253" s="24">
        <v>955</v>
      </c>
      <c r="C253" s="31" t="s">
        <v>21</v>
      </c>
      <c r="D253" s="26" t="s">
        <v>85</v>
      </c>
      <c r="E253" s="26" t="s">
        <v>79</v>
      </c>
      <c r="F253" s="26" t="s">
        <v>159</v>
      </c>
      <c r="G253" s="26" t="s">
        <v>81</v>
      </c>
      <c r="H253" s="41">
        <v>71238</v>
      </c>
    </row>
    <row r="254" spans="1:8" s="23" customFormat="1" ht="47.25" x14ac:dyDescent="0.25">
      <c r="A254" s="20">
        <v>2</v>
      </c>
      <c r="B254" s="24">
        <v>955</v>
      </c>
      <c r="C254" s="31" t="s">
        <v>140</v>
      </c>
      <c r="D254" s="26" t="s">
        <v>85</v>
      </c>
      <c r="E254" s="26" t="s">
        <v>79</v>
      </c>
      <c r="F254" s="26" t="s">
        <v>111</v>
      </c>
      <c r="G254" s="26"/>
      <c r="H254" s="40">
        <f>SUMIFS(H255:H1313,$B255:$B1313,$B254,$D255:$D1313,$D255,$E255:$E1313,$E255,$F255:$F1313,$F255)</f>
        <v>0</v>
      </c>
    </row>
    <row r="255" spans="1:8" s="23" customFormat="1" ht="27.6" customHeight="1" x14ac:dyDescent="0.25">
      <c r="A255" s="20">
        <v>3</v>
      </c>
      <c r="B255" s="24">
        <v>955</v>
      </c>
      <c r="C255" s="31" t="s">
        <v>161</v>
      </c>
      <c r="D255" s="26" t="s">
        <v>85</v>
      </c>
      <c r="E255" s="26" t="s">
        <v>79</v>
      </c>
      <c r="F255" s="26" t="s">
        <v>111</v>
      </c>
      <c r="G255" s="26" t="s">
        <v>128</v>
      </c>
      <c r="H255" s="41">
        <v>0</v>
      </c>
    </row>
    <row r="256" spans="1:8" s="23" customFormat="1" ht="31.5" x14ac:dyDescent="0.25">
      <c r="A256" s="20">
        <v>1</v>
      </c>
      <c r="B256" s="24">
        <v>955</v>
      </c>
      <c r="C256" s="31" t="s">
        <v>36</v>
      </c>
      <c r="D256" s="26" t="s">
        <v>85</v>
      </c>
      <c r="E256" s="26" t="s">
        <v>87</v>
      </c>
      <c r="F256" s="26"/>
      <c r="G256" s="26"/>
      <c r="H256" s="40">
        <f>SUMIFS(H257:H1315,$B257:$B1315,$B257,$D257:$D1315,$D257,$E257:$E1315,$E257)/2</f>
        <v>5905569.5999999996</v>
      </c>
    </row>
    <row r="257" spans="1:8" s="23" customFormat="1" ht="31.5" x14ac:dyDescent="0.25">
      <c r="A257" s="20">
        <v>2</v>
      </c>
      <c r="B257" s="24">
        <v>955</v>
      </c>
      <c r="C257" s="31" t="s">
        <v>201</v>
      </c>
      <c r="D257" s="26" t="s">
        <v>85</v>
      </c>
      <c r="E257" s="26" t="s">
        <v>87</v>
      </c>
      <c r="F257" s="26" t="s">
        <v>66</v>
      </c>
      <c r="G257" s="26"/>
      <c r="H257" s="40">
        <f>SUMIFS(H258:H1315,$B258:$B1315,$B257,$D258:$D1315,$D258,$E258:$E1315,$E258,$F258:$F1315,$F258)</f>
        <v>5905569.5999999996</v>
      </c>
    </row>
    <row r="258" spans="1:8" s="23" customFormat="1" ht="37.15" customHeight="1" x14ac:dyDescent="0.25">
      <c r="A258" s="20">
        <v>3</v>
      </c>
      <c r="B258" s="24">
        <v>955</v>
      </c>
      <c r="C258" s="31" t="s">
        <v>21</v>
      </c>
      <c r="D258" s="26" t="s">
        <v>85</v>
      </c>
      <c r="E258" s="26" t="s">
        <v>87</v>
      </c>
      <c r="F258" s="26" t="s">
        <v>66</v>
      </c>
      <c r="G258" s="26" t="s">
        <v>81</v>
      </c>
      <c r="H258" s="41">
        <v>5905569.5999999996</v>
      </c>
    </row>
    <row r="259" spans="1:8" s="23" customFormat="1" ht="63" x14ac:dyDescent="0.25">
      <c r="A259" s="20">
        <v>2</v>
      </c>
      <c r="B259" s="24">
        <v>955</v>
      </c>
      <c r="C259" s="31" t="s">
        <v>209</v>
      </c>
      <c r="D259" s="26" t="s">
        <v>85</v>
      </c>
      <c r="E259" s="26" t="s">
        <v>87</v>
      </c>
      <c r="F259" s="26" t="s">
        <v>10</v>
      </c>
      <c r="G259" s="26"/>
      <c r="H259" s="40">
        <f>SUMIFS(H260:H1322,$B260:$B1322,$B259,$D260:$D1322,$D260,$E260:$E1322,$E260,$F260:$F1322,$F260)</f>
        <v>0</v>
      </c>
    </row>
    <row r="260" spans="1:8" s="23" customFormat="1" ht="51" customHeight="1" x14ac:dyDescent="0.25">
      <c r="A260" s="20">
        <v>3</v>
      </c>
      <c r="B260" s="24">
        <v>955</v>
      </c>
      <c r="C260" s="31" t="s">
        <v>12</v>
      </c>
      <c r="D260" s="26" t="s">
        <v>85</v>
      </c>
      <c r="E260" s="26" t="s">
        <v>87</v>
      </c>
      <c r="F260" s="26" t="s">
        <v>10</v>
      </c>
      <c r="G260" s="26" t="s">
        <v>74</v>
      </c>
      <c r="H260" s="41">
        <v>0</v>
      </c>
    </row>
    <row r="261" spans="1:8" s="23" customFormat="1" ht="33.6" customHeight="1" x14ac:dyDescent="0.25">
      <c r="A261" s="20">
        <v>3</v>
      </c>
      <c r="B261" s="24">
        <v>955</v>
      </c>
      <c r="C261" s="31" t="s">
        <v>21</v>
      </c>
      <c r="D261" s="26" t="s">
        <v>85</v>
      </c>
      <c r="E261" s="26" t="s">
        <v>87</v>
      </c>
      <c r="F261" s="26" t="s">
        <v>10</v>
      </c>
      <c r="G261" s="26" t="s">
        <v>81</v>
      </c>
      <c r="H261" s="41">
        <v>0</v>
      </c>
    </row>
    <row r="262" spans="1:8" s="23" customFormat="1" ht="15.75" x14ac:dyDescent="0.25">
      <c r="A262" s="20">
        <v>1</v>
      </c>
      <c r="B262" s="24">
        <v>955</v>
      </c>
      <c r="C262" s="31" t="s">
        <v>27</v>
      </c>
      <c r="D262" s="26" t="s">
        <v>85</v>
      </c>
      <c r="E262" s="26" t="s">
        <v>71</v>
      </c>
      <c r="F262" s="26"/>
      <c r="G262" s="26"/>
      <c r="H262" s="40">
        <f>SUMIFS(H263:H1318,$B263:$B1318,$B263,$D263:$D1318,$D263,$E263:$E1318,$E263)/2</f>
        <v>962455.17999999993</v>
      </c>
    </row>
    <row r="263" spans="1:8" s="23" customFormat="1" ht="63" x14ac:dyDescent="0.25">
      <c r="A263" s="20">
        <v>2</v>
      </c>
      <c r="B263" s="24">
        <v>955</v>
      </c>
      <c r="C263" s="31" t="s">
        <v>164</v>
      </c>
      <c r="D263" s="26" t="s">
        <v>85</v>
      </c>
      <c r="E263" s="26" t="s">
        <v>71</v>
      </c>
      <c r="F263" s="26" t="s">
        <v>28</v>
      </c>
      <c r="G263" s="26"/>
      <c r="H263" s="40">
        <f>SUMIFS(H264:H1318,$B264:$B1318,$B263,$D264:$D1318,$D264,$E264:$E1318,$E264,$F264:$F1318,$F264)</f>
        <v>0</v>
      </c>
    </row>
    <row r="264" spans="1:8" s="23" customFormat="1" ht="15.75" x14ac:dyDescent="0.25">
      <c r="A264" s="20">
        <v>3</v>
      </c>
      <c r="B264" s="24">
        <v>955</v>
      </c>
      <c r="C264" s="31" t="s">
        <v>46</v>
      </c>
      <c r="D264" s="26" t="s">
        <v>85</v>
      </c>
      <c r="E264" s="26" t="s">
        <v>71</v>
      </c>
      <c r="F264" s="26" t="s">
        <v>28</v>
      </c>
      <c r="G264" s="26" t="s">
        <v>92</v>
      </c>
      <c r="H264" s="41">
        <v>0</v>
      </c>
    </row>
    <row r="265" spans="1:8" s="23" customFormat="1" ht="78.75" x14ac:dyDescent="0.25">
      <c r="A265" s="20">
        <v>2</v>
      </c>
      <c r="B265" s="24">
        <v>955</v>
      </c>
      <c r="C265" s="31" t="s">
        <v>186</v>
      </c>
      <c r="D265" s="26" t="s">
        <v>85</v>
      </c>
      <c r="E265" s="26" t="s">
        <v>71</v>
      </c>
      <c r="F265" s="26" t="s">
        <v>29</v>
      </c>
      <c r="G265" s="26"/>
      <c r="H265" s="40">
        <f>SUMIFS(H266:H1320,$B266:$B1320,$B265,$D266:$D1320,$D266,$E266:$E1320,$E266,$F266:$F1320,$F266)</f>
        <v>384000</v>
      </c>
    </row>
    <row r="266" spans="1:8" s="23" customFormat="1" ht="63" x14ac:dyDescent="0.25">
      <c r="A266" s="20">
        <v>3</v>
      </c>
      <c r="B266" s="24">
        <v>955</v>
      </c>
      <c r="C266" s="31" t="s">
        <v>149</v>
      </c>
      <c r="D266" s="26" t="s">
        <v>85</v>
      </c>
      <c r="E266" s="26" t="s">
        <v>71</v>
      </c>
      <c r="F266" s="26" t="s">
        <v>29</v>
      </c>
      <c r="G266" s="26" t="s">
        <v>95</v>
      </c>
      <c r="H266" s="41">
        <v>384000</v>
      </c>
    </row>
    <row r="267" spans="1:8" s="23" customFormat="1" ht="63" x14ac:dyDescent="0.25">
      <c r="A267" s="20">
        <v>2</v>
      </c>
      <c r="B267" s="24">
        <v>955</v>
      </c>
      <c r="C267" s="31" t="s">
        <v>197</v>
      </c>
      <c r="D267" s="26" t="s">
        <v>85</v>
      </c>
      <c r="E267" s="26" t="s">
        <v>71</v>
      </c>
      <c r="F267" s="26" t="s">
        <v>33</v>
      </c>
      <c r="G267" s="26"/>
      <c r="H267" s="40">
        <f>SUMIFS(H268:H1322,$B268:$B1322,$B267,$D268:$D1322,$D268,$E268:$E1322,$E268,$F268:$F1322,$F268)</f>
        <v>578455.17999999993</v>
      </c>
    </row>
    <row r="268" spans="1:8" s="23" customFormat="1" ht="33.6" customHeight="1" x14ac:dyDescent="0.25">
      <c r="A268" s="20">
        <v>3</v>
      </c>
      <c r="B268" s="24">
        <v>955</v>
      </c>
      <c r="C268" s="31" t="s">
        <v>11</v>
      </c>
      <c r="D268" s="26" t="s">
        <v>85</v>
      </c>
      <c r="E268" s="26" t="s">
        <v>71</v>
      </c>
      <c r="F268" s="26" t="s">
        <v>33</v>
      </c>
      <c r="G268" s="26" t="s">
        <v>73</v>
      </c>
      <c r="H268" s="41">
        <v>511908.18</v>
      </c>
    </row>
    <row r="269" spans="1:8" s="23" customFormat="1" ht="47.25" x14ac:dyDescent="0.25">
      <c r="A269" s="20">
        <v>3</v>
      </c>
      <c r="B269" s="24">
        <v>955</v>
      </c>
      <c r="C269" s="31" t="s">
        <v>12</v>
      </c>
      <c r="D269" s="26" t="s">
        <v>85</v>
      </c>
      <c r="E269" s="26" t="s">
        <v>71</v>
      </c>
      <c r="F269" s="26" t="s">
        <v>33</v>
      </c>
      <c r="G269" s="26" t="s">
        <v>74</v>
      </c>
      <c r="H269" s="41">
        <v>66547</v>
      </c>
    </row>
    <row r="270" spans="1:8" s="23" customFormat="1" ht="47.25" x14ac:dyDescent="0.25">
      <c r="A270" s="20">
        <v>2</v>
      </c>
      <c r="B270" s="24">
        <v>955</v>
      </c>
      <c r="C270" s="31" t="s">
        <v>156</v>
      </c>
      <c r="D270" s="26" t="s">
        <v>85</v>
      </c>
      <c r="E270" s="26" t="s">
        <v>71</v>
      </c>
      <c r="F270" s="26" t="s">
        <v>155</v>
      </c>
      <c r="G270" s="26"/>
      <c r="H270" s="40">
        <f>SUMIFS(H271:H1325,$B271:$B1325,$B270,$D271:$D1325,$D271,$E271:$E1325,$E271,$F271:$F1325,$F271)</f>
        <v>0</v>
      </c>
    </row>
    <row r="271" spans="1:8" s="23" customFormat="1" ht="15.75" x14ac:dyDescent="0.25">
      <c r="A271" s="20">
        <v>3</v>
      </c>
      <c r="B271" s="24">
        <v>955</v>
      </c>
      <c r="C271" s="31" t="s">
        <v>46</v>
      </c>
      <c r="D271" s="26" t="s">
        <v>85</v>
      </c>
      <c r="E271" s="26" t="s">
        <v>71</v>
      </c>
      <c r="F271" s="26" t="s">
        <v>155</v>
      </c>
      <c r="G271" s="26" t="s">
        <v>92</v>
      </c>
      <c r="H271" s="41">
        <v>0</v>
      </c>
    </row>
    <row r="272" spans="1:8" s="23" customFormat="1" ht="15.75" x14ac:dyDescent="0.25">
      <c r="A272" s="20">
        <v>1</v>
      </c>
      <c r="B272" s="24">
        <v>955</v>
      </c>
      <c r="C272" s="31" t="s">
        <v>30</v>
      </c>
      <c r="D272" s="26" t="s">
        <v>86</v>
      </c>
      <c r="E272" s="26" t="s">
        <v>70</v>
      </c>
      <c r="F272" s="26" t="s">
        <v>7</v>
      </c>
      <c r="G272" s="26" t="s">
        <v>72</v>
      </c>
      <c r="H272" s="40">
        <f>SUMIFS(H273:H1328,$B273:$B1328,$B273,$D273:$D1328,$D273,$E273:$E1328,$E273)/2</f>
        <v>2679205.48</v>
      </c>
    </row>
    <row r="273" spans="1:8" s="23" customFormat="1" ht="47.25" x14ac:dyDescent="0.25">
      <c r="A273" s="20">
        <v>2</v>
      </c>
      <c r="B273" s="24">
        <v>955</v>
      </c>
      <c r="C273" s="31" t="s">
        <v>189</v>
      </c>
      <c r="D273" s="26" t="s">
        <v>86</v>
      </c>
      <c r="E273" s="26" t="s">
        <v>70</v>
      </c>
      <c r="F273" s="26" t="s">
        <v>31</v>
      </c>
      <c r="G273" s="26"/>
      <c r="H273" s="40">
        <f>SUMIFS(H274:H1328,$B274:$B1328,$B273,$D274:$D1328,$D274,$E274:$E1328,$E274,$F274:$F1328,$F274)</f>
        <v>2679205.48</v>
      </c>
    </row>
    <row r="274" spans="1:8" s="23" customFormat="1" ht="15.75" x14ac:dyDescent="0.25">
      <c r="A274" s="20">
        <v>3</v>
      </c>
      <c r="B274" s="24">
        <v>955</v>
      </c>
      <c r="C274" s="31" t="s">
        <v>46</v>
      </c>
      <c r="D274" s="26" t="s">
        <v>86</v>
      </c>
      <c r="E274" s="26" t="s">
        <v>70</v>
      </c>
      <c r="F274" s="26" t="s">
        <v>31</v>
      </c>
      <c r="G274" s="26" t="s">
        <v>92</v>
      </c>
      <c r="H274" s="41">
        <v>2679205.48</v>
      </c>
    </row>
    <row r="275" spans="1:8" s="23" customFormat="1" ht="47.25" x14ac:dyDescent="0.25">
      <c r="A275" s="20">
        <v>2</v>
      </c>
      <c r="B275" s="24">
        <v>955</v>
      </c>
      <c r="C275" s="31" t="s">
        <v>185</v>
      </c>
      <c r="D275" s="26" t="s">
        <v>86</v>
      </c>
      <c r="E275" s="26" t="s">
        <v>70</v>
      </c>
      <c r="F275" s="26" t="s">
        <v>184</v>
      </c>
      <c r="G275" s="26"/>
      <c r="H275" s="40">
        <f>SUMIFS(H276:H1330,$B276:$B1330,$B275,$D276:$D1330,$D276,$E276:$E1330,$E276,$F276:$F1330,$F276)</f>
        <v>0</v>
      </c>
    </row>
    <row r="276" spans="1:8" s="23" customFormat="1" ht="15.75" x14ac:dyDescent="0.25">
      <c r="A276" s="20">
        <v>3</v>
      </c>
      <c r="B276" s="24">
        <v>955</v>
      </c>
      <c r="C276" s="31" t="s">
        <v>46</v>
      </c>
      <c r="D276" s="26" t="s">
        <v>86</v>
      </c>
      <c r="E276" s="26" t="s">
        <v>70</v>
      </c>
      <c r="F276" s="26" t="s">
        <v>184</v>
      </c>
      <c r="G276" s="26" t="s">
        <v>92</v>
      </c>
      <c r="H276" s="41">
        <v>0</v>
      </c>
    </row>
    <row r="277" spans="1:8" s="23" customFormat="1" ht="47.25" x14ac:dyDescent="0.25">
      <c r="A277" s="20">
        <v>2</v>
      </c>
      <c r="B277" s="24">
        <v>955</v>
      </c>
      <c r="C277" s="31" t="s">
        <v>140</v>
      </c>
      <c r="D277" s="26" t="s">
        <v>86</v>
      </c>
      <c r="E277" s="26" t="s">
        <v>70</v>
      </c>
      <c r="F277" s="26" t="s">
        <v>60</v>
      </c>
      <c r="G277" s="26"/>
      <c r="H277" s="40">
        <f>SUMIFS(H278:H1332,$B278:$B1332,$B277,$D278:$D1332,$D278,$E278:$E1332,$E278,$F278:$F1332,$F278)</f>
        <v>0</v>
      </c>
    </row>
    <row r="278" spans="1:8" s="23" customFormat="1" ht="125.45" customHeight="1" x14ac:dyDescent="0.25">
      <c r="A278" s="20">
        <v>3</v>
      </c>
      <c r="B278" s="24">
        <v>955</v>
      </c>
      <c r="C278" s="31" t="s">
        <v>116</v>
      </c>
      <c r="D278" s="26" t="s">
        <v>86</v>
      </c>
      <c r="E278" s="26" t="s">
        <v>70</v>
      </c>
      <c r="F278" s="26" t="s">
        <v>60</v>
      </c>
      <c r="G278" s="26" t="s">
        <v>114</v>
      </c>
      <c r="H278" s="41">
        <v>0</v>
      </c>
    </row>
    <row r="279" spans="1:8" s="23" customFormat="1" ht="47.25" x14ac:dyDescent="0.25">
      <c r="A279" s="20">
        <v>2</v>
      </c>
      <c r="B279" s="24">
        <v>955</v>
      </c>
      <c r="C279" s="31" t="s">
        <v>148</v>
      </c>
      <c r="D279" s="26" t="s">
        <v>86</v>
      </c>
      <c r="E279" s="26" t="s">
        <v>70</v>
      </c>
      <c r="F279" s="26" t="s">
        <v>147</v>
      </c>
      <c r="G279" s="26"/>
      <c r="H279" s="40">
        <f>SUMIFS(H280:H1334,$B280:$B1334,$B279,$D280:$D1334,$D280,$E280:$E1334,$E280,$F280:$F1334,$F280)</f>
        <v>0</v>
      </c>
    </row>
    <row r="280" spans="1:8" s="23" customFormat="1" ht="15.75" x14ac:dyDescent="0.25">
      <c r="A280" s="20">
        <v>3</v>
      </c>
      <c r="B280" s="24">
        <v>955</v>
      </c>
      <c r="C280" s="31" t="s">
        <v>46</v>
      </c>
      <c r="D280" s="26" t="s">
        <v>86</v>
      </c>
      <c r="E280" s="26" t="s">
        <v>70</v>
      </c>
      <c r="F280" s="26" t="s">
        <v>147</v>
      </c>
      <c r="G280" s="26" t="s">
        <v>92</v>
      </c>
      <c r="H280" s="41">
        <v>0</v>
      </c>
    </row>
    <row r="281" spans="1:8" s="23" customFormat="1" ht="15.75" x14ac:dyDescent="0.25">
      <c r="A281" s="20">
        <v>1</v>
      </c>
      <c r="B281" s="24">
        <v>955</v>
      </c>
      <c r="C281" s="31" t="s">
        <v>67</v>
      </c>
      <c r="D281" s="26" t="s">
        <v>88</v>
      </c>
      <c r="E281" s="26" t="s">
        <v>89</v>
      </c>
      <c r="F281" s="26" t="s">
        <v>7</v>
      </c>
      <c r="G281" s="26" t="s">
        <v>72</v>
      </c>
      <c r="H281" s="40">
        <f>SUMIFS(H282:H1337,$B282:$B1337,$B282,$D282:$D1337,$D282,$E282:$E1337,$E282)/2</f>
        <v>5278920</v>
      </c>
    </row>
    <row r="282" spans="1:8" s="23" customFormat="1" ht="47.25" x14ac:dyDescent="0.25">
      <c r="A282" s="20">
        <v>2</v>
      </c>
      <c r="B282" s="24">
        <v>955</v>
      </c>
      <c r="C282" s="35" t="s">
        <v>179</v>
      </c>
      <c r="D282" s="26" t="s">
        <v>88</v>
      </c>
      <c r="E282" s="26" t="s">
        <v>89</v>
      </c>
      <c r="F282" s="26" t="s">
        <v>68</v>
      </c>
      <c r="G282" s="26"/>
      <c r="H282" s="40">
        <f>SUMIFS(H283:H1337,$B283:$B1337,$B282,$D283:$D1337,$D283,$E283:$E1337,$E283,$F283:$F1337,$F283)</f>
        <v>4105920</v>
      </c>
    </row>
    <row r="283" spans="1:8" s="23" customFormat="1" ht="15.75" x14ac:dyDescent="0.25">
      <c r="A283" s="20">
        <v>3</v>
      </c>
      <c r="B283" s="24">
        <v>955</v>
      </c>
      <c r="C283" s="31" t="s">
        <v>46</v>
      </c>
      <c r="D283" s="26" t="s">
        <v>88</v>
      </c>
      <c r="E283" s="26" t="s">
        <v>89</v>
      </c>
      <c r="F283" s="26" t="s">
        <v>68</v>
      </c>
      <c r="G283" s="26" t="s">
        <v>92</v>
      </c>
      <c r="H283" s="41">
        <v>4105920</v>
      </c>
    </row>
    <row r="284" spans="1:8" s="23" customFormat="1" ht="94.5" x14ac:dyDescent="0.25">
      <c r="A284" s="20">
        <v>2</v>
      </c>
      <c r="B284" s="24">
        <v>955</v>
      </c>
      <c r="C284" s="35" t="s">
        <v>180</v>
      </c>
      <c r="D284" s="26" t="s">
        <v>88</v>
      </c>
      <c r="E284" s="26" t="s">
        <v>89</v>
      </c>
      <c r="F284" s="26" t="s">
        <v>125</v>
      </c>
      <c r="G284" s="26" t="s">
        <v>72</v>
      </c>
      <c r="H284" s="40">
        <f>SUMIFS(H285:H1339,$B285:$B1339,$B284,$D285:$D1339,$D285,$E285:$E1339,$E285,$F285:$F1339,$F285)</f>
        <v>1143000</v>
      </c>
    </row>
    <row r="285" spans="1:8" s="23" customFormat="1" ht="15.75" x14ac:dyDescent="0.25">
      <c r="A285" s="20">
        <v>3</v>
      </c>
      <c r="B285" s="24">
        <v>955</v>
      </c>
      <c r="C285" s="31" t="s">
        <v>46</v>
      </c>
      <c r="D285" s="26" t="s">
        <v>88</v>
      </c>
      <c r="E285" s="26" t="s">
        <v>89</v>
      </c>
      <c r="F285" s="26" t="s">
        <v>125</v>
      </c>
      <c r="G285" s="26" t="s">
        <v>92</v>
      </c>
      <c r="H285" s="41">
        <v>1143000</v>
      </c>
    </row>
    <row r="286" spans="1:8" s="23" customFormat="1" ht="47.25" x14ac:dyDescent="0.25">
      <c r="A286" s="20">
        <v>2</v>
      </c>
      <c r="B286" s="24">
        <v>955</v>
      </c>
      <c r="C286" s="31" t="s">
        <v>196</v>
      </c>
      <c r="D286" s="26" t="s">
        <v>88</v>
      </c>
      <c r="E286" s="26" t="s">
        <v>89</v>
      </c>
      <c r="F286" s="26" t="s">
        <v>124</v>
      </c>
      <c r="G286" s="26"/>
      <c r="H286" s="40">
        <f>SUMIFS(H287:H1341,$B287:$B1341,$B286,$D287:$D1341,$D287,$E287:$E1341,$E287,$F287:$F1341,$F287)</f>
        <v>30000</v>
      </c>
    </row>
    <row r="287" spans="1:8" s="23" customFormat="1" ht="15.75" x14ac:dyDescent="0.25">
      <c r="A287" s="20">
        <v>3</v>
      </c>
      <c r="B287" s="24">
        <v>955</v>
      </c>
      <c r="C287" s="31" t="s">
        <v>46</v>
      </c>
      <c r="D287" s="26" t="s">
        <v>88</v>
      </c>
      <c r="E287" s="26" t="s">
        <v>89</v>
      </c>
      <c r="F287" s="26" t="s">
        <v>124</v>
      </c>
      <c r="G287" s="26" t="s">
        <v>92</v>
      </c>
      <c r="H287" s="41">
        <v>30000</v>
      </c>
    </row>
    <row r="288" spans="1:8" s="23" customFormat="1" ht="15.75" x14ac:dyDescent="0.25">
      <c r="A288" s="20"/>
      <c r="B288" s="22"/>
      <c r="C288" s="22" t="s">
        <v>69</v>
      </c>
      <c r="D288" s="33"/>
      <c r="E288" s="33"/>
      <c r="F288" s="33" t="s">
        <v>7</v>
      </c>
      <c r="G288" s="33"/>
      <c r="H288" s="39">
        <f>SUMIF($A14:$A288,$A14,H14:H288)</f>
        <v>469640990.53000027</v>
      </c>
    </row>
    <row r="292" spans="8:8" x14ac:dyDescent="0.25">
      <c r="H292" s="38"/>
    </row>
  </sheetData>
  <autoFilter ref="A6:G288"/>
  <mergeCells count="8">
    <mergeCell ref="H6:H13"/>
    <mergeCell ref="B4:H4"/>
    <mergeCell ref="B6:B13"/>
    <mergeCell ref="C6:C13"/>
    <mergeCell ref="D6:D13"/>
    <mergeCell ref="E6:E13"/>
    <mergeCell ref="F6:F13"/>
    <mergeCell ref="G6:G13"/>
  </mergeCells>
  <pageMargins left="0.31496062992125984" right="0.31496062992125984" top="0.31496062992125984" bottom="0.31496062992125984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8" t="s">
        <v>105</v>
      </c>
      <c r="C3" s="48" t="s">
        <v>103</v>
      </c>
      <c r="D3" s="51" t="s">
        <v>97</v>
      </c>
      <c r="E3" s="51"/>
      <c r="F3" s="51" t="s">
        <v>98</v>
      </c>
      <c r="G3" s="51"/>
    </row>
    <row r="4" spans="2:7" x14ac:dyDescent="0.25">
      <c r="B4" s="49"/>
      <c r="C4" s="49"/>
      <c r="D4" s="51"/>
      <c r="E4" s="51"/>
      <c r="F4" s="51"/>
      <c r="G4" s="51"/>
    </row>
    <row r="5" spans="2:7" ht="0.75" customHeight="1" x14ac:dyDescent="0.25">
      <c r="B5" s="49"/>
      <c r="C5" s="49"/>
      <c r="D5" s="51"/>
      <c r="E5" s="51"/>
      <c r="F5" s="51"/>
      <c r="G5" s="51"/>
    </row>
    <row r="6" spans="2:7" ht="15" hidden="1" customHeight="1" x14ac:dyDescent="0.25">
      <c r="B6" s="49"/>
      <c r="C6" s="49"/>
      <c r="D6" s="51"/>
      <c r="E6" s="51"/>
      <c r="F6" s="51"/>
      <c r="G6" s="51"/>
    </row>
    <row r="7" spans="2:7" x14ac:dyDescent="0.25">
      <c r="B7" s="49"/>
      <c r="C7" s="49"/>
      <c r="D7" s="51" t="s">
        <v>6</v>
      </c>
      <c r="E7" s="51" t="s">
        <v>96</v>
      </c>
      <c r="F7" s="51" t="s">
        <v>6</v>
      </c>
      <c r="G7" s="51" t="s">
        <v>96</v>
      </c>
    </row>
    <row r="8" spans="2:7" x14ac:dyDescent="0.25">
      <c r="B8" s="49"/>
      <c r="C8" s="49"/>
      <c r="D8" s="51"/>
      <c r="E8" s="51"/>
      <c r="F8" s="51"/>
      <c r="G8" s="51"/>
    </row>
    <row r="9" spans="2:7" x14ac:dyDescent="0.25">
      <c r="B9" s="49"/>
      <c r="C9" s="49"/>
      <c r="D9" s="51"/>
      <c r="E9" s="51"/>
      <c r="F9" s="51"/>
      <c r="G9" s="51"/>
    </row>
    <row r="10" spans="2:7" ht="2.25" customHeight="1" x14ac:dyDescent="0.25">
      <c r="B10" s="50"/>
      <c r="C10" s="50"/>
      <c r="D10" s="51"/>
      <c r="E10" s="51"/>
      <c r="F10" s="51"/>
      <c r="G10" s="51"/>
    </row>
    <row r="11" spans="2:7" x14ac:dyDescent="0.25">
      <c r="B11" s="1">
        <v>0</v>
      </c>
      <c r="C11" s="1" t="s">
        <v>100</v>
      </c>
      <c r="D11" s="4" t="e">
        <f>SUMIF('Приложение №4'!$A$14:$A1054,0,'Приложение №4'!#REF!)</f>
        <v>#REF!</v>
      </c>
      <c r="E11" s="4" t="e">
        <f>SUMIF('Приложение №4'!$A$14:$A1054,0,'Приложение №4'!#REF!)</f>
        <v>#REF!</v>
      </c>
      <c r="F11" s="4" t="e">
        <f>SUMIF('Приложение №4'!$A$14:$A1054,0,'Приложение №4'!#REF!)</f>
        <v>#REF!</v>
      </c>
      <c r="G11" s="4" t="e">
        <f>SUMIF('Приложение №4'!$A$14:$A1054,0,'Приложение №4'!#REF!)</f>
        <v>#REF!</v>
      </c>
    </row>
    <row r="12" spans="2:7" x14ac:dyDescent="0.25">
      <c r="B12" s="2">
        <v>1</v>
      </c>
      <c r="C12" s="2" t="s">
        <v>101</v>
      </c>
      <c r="D12" s="6" t="e">
        <f>SUMIF('Приложение №4'!$A$14:$A1055,1,'Приложение №4'!#REF!)</f>
        <v>#REF!</v>
      </c>
      <c r="E12" s="6" t="e">
        <f>SUMIF('Приложение №4'!$A$14:$A1055,1,'Приложение №4'!#REF!)</f>
        <v>#REF!</v>
      </c>
      <c r="F12" s="6" t="e">
        <f>SUMIF('Приложение №4'!$A$14:$A1055,1,'Приложение №4'!#REF!)</f>
        <v>#REF!</v>
      </c>
      <c r="G12" s="6" t="e">
        <f>SUMIF('Приложение №4'!$A$14:$A1055,1,'Приложение №4'!#REF!)</f>
        <v>#REF!</v>
      </c>
    </row>
    <row r="13" spans="2:7" x14ac:dyDescent="0.25">
      <c r="B13" s="3">
        <v>2</v>
      </c>
      <c r="C13" s="3" t="s">
        <v>104</v>
      </c>
      <c r="D13" s="7" t="e">
        <f>SUMIF('Приложение №4'!$A$14:$A1056,2,'Приложение №4'!#REF!)</f>
        <v>#REF!</v>
      </c>
      <c r="E13" s="7" t="e">
        <f>SUMIF('Приложение №4'!$A$14:$A1056,2,'Приложение №4'!#REF!)</f>
        <v>#REF!</v>
      </c>
      <c r="F13" s="7" t="e">
        <f>SUMIF('Приложение №4'!$A$14:$A1056,2,'Приложение №4'!#REF!)</f>
        <v>#REF!</v>
      </c>
      <c r="G13" s="7" t="e">
        <f>SUMIF('Приложение №4'!$A$14:$A1056,2,'Приложение №4'!#REF!)</f>
        <v>#REF!</v>
      </c>
    </row>
    <row r="14" spans="2:7" s="12" customFormat="1" ht="78" customHeight="1" x14ac:dyDescent="0.25">
      <c r="B14" s="10" t="s">
        <v>106</v>
      </c>
      <c r="C14" s="10" t="s">
        <v>102</v>
      </c>
      <c r="D14" s="11" t="e">
        <f>SUMIF('Приложение №4'!$A$14:$A1057,3,'Приложение №4'!#REF!)</f>
        <v>#REF!</v>
      </c>
      <c r="E14" s="11" t="e">
        <f>SUMIF('Приложение №4'!$A$14:$A1057,3,'Приложение №4'!#REF!)</f>
        <v>#REF!</v>
      </c>
      <c r="F14" s="11" t="e">
        <f>SUMIF('Приложение №4'!$A$14:$A1057,3,'Приложение №4'!#REF!)</f>
        <v>#REF!</v>
      </c>
      <c r="G14" s="11" t="e">
        <f>SUMIF('Приложение №4'!$A$14:$A1057,3,'Приложение №4'!#REF!)</f>
        <v>#REF!</v>
      </c>
    </row>
    <row r="15" spans="2:7" x14ac:dyDescent="0.25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2024-10-17T12:33:35Z</cp:lastPrinted>
  <dcterms:created xsi:type="dcterms:W3CDTF">2017-09-27T09:31:38Z</dcterms:created>
  <dcterms:modified xsi:type="dcterms:W3CDTF">2024-11-14T07:36:33Z</dcterms:modified>
</cp:coreProperties>
</file>