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20" windowHeight="10125"/>
  </bookViews>
  <sheets>
    <sheet name="Приложение №6" sheetId="1" r:id="rId1"/>
    <sheet name="КС" sheetId="2" r:id="rId2"/>
  </sheets>
  <definedNames>
    <definedName name="_xlnm._FilterDatabase" localSheetId="0" hidden="1">'Приложение №6'!$A$5:$H$176</definedName>
  </definedNames>
  <calcPr calcId="145621"/>
</workbook>
</file>

<file path=xl/calcChain.xml><?xml version="1.0" encoding="utf-8"?>
<calcChain xmlns="http://schemas.openxmlformats.org/spreadsheetml/2006/main">
  <c r="H34" i="1" l="1"/>
  <c r="H32" i="1" s="1"/>
  <c r="H31" i="1" s="1"/>
  <c r="G34" i="1"/>
  <c r="G32" i="1" s="1"/>
  <c r="G31" i="1" s="1"/>
  <c r="G25" i="1"/>
  <c r="G23" i="1" s="1"/>
  <c r="H25" i="1"/>
  <c r="G27" i="1"/>
  <c r="H27" i="1"/>
  <c r="H23" i="1"/>
  <c r="G15" i="1"/>
  <c r="G14" i="1" s="1"/>
  <c r="F11" i="2"/>
  <c r="G11" i="2"/>
  <c r="F12" i="2"/>
  <c r="G12" i="2"/>
  <c r="F13" i="2"/>
  <c r="G13" i="2"/>
  <c r="D14" i="2"/>
  <c r="E14" i="2"/>
  <c r="F14" i="2"/>
  <c r="G14" i="2"/>
  <c r="G15" i="2" s="1"/>
  <c r="H174" i="1"/>
  <c r="H173" i="1" s="1"/>
  <c r="G174" i="1"/>
  <c r="G173" i="1" s="1"/>
  <c r="H171" i="1"/>
  <c r="H170" i="1" s="1"/>
  <c r="G171" i="1"/>
  <c r="G170" i="1" s="1"/>
  <c r="H167" i="1"/>
  <c r="G167" i="1"/>
  <c r="H165" i="1"/>
  <c r="G165" i="1"/>
  <c r="H161" i="1"/>
  <c r="G161" i="1"/>
  <c r="H158" i="1"/>
  <c r="G158" i="1"/>
  <c r="H152" i="1"/>
  <c r="G152" i="1"/>
  <c r="H148" i="1"/>
  <c r="G148" i="1"/>
  <c r="H146" i="1"/>
  <c r="G146" i="1"/>
  <c r="H143" i="1"/>
  <c r="G143" i="1"/>
  <c r="H139" i="1"/>
  <c r="H138" i="1" s="1"/>
  <c r="G139" i="1"/>
  <c r="G138" i="1" s="1"/>
  <c r="H135" i="1"/>
  <c r="G135" i="1"/>
  <c r="H133" i="1"/>
  <c r="G133" i="1"/>
  <c r="H131" i="1"/>
  <c r="G131" i="1"/>
  <c r="H128" i="1"/>
  <c r="H127" i="1" s="1"/>
  <c r="G128" i="1"/>
  <c r="G127" i="1" s="1"/>
  <c r="H124" i="1"/>
  <c r="G124" i="1"/>
  <c r="H121" i="1"/>
  <c r="G121" i="1"/>
  <c r="H117" i="1"/>
  <c r="G117" i="1"/>
  <c r="H113" i="1"/>
  <c r="G113" i="1"/>
  <c r="H111" i="1"/>
  <c r="G111" i="1"/>
  <c r="H107" i="1"/>
  <c r="G107" i="1"/>
  <c r="H104" i="1"/>
  <c r="H103" i="1" s="1"/>
  <c r="G104" i="1"/>
  <c r="G103" i="1" s="1"/>
  <c r="H101" i="1"/>
  <c r="G101" i="1"/>
  <c r="H99" i="1"/>
  <c r="G99" i="1"/>
  <c r="H97" i="1"/>
  <c r="G97" i="1"/>
  <c r="H93" i="1"/>
  <c r="G93" i="1"/>
  <c r="H91" i="1"/>
  <c r="G91" i="1"/>
  <c r="H89" i="1"/>
  <c r="G89" i="1"/>
  <c r="H85" i="1"/>
  <c r="G85" i="1"/>
  <c r="H81" i="1"/>
  <c r="G81" i="1"/>
  <c r="H78" i="1"/>
  <c r="H77" i="1" s="1"/>
  <c r="G78" i="1"/>
  <c r="G77" i="1" s="1"/>
  <c r="H75" i="1"/>
  <c r="H74" i="1" s="1"/>
  <c r="G75" i="1"/>
  <c r="G74" i="1" s="1"/>
  <c r="H69" i="1"/>
  <c r="H68" i="1" s="1"/>
  <c r="G69" i="1"/>
  <c r="G68" i="1" s="1"/>
  <c r="H65" i="1"/>
  <c r="G65" i="1"/>
  <c r="H63" i="1"/>
  <c r="G63" i="1"/>
  <c r="H60" i="1"/>
  <c r="G60" i="1"/>
  <c r="H58" i="1"/>
  <c r="G58" i="1"/>
  <c r="H54" i="1"/>
  <c r="H53" i="1" s="1"/>
  <c r="H52" i="1" s="1"/>
  <c r="G54" i="1"/>
  <c r="G53" i="1" s="1"/>
  <c r="G52" i="1" s="1"/>
  <c r="H50" i="1"/>
  <c r="G50" i="1"/>
  <c r="H48" i="1"/>
  <c r="G48" i="1"/>
  <c r="H46" i="1"/>
  <c r="G46" i="1"/>
  <c r="H44" i="1"/>
  <c r="G44" i="1"/>
  <c r="H42" i="1"/>
  <c r="G42" i="1"/>
  <c r="H39" i="1"/>
  <c r="H38" i="1" s="1"/>
  <c r="G39" i="1"/>
  <c r="G38" i="1" s="1"/>
  <c r="H18" i="1"/>
  <c r="H17" i="1" s="1"/>
  <c r="G18" i="1"/>
  <c r="G17" i="1" s="1"/>
  <c r="H15" i="1"/>
  <c r="H14" i="1" s="1"/>
  <c r="F15" i="2" l="1"/>
  <c r="G41" i="1"/>
  <c r="H41" i="1"/>
  <c r="F17" i="2"/>
  <c r="F16" i="2"/>
  <c r="G17" i="2"/>
  <c r="G22" i="1"/>
  <c r="G62" i="1"/>
  <c r="H22" i="1"/>
  <c r="H57" i="1"/>
  <c r="G16" i="2"/>
  <c r="E13" i="2"/>
  <c r="E17" i="2" s="1"/>
  <c r="H116" i="1"/>
  <c r="H115" i="1" s="1"/>
  <c r="H142" i="1"/>
  <c r="H157" i="1"/>
  <c r="H156" i="1" s="1"/>
  <c r="H169" i="1"/>
  <c r="G80" i="1"/>
  <c r="G67" i="1" s="1"/>
  <c r="G88" i="1"/>
  <c r="G87" i="1" s="1"/>
  <c r="G106" i="1"/>
  <c r="G116" i="1"/>
  <c r="G115" i="1" s="1"/>
  <c r="G130" i="1"/>
  <c r="G142" i="1"/>
  <c r="G157" i="1"/>
  <c r="G156" i="1" s="1"/>
  <c r="G169" i="1"/>
  <c r="H88" i="1"/>
  <c r="H87" i="1" s="1"/>
  <c r="H106" i="1"/>
  <c r="H130" i="1"/>
  <c r="H62" i="1"/>
  <c r="G96" i="1"/>
  <c r="H80" i="1"/>
  <c r="H67" i="1" s="1"/>
  <c r="H96" i="1"/>
  <c r="H84" i="1"/>
  <c r="H164" i="1"/>
  <c r="H163" i="1" s="1"/>
  <c r="G84" i="1"/>
  <c r="D13" i="2"/>
  <c r="D17" i="2" s="1"/>
  <c r="G164" i="1"/>
  <c r="G163" i="1" s="1"/>
  <c r="G57" i="1"/>
  <c r="G126" i="1" l="1"/>
  <c r="H95" i="1"/>
  <c r="H13" i="1"/>
  <c r="G13" i="1"/>
  <c r="H56" i="1"/>
  <c r="G56" i="1"/>
  <c r="H126" i="1"/>
  <c r="E12" i="2"/>
  <c r="E16" i="2" s="1"/>
  <c r="H83" i="1"/>
  <c r="G95" i="1"/>
  <c r="G83" i="1"/>
  <c r="D12" i="2"/>
  <c r="D16" i="2" s="1"/>
  <c r="H176" i="1" l="1"/>
  <c r="D11" i="2"/>
  <c r="D15" i="2" s="1"/>
  <c r="E11" i="2"/>
  <c r="E15" i="2" s="1"/>
  <c r="G176" i="1"/>
</calcChain>
</file>

<file path=xl/sharedStrings.xml><?xml version="1.0" encoding="utf-8"?>
<sst xmlns="http://schemas.openxmlformats.org/spreadsheetml/2006/main" count="760" uniqueCount="175">
  <si>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</si>
  <si>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</si>
  <si>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</si>
  <si>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</si>
  <si>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</si>
  <si>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</si>
  <si>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</si>
  <si>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</si>
  <si>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</si>
  <si>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</si>
  <si>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</si>
  <si>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</si>
  <si>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</si>
  <si>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</si>
  <si>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</si>
  <si>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</si>
  <si>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</si>
  <si>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>34 0 00 00000</t>
  </si>
  <si>
    <t xml:space="preserve">Дотации </t>
  </si>
  <si>
    <t>Прочие межбюджетные трансферты бюджетам субъектов Российской Федерации и муниципальных образований общего характера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</si>
  <si>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</si>
  <si>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</si>
  <si>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</si>
  <si>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Молодежная политика и оздоровление детей</t>
  </si>
  <si>
    <t>03 0 00 00000</t>
  </si>
  <si>
    <t>Расходы на выплаты персоналу казённых учреждений</t>
  </si>
  <si>
    <t>Культура</t>
  </si>
  <si>
    <t>МП «Развитие  культуры муниципального района Кинельский» на 2014-2018 гг.</t>
  </si>
  <si>
    <t>04 0 00 00000</t>
  </si>
  <si>
    <t xml:space="preserve"> МП "Развитие библиотечного обслуживания муниципального района Кинельский" на 2014-2018 годы.</t>
  </si>
  <si>
    <t>05 0 00 00000</t>
  </si>
  <si>
    <t>Другие вопросы в области социальной политики</t>
  </si>
  <si>
    <t>07 0 00 00000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</si>
  <si>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2017-2019 годы"</t>
  </si>
  <si>
    <t>30 0 00 00000</t>
  </si>
  <si>
    <t xml:space="preserve">Физическая культура </t>
  </si>
  <si>
    <t>МП «Развитие  физической культуры и спорта муниципального района Кинельский» на 2014-2018 гг.</t>
  </si>
  <si>
    <t>06 0 00 00000</t>
  </si>
  <si>
    <t>Охрана семьи, материнства и детства</t>
  </si>
  <si>
    <t>Непрограммные направления расходов местного бюджета в области социальной политики</t>
  </si>
  <si>
    <t>35 0 00 00000</t>
  </si>
  <si>
    <t>Непрограммные направления расходов местного бюджета  в области содержания казённых учреждений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</si>
  <si>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</si>
  <si>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</si>
  <si>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</si>
  <si>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37 0 00 00000</t>
  </si>
  <si>
    <t>Другие вопросы в области национальной безопасности и правоохранительной деятельности</t>
  </si>
  <si>
    <t>МП «Противодействие экстремизму и профилактика терроризма на территории муниципального района Кинельский на 2014-2018 гг.»</t>
  </si>
  <si>
    <t>12 0 00 00000</t>
  </si>
  <si>
    <t>Другие вопросы в области национальной экономики</t>
  </si>
  <si>
    <t>Общее образование</t>
  </si>
  <si>
    <t>14 0 00 00000</t>
  </si>
  <si>
    <t>Непрограммные направления расходов местного бюджета в области содержания и обслуживания казны</t>
  </si>
  <si>
    <t>38 0 00 00000</t>
  </si>
  <si>
    <t>Функционирование высшего должностного лица субъекта Российской Федерации и муниципального образования</t>
  </si>
  <si>
    <t>МП "Развитие муниципальной службы в органах местного самоуправления муниципального района Кинельский Самарской области" на 2012-2018 годы</t>
  </si>
  <si>
    <t>16 0 00 00000</t>
  </si>
  <si>
    <t>Резервные фонды</t>
  </si>
  <si>
    <t>Резервные средства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</si>
  <si>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2017-2019 годы"</t>
  </si>
  <si>
    <t>20 0 00 00000</t>
  </si>
  <si>
    <t>Субсидии бюджетным учреждениям</t>
  </si>
  <si>
    <t>МП "Предоставление государственных и муниципальных услуг в режиме "одного окна" на территории муниципального района Кинельский на 2017-2019 годы</t>
  </si>
  <si>
    <t>21 0 00 00000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</si>
  <si>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2017-2019 годы.</t>
  </si>
  <si>
    <t>22 0 00 00000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</si>
  <si>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2017-2020 годы"</t>
  </si>
  <si>
    <t>25 0 00 00000</t>
  </si>
  <si>
    <t>Непрограммные направления расходов местного бюджета в области содержания муниципальных бюджетных учреждений</t>
  </si>
  <si>
    <t>33 0 00 00000</t>
  </si>
  <si>
    <t>Мобилизационная подготовка экономики</t>
  </si>
  <si>
    <t>Непрограммные  направления расходов местного бюджета в области национальной обороны</t>
  </si>
  <si>
    <t>39 0 00 00000</t>
  </si>
  <si>
    <t>Защита населения и территории от чрезвычайных ситуаций природного и техногенного характера, гражданская оборона</t>
  </si>
  <si>
    <t>40 0 00 00000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</si>
  <si>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2014-2018 годы</t>
  </si>
  <si>
    <t>10 0 00 00000</t>
  </si>
  <si>
    <t>Сельское хозяйство и рыболовство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</si>
  <si>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</si>
  <si>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08 0 00 00000</t>
  </si>
  <si>
    <t>Субсидии юридическим лицам (кроме некоммерческих организаций), индивидуальным предпринимателям, физическим лицам  в рамках 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2013-2020 гг.</t>
  </si>
  <si>
    <t>Транспорт</t>
  </si>
  <si>
    <t>41 0 00 00000</t>
  </si>
  <si>
    <t>Дорожное хозяйство</t>
  </si>
  <si>
    <t>МП "Модернизация и развитие автомобильных дорог общего пользования местного значения муниципального района Кинельский на 2009-2018 гг."</t>
  </si>
  <si>
    <t>15 0 00 00000</t>
  </si>
  <si>
    <t>МП «Развитие и поддержка малого и среднего предпринимательства в муниципальном районе Кинельский на 2015-2020 гг.»</t>
  </si>
  <si>
    <t>01 0 00 00000</t>
  </si>
  <si>
    <t>Субсидии некоммерческим организациям (за исключением государственных (муниципальных) учреждений)</t>
  </si>
  <si>
    <t>Жилищное хозяйство</t>
  </si>
  <si>
    <t>Бюджетные инвестиции</t>
  </si>
  <si>
    <t xml:space="preserve">МП "Устойчивое развитие сельских территорий Кинельского района Самарской области на 2014 - 2017 годы и на период до 2020 года" </t>
  </si>
  <si>
    <t>17 0 00 00000</t>
  </si>
  <si>
    <t>Другие вопросы в области охраны окружающей среды</t>
  </si>
  <si>
    <t>МП природоохранных мероприятий на 2012-2018 гг.</t>
  </si>
  <si>
    <t>13 0 00 00000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</si>
  <si>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2017-2019 годы"</t>
  </si>
  <si>
    <t>18 0 00 00000</t>
  </si>
  <si>
    <t>МП "Охрана, защита и воспроизводству лесных насаждений, находящихся в ведении муниципального района Кинельский Самарской области на 2017-2019 годы"</t>
  </si>
  <si>
    <t>24 0 00 00000</t>
  </si>
  <si>
    <t>Непрограммные направления расходов местного бюджета в области образования</t>
  </si>
  <si>
    <t>42 0 00 00000</t>
  </si>
  <si>
    <t>Дополнительное образование детей</t>
  </si>
  <si>
    <t>МП "Организация досуга детей, подростков и молодёжи муниципального района Кинельский на 2017-2019 годы"</t>
  </si>
  <si>
    <t>26 0 00 00000</t>
  </si>
  <si>
    <t>Пенсионное обеспечение</t>
  </si>
  <si>
    <t>Социальное обеспечение населения</t>
  </si>
  <si>
    <t>02 0 00 00000</t>
  </si>
  <si>
    <t>Публичные нормативные социальные выплаты гражданам</t>
  </si>
  <si>
    <t>Периодическая печать и издательства</t>
  </si>
  <si>
    <t>МП "Развитие печатного средства массовой информации в муниципальном районе Кинельский на 2017-2019 годы"</t>
  </si>
  <si>
    <t>27 0 00 00000</t>
  </si>
  <si>
    <t>МП "Информирование населения о социально-экономическом развитии муниципального района Кинельский и деятельности органов местного самоуправления муниципального района Кинельский на 2017-2019 годы через информационную телепрограмму "Междуречье-Информ"</t>
  </si>
  <si>
    <t>28 0 00 00000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</si>
  <si>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</si>
  <si>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</si>
  <si>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</si>
  <si>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</si>
  <si>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</si>
  <si>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</si>
  <si>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</si>
  <si>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</si>
  <si>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</si>
  <si>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</si>
  <si>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</si>
  <si>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</si>
  <si>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</si>
  <si>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</si>
  <si>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</si>
  <si>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</si>
  <si>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</si>
  <si>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</si>
  <si>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</si>
  <si>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</si>
  <si>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</si>
  <si>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</si>
  <si>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</si>
  <si>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</si>
  <si>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</si>
  <si>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</si>
  <si>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</si>
  <si>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410</t>
  </si>
  <si>
    <t>310</t>
  </si>
  <si>
    <t>МП «Молодёжь муниципальногорайона Кинельский» на 2013-2018 гг.</t>
  </si>
  <si>
    <t>Непрограммные  направления расходов местного бюджета в области национальной безопасности и правоохранительной деятельности</t>
  </si>
  <si>
    <t>Непрограммные  направления расходов местного бюджета в области поддержки транспортных организаций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</si>
  <si>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</si>
  <si>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</si>
  <si>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</si>
  <si>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>КВСР</t>
  </si>
  <si>
    <t>ФКР</t>
  </si>
  <si>
    <t>КВР</t>
  </si>
  <si>
    <t>КБК</t>
  </si>
  <si>
    <t>КЦСР</t>
  </si>
  <si>
    <t>Уровень
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</si>
  <si>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</si>
  <si>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</si>
  <si>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</si>
  <si>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</si>
  <si>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Субсидии юридическим лицам (кроме некоммерческих организаций), индивидуальным предпринимателям, физическим лицам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</si>
  <si>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</si>
  <si>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</si>
  <si>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</si>
  <si>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</si>
  <si>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</si>
  <si>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</si>
  <si>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</si>
  <si>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</si>
  <si>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00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</si>
  <si>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 и реконструкция зданий школ и детских садов, расположенных на территории муниципального района Кинельский» на 2014-2018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</si>
  <si>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жильё»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</si>
  <si>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2016-2018 годы»</t>
    </r>
  </si>
  <si>
    <t>3 = ИТОГ</t>
  </si>
  <si>
    <t>Приложение 6</t>
  </si>
  <si>
    <t xml:space="preserve">Распределение бюджетных ассигнований
по разделам, подразделам, целевым статья (муниципальным программам и непрограммным  направлениям деятельности), группам и подгруппам видов расходов классификации  расходов бюджета  муниципального  района Кинельский на 2018 год.
бюджета муниципального  района Кинельский на 2017 год.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</si>
</sst>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6" borderId="0" xfId="0" applyFont="1" applyFill="1" applyProtection="1">
      <protection hidden="1"/>
    </xf>
    <xf numFmtId="0" fontId="4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9" borderId="1" xfId="0" applyFont="1" applyFill="1" applyBorder="1" applyAlignment="1" applyProtection="1">
      <alignment vertical="top" wrapText="1"/>
      <protection hidden="1"/>
    </xf>
    <xf numFmtId="49" fontId="6" fillId="9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9" borderId="1" xfId="0" applyNumberFormat="1" applyFont="1" applyFill="1" applyBorder="1" applyAlignment="1" applyProtection="1">
      <alignment horizontal="right" vertical="top" wrapText="1"/>
      <protection hidden="1"/>
    </xf>
    <xf numFmtId="0" fontId="6" fillId="10" borderId="1" xfId="0" applyFont="1" applyFill="1" applyBorder="1" applyAlignment="1" applyProtection="1">
      <alignment vertical="top" wrapText="1"/>
      <protection hidden="1"/>
    </xf>
    <xf numFmtId="49" fontId="6" fillId="10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0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vertical="top" wrapText="1"/>
      <protection hidden="1"/>
    </xf>
    <xf numFmtId="49" fontId="6" fillId="11" borderId="1" xfId="0" applyNumberFormat="1" applyFont="1" applyFill="1" applyBorder="1" applyAlignment="1" applyProtection="1">
      <alignment horizontal="center" vertical="top" wrapText="1"/>
      <protection hidden="1"/>
    </xf>
    <xf numFmtId="164" fontId="6" fillId="11" borderId="1" xfId="0" applyNumberFormat="1" applyFont="1" applyFill="1" applyBorder="1" applyAlignment="1" applyProtection="1">
      <alignment horizontal="right" vertical="top" wrapText="1"/>
      <protection hidden="1"/>
    </xf>
    <xf numFmtId="0" fontId="6" fillId="11" borderId="1" xfId="0" applyFont="1" applyFill="1" applyBorder="1" applyAlignment="1" applyProtection="1">
      <alignment wrapText="1"/>
      <protection hidden="1"/>
    </xf>
    <xf numFmtId="0" fontId="7" fillId="11" borderId="1" xfId="0" applyFont="1" applyFill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164" fontId="3" fillId="0" borderId="1" xfId="0" applyNumberFormat="1" applyFont="1" applyBorder="1" applyAlignment="1" applyProtection="1">
      <alignment horizontal="right" vertical="top" wrapText="1"/>
      <protection hidden="1"/>
    </xf>
    <xf numFmtId="0" fontId="9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6"/>
  <sheetViews>
    <sheetView tabSelected="1" topLeftCell="B1" zoomScale="85" zoomScaleNormal="85" zoomScaleSheetLayoutView="85" zoomScalePageLayoutView="85" workbookViewId="0">
      <selection activeCell="G176" sqref="G176"/>
    </sheetView>
  </sheetViews>
  <sheetFormatPr defaultRowHeight="15" x14ac:dyDescent="0.25"/>
  <cols>
    <col min="1" max="1" width="5" style="20" hidden="1" customWidth="1"/>
    <col min="2" max="2" width="49.28515625" style="21" customWidth="1"/>
    <col min="3" max="3" width="5.42578125" style="21" customWidth="1"/>
    <col min="4" max="4" width="4.42578125" style="21" customWidth="1"/>
    <col min="5" max="5" width="15.5703125" style="21" customWidth="1"/>
    <col min="6" max="6" width="5.140625" style="21" customWidth="1"/>
    <col min="7" max="7" width="11.7109375" style="21" customWidth="1"/>
    <col min="8" max="8" width="13.42578125" style="21" customWidth="1"/>
    <col min="9" max="16384" width="9.140625" style="21"/>
  </cols>
  <sheetData>
    <row r="1" spans="1:8" s="19" customFormat="1" ht="38.25" customHeight="1" x14ac:dyDescent="0.3">
      <c r="A1" s="18"/>
      <c r="G1" s="40" t="s">
        <v>173</v>
      </c>
      <c r="H1" s="40"/>
    </row>
    <row r="2" spans="1:8" ht="34.5" customHeight="1" x14ac:dyDescent="0.25"/>
    <row r="3" spans="1:8" s="20" customFormat="1" ht="65.25" customHeight="1" x14ac:dyDescent="0.2">
      <c r="B3" s="41" t="s">
        <v>174</v>
      </c>
      <c r="C3" s="41"/>
      <c r="D3" s="41"/>
      <c r="E3" s="41"/>
      <c r="F3" s="41"/>
      <c r="G3" s="41"/>
      <c r="H3" s="41"/>
    </row>
    <row r="5" spans="1:8" ht="15" customHeight="1" x14ac:dyDescent="0.25">
      <c r="B5" s="42" t="s">
        <v>0</v>
      </c>
      <c r="C5" s="42" t="s">
        <v>1</v>
      </c>
      <c r="D5" s="42" t="s">
        <v>2</v>
      </c>
      <c r="E5" s="42" t="s">
        <v>3</v>
      </c>
      <c r="F5" s="42" t="s">
        <v>4</v>
      </c>
      <c r="G5" s="45" t="s">
        <v>147</v>
      </c>
      <c r="H5" s="46"/>
    </row>
    <row r="6" spans="1:8" x14ac:dyDescent="0.25">
      <c r="B6" s="42"/>
      <c r="C6" s="42"/>
      <c r="D6" s="42"/>
      <c r="E6" s="42"/>
      <c r="F6" s="42"/>
      <c r="G6" s="47"/>
      <c r="H6" s="48"/>
    </row>
    <row r="7" spans="1:8" x14ac:dyDescent="0.25">
      <c r="B7" s="42"/>
      <c r="C7" s="42"/>
      <c r="D7" s="42"/>
      <c r="E7" s="42"/>
      <c r="F7" s="42"/>
      <c r="G7" s="47"/>
      <c r="H7" s="48"/>
    </row>
    <row r="8" spans="1:8" x14ac:dyDescent="0.25">
      <c r="B8" s="42"/>
      <c r="C8" s="42"/>
      <c r="D8" s="42"/>
      <c r="E8" s="42"/>
      <c r="F8" s="42"/>
      <c r="G8" s="49"/>
      <c r="H8" s="50"/>
    </row>
    <row r="9" spans="1:8" ht="15" customHeight="1" x14ac:dyDescent="0.25">
      <c r="B9" s="42"/>
      <c r="C9" s="42"/>
      <c r="D9" s="42"/>
      <c r="E9" s="42"/>
      <c r="F9" s="42"/>
      <c r="G9" s="43" t="s">
        <v>5</v>
      </c>
      <c r="H9" s="42" t="s">
        <v>146</v>
      </c>
    </row>
    <row r="10" spans="1:8" x14ac:dyDescent="0.25">
      <c r="B10" s="42"/>
      <c r="C10" s="42"/>
      <c r="D10" s="42"/>
      <c r="E10" s="42"/>
      <c r="F10" s="42"/>
      <c r="G10" s="44"/>
      <c r="H10" s="42"/>
    </row>
    <row r="11" spans="1:8" x14ac:dyDescent="0.25">
      <c r="B11" s="42"/>
      <c r="C11" s="42"/>
      <c r="D11" s="42"/>
      <c r="E11" s="42"/>
      <c r="F11" s="42"/>
      <c r="G11" s="44"/>
      <c r="H11" s="42"/>
    </row>
    <row r="12" spans="1:8" x14ac:dyDescent="0.25">
      <c r="B12" s="43"/>
      <c r="C12" s="43"/>
      <c r="D12" s="43"/>
      <c r="E12" s="43"/>
      <c r="F12" s="43"/>
      <c r="G12" s="44"/>
      <c r="H12" s="43"/>
    </row>
    <row r="13" spans="1:8" s="13" customFormat="1" ht="15.75" x14ac:dyDescent="0.25">
      <c r="A13" s="14">
        <v>0</v>
      </c>
      <c r="B13" s="26" t="s">
        <v>155</v>
      </c>
      <c r="C13" s="27" t="s">
        <v>115</v>
      </c>
      <c r="D13" s="27" t="s">
        <v>168</v>
      </c>
      <c r="E13" s="27"/>
      <c r="F13" s="27"/>
      <c r="G13" s="28">
        <f>SUMIFS(G14:G971,$C14:$C971,$C14)/3</f>
        <v>73187.699999999983</v>
      </c>
      <c r="H13" s="28">
        <f>SUMIFS(H14:H971,$C14:$C971,$C14)/3</f>
        <v>0</v>
      </c>
    </row>
    <row r="14" spans="1:8" s="13" customFormat="1" ht="47.25" x14ac:dyDescent="0.25">
      <c r="A14" s="15">
        <v>1</v>
      </c>
      <c r="B14" s="29" t="s">
        <v>54</v>
      </c>
      <c r="C14" s="30" t="s">
        <v>115</v>
      </c>
      <c r="D14" s="30" t="s">
        <v>134</v>
      </c>
      <c r="E14" s="30" t="s">
        <v>6</v>
      </c>
      <c r="F14" s="30" t="s">
        <v>117</v>
      </c>
      <c r="G14" s="31">
        <f>SUMIFS(G15:G971,$C15:$C971,$C15,$D15:$D971,$D15)/2</f>
        <v>1606.8</v>
      </c>
      <c r="H14" s="31">
        <f>SUMIFS(H15:H971,$C15:$C971,$C15,$D15:$D971,$D15)/2</f>
        <v>0</v>
      </c>
    </row>
    <row r="15" spans="1:8" s="13" customFormat="1" ht="78.75" x14ac:dyDescent="0.25">
      <c r="A15" s="16">
        <v>2</v>
      </c>
      <c r="B15" s="32" t="s">
        <v>8</v>
      </c>
      <c r="C15" s="33" t="s">
        <v>115</v>
      </c>
      <c r="D15" s="33" t="s">
        <v>134</v>
      </c>
      <c r="E15" s="33" t="s">
        <v>9</v>
      </c>
      <c r="F15" s="33" t="s">
        <v>117</v>
      </c>
      <c r="G15" s="34">
        <f>SUMIFS(G16:G968,$C16:$C968,$C16,$D16:$D968,$D16,$E16:$E968,$E16)</f>
        <v>1606.8</v>
      </c>
      <c r="H15" s="34">
        <f>SUMIFS(H16:H968,$C16:$C968,$C16,$D16:$D968,$D16,$E16:$E968,$E16)</f>
        <v>0</v>
      </c>
    </row>
    <row r="16" spans="1:8" s="13" customFormat="1" ht="31.5" x14ac:dyDescent="0.25">
      <c r="A16" s="17">
        <v>3</v>
      </c>
      <c r="B16" s="22" t="s">
        <v>10</v>
      </c>
      <c r="C16" s="23" t="s">
        <v>115</v>
      </c>
      <c r="D16" s="23" t="s">
        <v>134</v>
      </c>
      <c r="E16" s="23" t="s">
        <v>9</v>
      </c>
      <c r="F16" s="23" t="s">
        <v>118</v>
      </c>
      <c r="G16" s="24">
        <v>1606.8</v>
      </c>
      <c r="H16" s="24"/>
    </row>
    <row r="17" spans="1:8" s="13" customFormat="1" ht="63" x14ac:dyDescent="0.25">
      <c r="A17" s="15">
        <v>1</v>
      </c>
      <c r="B17" s="29" t="s">
        <v>21</v>
      </c>
      <c r="C17" s="30" t="s">
        <v>115</v>
      </c>
      <c r="D17" s="30" t="s">
        <v>124</v>
      </c>
      <c r="E17" s="30" t="s">
        <v>6</v>
      </c>
      <c r="F17" s="30" t="s">
        <v>117</v>
      </c>
      <c r="G17" s="31">
        <f>SUMIFS(G18:G974,$C18:$C974,$C18,$D18:$D974,$D18)/2</f>
        <v>837.30000000000007</v>
      </c>
      <c r="H17" s="31">
        <f>SUMIFS(H18:H974,$C18:$C974,$C18,$D18:$D974,$D18)/2</f>
        <v>0</v>
      </c>
    </row>
    <row r="18" spans="1:8" s="13" customFormat="1" ht="78.75" x14ac:dyDescent="0.25">
      <c r="A18" s="16">
        <v>2</v>
      </c>
      <c r="B18" s="32" t="s">
        <v>8</v>
      </c>
      <c r="C18" s="33" t="s">
        <v>115</v>
      </c>
      <c r="D18" s="33" t="s">
        <v>124</v>
      </c>
      <c r="E18" s="33" t="s">
        <v>9</v>
      </c>
      <c r="F18" s="33" t="s">
        <v>117</v>
      </c>
      <c r="G18" s="34">
        <f>SUMIFS(G19:G971,$C19:$C971,$C19,$D19:$D971,$D19,$E19:$E971,$E19)</f>
        <v>837.30000000000007</v>
      </c>
      <c r="H18" s="34">
        <f>SUMIFS(H19:H971,$C19:$C971,$C19,$D19:$D971,$D19,$E19:$E971,$E19)</f>
        <v>0</v>
      </c>
    </row>
    <row r="19" spans="1:8" s="13" customFormat="1" ht="31.5" x14ac:dyDescent="0.25">
      <c r="A19" s="17">
        <v>3</v>
      </c>
      <c r="B19" s="22" t="s">
        <v>10</v>
      </c>
      <c r="C19" s="23" t="s">
        <v>115</v>
      </c>
      <c r="D19" s="23" t="s">
        <v>124</v>
      </c>
      <c r="E19" s="23" t="s">
        <v>9</v>
      </c>
      <c r="F19" s="23" t="s">
        <v>118</v>
      </c>
      <c r="G19" s="24">
        <v>714.6</v>
      </c>
      <c r="H19" s="24"/>
    </row>
    <row r="20" spans="1:8" s="13" customFormat="1" ht="47.25" x14ac:dyDescent="0.25">
      <c r="A20" s="17">
        <v>3</v>
      </c>
      <c r="B20" s="22" t="s">
        <v>11</v>
      </c>
      <c r="C20" s="23" t="s">
        <v>115</v>
      </c>
      <c r="D20" s="23" t="s">
        <v>124</v>
      </c>
      <c r="E20" s="23" t="s">
        <v>9</v>
      </c>
      <c r="F20" s="23" t="s">
        <v>119</v>
      </c>
      <c r="G20" s="24">
        <v>121.2</v>
      </c>
      <c r="H20" s="24"/>
    </row>
    <row r="21" spans="1:8" s="13" customFormat="1" ht="15.75" x14ac:dyDescent="0.25">
      <c r="A21" s="17">
        <v>3</v>
      </c>
      <c r="B21" s="22" t="s">
        <v>12</v>
      </c>
      <c r="C21" s="23" t="s">
        <v>115</v>
      </c>
      <c r="D21" s="23" t="s">
        <v>124</v>
      </c>
      <c r="E21" s="23" t="s">
        <v>9</v>
      </c>
      <c r="F21" s="23" t="s">
        <v>120</v>
      </c>
      <c r="G21" s="24">
        <v>1.5</v>
      </c>
      <c r="H21" s="24"/>
    </row>
    <row r="22" spans="1:8" s="13" customFormat="1" ht="63" x14ac:dyDescent="0.25">
      <c r="A22" s="15">
        <v>1</v>
      </c>
      <c r="B22" s="29" t="s">
        <v>43</v>
      </c>
      <c r="C22" s="30" t="s">
        <v>115</v>
      </c>
      <c r="D22" s="30" t="s">
        <v>132</v>
      </c>
      <c r="E22" s="30" t="s">
        <v>6</v>
      </c>
      <c r="F22" s="30" t="s">
        <v>117</v>
      </c>
      <c r="G22" s="31">
        <f>SUMIFS(G23:G980,$C23:$C980,$C23,$D23:$D980,$D23)/2</f>
        <v>24276.3</v>
      </c>
      <c r="H22" s="31">
        <f>SUMIFS(H23:H980,$C23:$C980,$C23,$D23:$D980,$D23)/2</f>
        <v>0</v>
      </c>
    </row>
    <row r="23" spans="1:8" s="13" customFormat="1" ht="63" x14ac:dyDescent="0.25">
      <c r="A23" s="16">
        <v>2</v>
      </c>
      <c r="B23" s="32" t="s">
        <v>55</v>
      </c>
      <c r="C23" s="33" t="s">
        <v>115</v>
      </c>
      <c r="D23" s="33" t="s">
        <v>132</v>
      </c>
      <c r="E23" s="33" t="s">
        <v>14</v>
      </c>
      <c r="F23" s="33"/>
      <c r="G23" s="34">
        <f>SUMIFS(G24:G977,$C24:$C977,$C24,$D24:$D977,$D24,$E24:$E977,$E24)</f>
        <v>600</v>
      </c>
      <c r="H23" s="34">
        <f>SUMIFS(H24:H977,$C24:$C977,$C24,$D24:$D977,$D24,$E24:$E977,$E24)</f>
        <v>0</v>
      </c>
    </row>
    <row r="24" spans="1:8" s="13" customFormat="1" ht="47.25" x14ac:dyDescent="0.25">
      <c r="A24" s="17">
        <v>3</v>
      </c>
      <c r="B24" s="22" t="s">
        <v>11</v>
      </c>
      <c r="C24" s="23" t="s">
        <v>115</v>
      </c>
      <c r="D24" s="23" t="s">
        <v>132</v>
      </c>
      <c r="E24" s="23" t="s">
        <v>14</v>
      </c>
      <c r="F24" s="23" t="s">
        <v>119</v>
      </c>
      <c r="G24" s="24">
        <v>600</v>
      </c>
      <c r="H24" s="24"/>
    </row>
    <row r="25" spans="1:8" s="13" customFormat="1" ht="63" x14ac:dyDescent="0.25">
      <c r="A25" s="16">
        <v>2</v>
      </c>
      <c r="B25" s="32" t="s">
        <v>55</v>
      </c>
      <c r="C25" s="33" t="s">
        <v>115</v>
      </c>
      <c r="D25" s="33" t="s">
        <v>132</v>
      </c>
      <c r="E25" s="33" t="s">
        <v>56</v>
      </c>
      <c r="F25" s="33"/>
      <c r="G25" s="34">
        <f>SUMIFS(G26:G979,$C26:$C979,$C26,$D26:$D979,$D26,$E26:$E979,$E26)</f>
        <v>20</v>
      </c>
      <c r="H25" s="34">
        <f>SUMIFS(H26:H979,$C26:$C979,$C26,$D26:$D979,$D26,$E26:$E979,$E26)</f>
        <v>0</v>
      </c>
    </row>
    <row r="26" spans="1:8" s="13" customFormat="1" ht="47.25" x14ac:dyDescent="0.25">
      <c r="A26" s="17">
        <v>3</v>
      </c>
      <c r="B26" s="22" t="s">
        <v>11</v>
      </c>
      <c r="C26" s="23" t="s">
        <v>115</v>
      </c>
      <c r="D26" s="23" t="s">
        <v>132</v>
      </c>
      <c r="E26" s="23" t="s">
        <v>56</v>
      </c>
      <c r="F26" s="23" t="s">
        <v>119</v>
      </c>
      <c r="G26" s="24">
        <v>20</v>
      </c>
      <c r="H26" s="24"/>
    </row>
    <row r="27" spans="1:8" s="13" customFormat="1" ht="78.75" x14ac:dyDescent="0.25">
      <c r="A27" s="16">
        <v>2</v>
      </c>
      <c r="B27" s="32" t="s">
        <v>8</v>
      </c>
      <c r="C27" s="33" t="s">
        <v>115</v>
      </c>
      <c r="D27" s="33" t="s">
        <v>132</v>
      </c>
      <c r="E27" s="33" t="s">
        <v>9</v>
      </c>
      <c r="F27" s="33" t="s">
        <v>117</v>
      </c>
      <c r="G27" s="34">
        <f>SUMIFS(G28:G981,$C28:$C981,$C28,$D28:$D981,$D28,$E28:$E981,$E28)</f>
        <v>23656.300000000003</v>
      </c>
      <c r="H27" s="34">
        <f>SUMIFS(H28:H981,$C28:$C981,$C28,$D28:$D981,$D28,$E28:$E981,$E28)</f>
        <v>0</v>
      </c>
    </row>
    <row r="28" spans="1:8" s="13" customFormat="1" ht="31.5" x14ac:dyDescent="0.25">
      <c r="A28" s="17">
        <v>3</v>
      </c>
      <c r="B28" s="22" t="s">
        <v>10</v>
      </c>
      <c r="C28" s="23" t="s">
        <v>115</v>
      </c>
      <c r="D28" s="23" t="s">
        <v>132</v>
      </c>
      <c r="E28" s="23" t="s">
        <v>9</v>
      </c>
      <c r="F28" s="23" t="s">
        <v>118</v>
      </c>
      <c r="G28" s="24">
        <v>20415.400000000001</v>
      </c>
      <c r="H28" s="24"/>
    </row>
    <row r="29" spans="1:8" s="13" customFormat="1" ht="47.25" x14ac:dyDescent="0.25">
      <c r="A29" s="17">
        <v>3</v>
      </c>
      <c r="B29" s="22" t="s">
        <v>11</v>
      </c>
      <c r="C29" s="23" t="s">
        <v>115</v>
      </c>
      <c r="D29" s="23" t="s">
        <v>132</v>
      </c>
      <c r="E29" s="23" t="s">
        <v>9</v>
      </c>
      <c r="F29" s="23" t="s">
        <v>119</v>
      </c>
      <c r="G29" s="24">
        <v>3125.2</v>
      </c>
      <c r="H29" s="24"/>
    </row>
    <row r="30" spans="1:8" s="13" customFormat="1" ht="15.75" x14ac:dyDescent="0.25">
      <c r="A30" s="17">
        <v>3</v>
      </c>
      <c r="B30" s="22" t="s">
        <v>12</v>
      </c>
      <c r="C30" s="23" t="s">
        <v>115</v>
      </c>
      <c r="D30" s="23" t="s">
        <v>132</v>
      </c>
      <c r="E30" s="23" t="s">
        <v>9</v>
      </c>
      <c r="F30" s="23" t="s">
        <v>120</v>
      </c>
      <c r="G30" s="24">
        <v>115.7</v>
      </c>
      <c r="H30" s="24"/>
    </row>
    <row r="31" spans="1:8" s="13" customFormat="1" ht="47.25" x14ac:dyDescent="0.25">
      <c r="A31" s="15">
        <v>1</v>
      </c>
      <c r="B31" s="29" t="s">
        <v>7</v>
      </c>
      <c r="C31" s="30" t="s">
        <v>115</v>
      </c>
      <c r="D31" s="30" t="s">
        <v>116</v>
      </c>
      <c r="E31" s="30"/>
      <c r="F31" s="30" t="s">
        <v>117</v>
      </c>
      <c r="G31" s="31">
        <f>SUMIFS(G32:G987,$C32:$C987,$C32,$D32:$D987,$D32)/2</f>
        <v>11467.2</v>
      </c>
      <c r="H31" s="31">
        <f>SUMIFS(H32:H987,$C32:$C987,$C32,$D32:$D987,$D32)/2</f>
        <v>0</v>
      </c>
    </row>
    <row r="32" spans="1:8" s="13" customFormat="1" ht="78.75" x14ac:dyDescent="0.25">
      <c r="A32" s="16">
        <v>2</v>
      </c>
      <c r="B32" s="32" t="s">
        <v>8</v>
      </c>
      <c r="C32" s="33" t="s">
        <v>115</v>
      </c>
      <c r="D32" s="33" t="s">
        <v>116</v>
      </c>
      <c r="E32" s="33" t="s">
        <v>14</v>
      </c>
      <c r="F32" s="33" t="s">
        <v>117</v>
      </c>
      <c r="G32" s="34">
        <f>SUMIFS(G33:G984,$C33:$C984,$C33,$D33:$D984,$D33,$E33:$E984,$E33)</f>
        <v>100</v>
      </c>
      <c r="H32" s="34">
        <f>SUMIFS(H33:H984,$C33:$C984,$C33,$D33:$D984,$D33,$E33:$E984,$E33)</f>
        <v>0</v>
      </c>
    </row>
    <row r="33" spans="1:8" s="13" customFormat="1" ht="31.5" x14ac:dyDescent="0.25">
      <c r="A33" s="17">
        <v>3</v>
      </c>
      <c r="B33" s="22" t="s">
        <v>10</v>
      </c>
      <c r="C33" s="23" t="s">
        <v>115</v>
      </c>
      <c r="D33" s="23" t="s">
        <v>116</v>
      </c>
      <c r="E33" s="23" t="s">
        <v>14</v>
      </c>
      <c r="F33" s="23" t="s">
        <v>119</v>
      </c>
      <c r="G33" s="24">
        <v>100</v>
      </c>
      <c r="H33" s="24"/>
    </row>
    <row r="34" spans="1:8" s="13" customFormat="1" ht="78.75" x14ac:dyDescent="0.25">
      <c r="A34" s="16">
        <v>2</v>
      </c>
      <c r="B34" s="32" t="s">
        <v>8</v>
      </c>
      <c r="C34" s="33" t="s">
        <v>115</v>
      </c>
      <c r="D34" s="33" t="s">
        <v>116</v>
      </c>
      <c r="E34" s="33" t="s">
        <v>9</v>
      </c>
      <c r="F34" s="33" t="s">
        <v>117</v>
      </c>
      <c r="G34" s="34">
        <f>SUMIFS(G35:G988,$C35:$C988,$C35,$D35:$D988,$D35,$E35:$E988,$E35)</f>
        <v>11367.2</v>
      </c>
      <c r="H34" s="34">
        <f>SUMIFS(H35:H988,$C35:$C988,$C35,$D35:$D988,$D35,$E35:$E988,$E35)</f>
        <v>0</v>
      </c>
    </row>
    <row r="35" spans="1:8" s="13" customFormat="1" ht="31.5" x14ac:dyDescent="0.25">
      <c r="A35" s="17">
        <v>3</v>
      </c>
      <c r="B35" s="22" t="s">
        <v>10</v>
      </c>
      <c r="C35" s="23" t="s">
        <v>115</v>
      </c>
      <c r="D35" s="23" t="s">
        <v>116</v>
      </c>
      <c r="E35" s="23" t="s">
        <v>9</v>
      </c>
      <c r="F35" s="23" t="s">
        <v>118</v>
      </c>
      <c r="G35" s="24">
        <v>10828.3</v>
      </c>
      <c r="H35" s="24"/>
    </row>
    <row r="36" spans="1:8" s="13" customFormat="1" ht="47.25" x14ac:dyDescent="0.25">
      <c r="A36" s="17">
        <v>3</v>
      </c>
      <c r="B36" s="22" t="s">
        <v>11</v>
      </c>
      <c r="C36" s="23" t="s">
        <v>115</v>
      </c>
      <c r="D36" s="23" t="s">
        <v>116</v>
      </c>
      <c r="E36" s="23" t="s">
        <v>9</v>
      </c>
      <c r="F36" s="23" t="s">
        <v>119</v>
      </c>
      <c r="G36" s="24">
        <v>513.20000000000005</v>
      </c>
      <c r="H36" s="24"/>
    </row>
    <row r="37" spans="1:8" s="13" customFormat="1" ht="15.75" x14ac:dyDescent="0.25">
      <c r="A37" s="17">
        <v>3</v>
      </c>
      <c r="B37" s="22" t="s">
        <v>12</v>
      </c>
      <c r="C37" s="23" t="s">
        <v>115</v>
      </c>
      <c r="D37" s="23" t="s">
        <v>116</v>
      </c>
      <c r="E37" s="23" t="s">
        <v>9</v>
      </c>
      <c r="F37" s="23" t="s">
        <v>120</v>
      </c>
      <c r="G37" s="24">
        <v>25.7</v>
      </c>
      <c r="H37" s="24"/>
    </row>
    <row r="38" spans="1:8" s="13" customFormat="1" ht="15.75" x14ac:dyDescent="0.25">
      <c r="A38" s="15">
        <v>1</v>
      </c>
      <c r="B38" s="29" t="s">
        <v>57</v>
      </c>
      <c r="C38" s="30" t="s">
        <v>115</v>
      </c>
      <c r="D38" s="30" t="s">
        <v>131</v>
      </c>
      <c r="E38" s="30" t="s">
        <v>6</v>
      </c>
      <c r="F38" s="30" t="s">
        <v>117</v>
      </c>
      <c r="G38" s="31">
        <f>SUMIFS(G39:G992,$C39:$C992,$C39,$D39:$D992,$D39)/2</f>
        <v>500</v>
      </c>
      <c r="H38" s="31">
        <f>SUMIFS(H39:H992,$C39:$C992,$C39,$D39:$D992,$D39)/2</f>
        <v>0</v>
      </c>
    </row>
    <row r="39" spans="1:8" s="13" customFormat="1" ht="47.25" x14ac:dyDescent="0.25">
      <c r="A39" s="16">
        <v>2</v>
      </c>
      <c r="B39" s="32" t="s">
        <v>44</v>
      </c>
      <c r="C39" s="33" t="s">
        <v>115</v>
      </c>
      <c r="D39" s="33" t="s">
        <v>131</v>
      </c>
      <c r="E39" s="33" t="s">
        <v>45</v>
      </c>
      <c r="F39" s="33" t="s">
        <v>117</v>
      </c>
      <c r="G39" s="34">
        <f>SUMIFS(G40:G989,$C40:$C989,$C40,$D40:$D989,$D40,$E40:$E989,$E40)</f>
        <v>500</v>
      </c>
      <c r="H39" s="34">
        <f>SUMIFS(H40:H989,$C40:$C989,$C40,$D40:$D989,$D40,$E40:$E989,$E40)</f>
        <v>0</v>
      </c>
    </row>
    <row r="40" spans="1:8" s="13" customFormat="1" ht="15.75" x14ac:dyDescent="0.25">
      <c r="A40" s="17">
        <v>3</v>
      </c>
      <c r="B40" s="22" t="s">
        <v>58</v>
      </c>
      <c r="C40" s="23" t="s">
        <v>115</v>
      </c>
      <c r="D40" s="23" t="s">
        <v>131</v>
      </c>
      <c r="E40" s="23" t="s">
        <v>45</v>
      </c>
      <c r="F40" s="23" t="s">
        <v>136</v>
      </c>
      <c r="G40" s="24">
        <v>500</v>
      </c>
      <c r="H40" s="24"/>
    </row>
    <row r="41" spans="1:8" s="13" customFormat="1" ht="15.75" x14ac:dyDescent="0.25">
      <c r="A41" s="15">
        <v>1</v>
      </c>
      <c r="B41" s="29" t="s">
        <v>13</v>
      </c>
      <c r="C41" s="30" t="s">
        <v>115</v>
      </c>
      <c r="D41" s="30" t="s">
        <v>121</v>
      </c>
      <c r="E41" s="30"/>
      <c r="F41" s="30"/>
      <c r="G41" s="31">
        <f>SUMIFS(G42:G999,$C42:$C999,$C42,$D42:$D999,$D42)/2</f>
        <v>34500.100000000006</v>
      </c>
      <c r="H41" s="31">
        <f>SUMIFS(H42:H999,$C42:$C999,$C42,$D42:$D999,$D42)/2</f>
        <v>0</v>
      </c>
    </row>
    <row r="42" spans="1:8" s="13" customFormat="1" ht="94.5" x14ac:dyDescent="0.25">
      <c r="A42" s="16">
        <v>2</v>
      </c>
      <c r="B42" s="32" t="s">
        <v>59</v>
      </c>
      <c r="C42" s="33" t="s">
        <v>115</v>
      </c>
      <c r="D42" s="33" t="s">
        <v>121</v>
      </c>
      <c r="E42" s="33" t="s">
        <v>60</v>
      </c>
      <c r="F42" s="33"/>
      <c r="G42" s="34">
        <f>SUMIFS(G43:G994,$C43:$C994,$C43,$D43:$D994,$D43,$E43:$E994,$E43)</f>
        <v>17226</v>
      </c>
      <c r="H42" s="34">
        <f>SUMIFS(H43:H994,$C43:$C994,$C43,$D43:$D994,$D43,$E43:$E994,$E43)</f>
        <v>0</v>
      </c>
    </row>
    <row r="43" spans="1:8" s="13" customFormat="1" ht="15.75" x14ac:dyDescent="0.25">
      <c r="A43" s="17">
        <v>3</v>
      </c>
      <c r="B43" s="22" t="s">
        <v>61</v>
      </c>
      <c r="C43" s="23" t="s">
        <v>115</v>
      </c>
      <c r="D43" s="23" t="s">
        <v>121</v>
      </c>
      <c r="E43" s="23" t="s">
        <v>60</v>
      </c>
      <c r="F43" s="23" t="s">
        <v>137</v>
      </c>
      <c r="G43" s="24">
        <v>17226</v>
      </c>
      <c r="H43" s="24"/>
    </row>
    <row r="44" spans="1:8" s="13" customFormat="1" ht="63" x14ac:dyDescent="0.25">
      <c r="A44" s="16">
        <v>2</v>
      </c>
      <c r="B44" s="35" t="s">
        <v>62</v>
      </c>
      <c r="C44" s="33" t="s">
        <v>115</v>
      </c>
      <c r="D44" s="33" t="s">
        <v>121</v>
      </c>
      <c r="E44" s="33" t="s">
        <v>63</v>
      </c>
      <c r="F44" s="33"/>
      <c r="G44" s="34">
        <f>SUMIFS(G45:G996,$C45:$C996,$C45,$D45:$D996,$D45,$E45:$E996,$E45)</f>
        <v>6449.8</v>
      </c>
      <c r="H44" s="34">
        <f>SUMIFS(H45:H996,$C45:$C996,$C45,$D45:$D996,$D45,$E45:$E996,$E45)</f>
        <v>0</v>
      </c>
    </row>
    <row r="45" spans="1:8" s="13" customFormat="1" ht="15.75" x14ac:dyDescent="0.25">
      <c r="A45" s="17">
        <v>3</v>
      </c>
      <c r="B45" s="22" t="s">
        <v>61</v>
      </c>
      <c r="C45" s="23" t="s">
        <v>115</v>
      </c>
      <c r="D45" s="23" t="s">
        <v>121</v>
      </c>
      <c r="E45" s="23" t="s">
        <v>63</v>
      </c>
      <c r="F45" s="23" t="s">
        <v>137</v>
      </c>
      <c r="G45" s="24">
        <v>6449.8</v>
      </c>
      <c r="H45" s="24"/>
    </row>
    <row r="46" spans="1:8" s="13" customFormat="1" ht="78.75" x14ac:dyDescent="0.25">
      <c r="A46" s="16">
        <v>2</v>
      </c>
      <c r="B46" s="32" t="s">
        <v>64</v>
      </c>
      <c r="C46" s="33" t="s">
        <v>115</v>
      </c>
      <c r="D46" s="33" t="s">
        <v>121</v>
      </c>
      <c r="E46" s="33" t="s">
        <v>65</v>
      </c>
      <c r="F46" s="33"/>
      <c r="G46" s="34">
        <f>SUMIFS(G47:G998,$C47:$C998,$C47,$D47:$D998,$D47,$E47:$E998,$E47)</f>
        <v>1958.3</v>
      </c>
      <c r="H46" s="34">
        <f>SUMIFS(H47:H998,$C47:$C998,$C47,$D47:$D998,$D47,$E47:$E998,$E47)</f>
        <v>0</v>
      </c>
    </row>
    <row r="47" spans="1:8" s="13" customFormat="1" ht="15.75" x14ac:dyDescent="0.25">
      <c r="A47" s="17">
        <v>3</v>
      </c>
      <c r="B47" s="22" t="s">
        <v>61</v>
      </c>
      <c r="C47" s="23" t="s">
        <v>115</v>
      </c>
      <c r="D47" s="23" t="s">
        <v>121</v>
      </c>
      <c r="E47" s="23" t="s">
        <v>65</v>
      </c>
      <c r="F47" s="23" t="s">
        <v>137</v>
      </c>
      <c r="G47" s="24">
        <v>1958.3</v>
      </c>
      <c r="H47" s="24"/>
    </row>
    <row r="48" spans="1:8" s="13" customFormat="1" ht="78.75" x14ac:dyDescent="0.25">
      <c r="A48" s="16">
        <v>2</v>
      </c>
      <c r="B48" s="35" t="s">
        <v>66</v>
      </c>
      <c r="C48" s="33" t="s">
        <v>115</v>
      </c>
      <c r="D48" s="33" t="s">
        <v>121</v>
      </c>
      <c r="E48" s="33" t="s">
        <v>67</v>
      </c>
      <c r="F48" s="33" t="s">
        <v>117</v>
      </c>
      <c r="G48" s="34">
        <f>SUMIFS(G49:G1000,$C49:$C1000,$C49,$D49:$D1000,$D49,$E49:$E1000,$E49)</f>
        <v>8366</v>
      </c>
      <c r="H48" s="34">
        <f>SUMIFS(H49:H1000,$C49:$C1000,$C49,$D49:$D1000,$D49,$E49:$E1000,$E49)</f>
        <v>0</v>
      </c>
    </row>
    <row r="49" spans="1:8" s="13" customFormat="1" ht="15.75" x14ac:dyDescent="0.25">
      <c r="A49" s="17">
        <v>3</v>
      </c>
      <c r="B49" s="22" t="s">
        <v>61</v>
      </c>
      <c r="C49" s="23" t="s">
        <v>115</v>
      </c>
      <c r="D49" s="23" t="s">
        <v>121</v>
      </c>
      <c r="E49" s="23" t="s">
        <v>67</v>
      </c>
      <c r="F49" s="23" t="s">
        <v>137</v>
      </c>
      <c r="G49" s="24">
        <v>8366</v>
      </c>
      <c r="H49" s="24"/>
    </row>
    <row r="50" spans="1:8" s="13" customFormat="1" ht="47.25" x14ac:dyDescent="0.25">
      <c r="A50" s="16">
        <v>2</v>
      </c>
      <c r="B50" s="32" t="s">
        <v>44</v>
      </c>
      <c r="C50" s="33" t="s">
        <v>115</v>
      </c>
      <c r="D50" s="33" t="s">
        <v>121</v>
      </c>
      <c r="E50" s="33" t="s">
        <v>45</v>
      </c>
      <c r="F50" s="33" t="s">
        <v>117</v>
      </c>
      <c r="G50" s="34">
        <f>SUMIFS(G51:G1004,$C51:$C1004,$C51,$D51:$D1004,$D51,$E51:$E1004,$E51)</f>
        <v>500</v>
      </c>
      <c r="H50" s="34">
        <f>SUMIFS(H51:H1004,$C51:$C1004,$C51,$D51:$D1004,$D51,$E51:$E1004,$E51)</f>
        <v>0</v>
      </c>
    </row>
    <row r="51" spans="1:8" s="13" customFormat="1" ht="47.25" x14ac:dyDescent="0.25">
      <c r="A51" s="17">
        <v>3</v>
      </c>
      <c r="B51" s="22" t="s">
        <v>11</v>
      </c>
      <c r="C51" s="23" t="s">
        <v>115</v>
      </c>
      <c r="D51" s="23" t="s">
        <v>121</v>
      </c>
      <c r="E51" s="23" t="s">
        <v>45</v>
      </c>
      <c r="F51" s="23" t="s">
        <v>119</v>
      </c>
      <c r="G51" s="24">
        <v>500</v>
      </c>
      <c r="H51" s="24"/>
    </row>
    <row r="52" spans="1:8" s="13" customFormat="1" ht="15.75" x14ac:dyDescent="0.25">
      <c r="A52" s="14">
        <v>0</v>
      </c>
      <c r="B52" s="26" t="s">
        <v>156</v>
      </c>
      <c r="C52" s="27" t="s">
        <v>134</v>
      </c>
      <c r="D52" s="27" t="s">
        <v>168</v>
      </c>
      <c r="E52" s="27"/>
      <c r="F52" s="27"/>
      <c r="G52" s="28">
        <f>SUMIFS(G53:G1011,$C53:$C1011,$C53)/3</f>
        <v>150</v>
      </c>
      <c r="H52" s="28">
        <f>SUMIFS(H53:H1011,$C53:$C1011,$C53)/3</f>
        <v>0</v>
      </c>
    </row>
    <row r="53" spans="1:8" s="13" customFormat="1" ht="15.75" x14ac:dyDescent="0.25">
      <c r="A53" s="15">
        <v>1</v>
      </c>
      <c r="B53" s="29" t="s">
        <v>70</v>
      </c>
      <c r="C53" s="30" t="s">
        <v>134</v>
      </c>
      <c r="D53" s="30" t="s">
        <v>132</v>
      </c>
      <c r="E53" s="30" t="s">
        <v>6</v>
      </c>
      <c r="F53" s="30" t="s">
        <v>117</v>
      </c>
      <c r="G53" s="31">
        <f>SUMIFS(G54:G1011,$C54:$C1011,$C54,$D54:$D1011,$D54)/2</f>
        <v>150</v>
      </c>
      <c r="H53" s="31">
        <f>SUMIFS(H54:H1011,$C54:$C1011,$C54,$D54:$D1011,$D54)/2</f>
        <v>0</v>
      </c>
    </row>
    <row r="54" spans="1:8" s="13" customFormat="1" ht="47.25" x14ac:dyDescent="0.25">
      <c r="A54" s="16">
        <v>2</v>
      </c>
      <c r="B54" s="32" t="s">
        <v>71</v>
      </c>
      <c r="C54" s="33" t="s">
        <v>134</v>
      </c>
      <c r="D54" s="33" t="s">
        <v>132</v>
      </c>
      <c r="E54" s="33" t="s">
        <v>72</v>
      </c>
      <c r="F54" s="33" t="s">
        <v>117</v>
      </c>
      <c r="G54" s="34">
        <f>SUMIFS(G55:G1008,$C55:$C1008,$C55,$D55:$D1008,$D55,$E55:$E1008,$E55)</f>
        <v>150</v>
      </c>
      <c r="H54" s="34">
        <f>SUMIFS(H55:H1008,$C55:$C1008,$C55,$D55:$D1008,$D55,$E55:$E1008,$E55)</f>
        <v>0</v>
      </c>
    </row>
    <row r="55" spans="1:8" s="13" customFormat="1" ht="47.25" x14ac:dyDescent="0.25">
      <c r="A55" s="17">
        <v>3</v>
      </c>
      <c r="B55" s="22" t="s">
        <v>11</v>
      </c>
      <c r="C55" s="23" t="s">
        <v>134</v>
      </c>
      <c r="D55" s="23" t="s">
        <v>132</v>
      </c>
      <c r="E55" s="23" t="s">
        <v>72</v>
      </c>
      <c r="F55" s="23" t="s">
        <v>119</v>
      </c>
      <c r="G55" s="24">
        <v>150</v>
      </c>
      <c r="H55" s="24"/>
    </row>
    <row r="56" spans="1:8" s="13" customFormat="1" ht="31.5" x14ac:dyDescent="0.25">
      <c r="A56" s="14">
        <v>0</v>
      </c>
      <c r="B56" s="26" t="s">
        <v>157</v>
      </c>
      <c r="C56" s="27" t="s">
        <v>124</v>
      </c>
      <c r="D56" s="27" t="s">
        <v>168</v>
      </c>
      <c r="E56" s="27"/>
      <c r="F56" s="27"/>
      <c r="G56" s="28">
        <f>SUMIFS(G57:G1015,$C57:$C1015,$C57)/3</f>
        <v>3121.7000000000003</v>
      </c>
      <c r="H56" s="28">
        <f>SUMIFS(H57:H1015,$C57:$C1015,$C57)/3</f>
        <v>0</v>
      </c>
    </row>
    <row r="57" spans="1:8" s="13" customFormat="1" ht="47.25" x14ac:dyDescent="0.25">
      <c r="A57" s="15">
        <v>1</v>
      </c>
      <c r="B57" s="29" t="s">
        <v>73</v>
      </c>
      <c r="C57" s="30" t="s">
        <v>124</v>
      </c>
      <c r="D57" s="30" t="s">
        <v>135</v>
      </c>
      <c r="E57" s="30" t="s">
        <v>6</v>
      </c>
      <c r="F57" s="30" t="s">
        <v>117</v>
      </c>
      <c r="G57" s="31">
        <f>SUMIFS(G58:G1015,$C58:$C1015,$C58,$D58:$D1015,$D58)/2</f>
        <v>2385.4</v>
      </c>
      <c r="H57" s="31">
        <f>SUMIFS(H58:H1015,$C58:$C1015,$C58,$D58:$D1015,$D58)/2</f>
        <v>0</v>
      </c>
    </row>
    <row r="58" spans="1:8" s="13" customFormat="1" ht="94.5" x14ac:dyDescent="0.25">
      <c r="A58" s="16">
        <v>2</v>
      </c>
      <c r="B58" s="32" t="s">
        <v>59</v>
      </c>
      <c r="C58" s="33" t="s">
        <v>124</v>
      </c>
      <c r="D58" s="33" t="s">
        <v>135</v>
      </c>
      <c r="E58" s="33" t="s">
        <v>60</v>
      </c>
      <c r="F58" s="33"/>
      <c r="G58" s="34">
        <f>SUMIFS(G59:G1012,$C59:$C1012,$C59,$D59:$D1012,$D59,$E59:$E1012,$E59)</f>
        <v>2285.4</v>
      </c>
      <c r="H58" s="34">
        <f>SUMIFS(H59:H1012,$C59:$C1012,$C59,$D59:$D1012,$D59,$E59:$E1012,$E59)</f>
        <v>0</v>
      </c>
    </row>
    <row r="59" spans="1:8" s="13" customFormat="1" ht="15.75" x14ac:dyDescent="0.25">
      <c r="A59" s="17">
        <v>3</v>
      </c>
      <c r="B59" s="22" t="s">
        <v>61</v>
      </c>
      <c r="C59" s="23" t="s">
        <v>124</v>
      </c>
      <c r="D59" s="23" t="s">
        <v>135</v>
      </c>
      <c r="E59" s="23" t="s">
        <v>60</v>
      </c>
      <c r="F59" s="23" t="s">
        <v>137</v>
      </c>
      <c r="G59" s="24">
        <v>2285.4</v>
      </c>
      <c r="H59" s="24"/>
    </row>
    <row r="60" spans="1:8" s="13" customFormat="1" ht="63" x14ac:dyDescent="0.25">
      <c r="A60" s="16">
        <v>2</v>
      </c>
      <c r="B60" s="32" t="s">
        <v>144</v>
      </c>
      <c r="C60" s="33" t="s">
        <v>124</v>
      </c>
      <c r="D60" s="33" t="s">
        <v>135</v>
      </c>
      <c r="E60" s="33" t="s">
        <v>74</v>
      </c>
      <c r="F60" s="33" t="s">
        <v>117</v>
      </c>
      <c r="G60" s="34">
        <f>SUMIFS(G61:G1014,$C61:$C1014,$C61,$D61:$D1014,$D61,$E61:$E1014,$E61)</f>
        <v>100</v>
      </c>
      <c r="H60" s="34">
        <f>SUMIFS(H61:H1014,$C61:$C1014,$C61,$D61:$D1014,$D61,$E61:$E1014,$E61)</f>
        <v>0</v>
      </c>
    </row>
    <row r="61" spans="1:8" s="13" customFormat="1" ht="47.25" x14ac:dyDescent="0.25">
      <c r="A61" s="17">
        <v>3</v>
      </c>
      <c r="B61" s="22" t="s">
        <v>11</v>
      </c>
      <c r="C61" s="23" t="s">
        <v>124</v>
      </c>
      <c r="D61" s="23" t="s">
        <v>135</v>
      </c>
      <c r="E61" s="23" t="s">
        <v>74</v>
      </c>
      <c r="F61" s="23" t="s">
        <v>119</v>
      </c>
      <c r="G61" s="24">
        <v>100</v>
      </c>
      <c r="H61" s="24"/>
    </row>
    <row r="62" spans="1:8" s="13" customFormat="1" ht="47.25" x14ac:dyDescent="0.25">
      <c r="A62" s="15">
        <v>1</v>
      </c>
      <c r="B62" s="29" t="s">
        <v>46</v>
      </c>
      <c r="C62" s="30" t="s">
        <v>124</v>
      </c>
      <c r="D62" s="30" t="s">
        <v>122</v>
      </c>
      <c r="E62" s="30"/>
      <c r="F62" s="30"/>
      <c r="G62" s="31">
        <f>SUMIFS(G63:G1020,$C63:$C1020,$C63,$D63:$D1020,$D63)/2</f>
        <v>736.3</v>
      </c>
      <c r="H62" s="31">
        <f>SUMIFS(H63:H1020,$C63:$C1020,$C63,$D63:$D1020,$D63)/2</f>
        <v>0</v>
      </c>
    </row>
    <row r="63" spans="1:8" s="13" customFormat="1" ht="94.5" x14ac:dyDescent="0.25">
      <c r="A63" s="16">
        <v>2</v>
      </c>
      <c r="B63" s="32" t="s">
        <v>75</v>
      </c>
      <c r="C63" s="33" t="s">
        <v>124</v>
      </c>
      <c r="D63" s="33" t="s">
        <v>122</v>
      </c>
      <c r="E63" s="33" t="s">
        <v>76</v>
      </c>
      <c r="F63" s="33"/>
      <c r="G63" s="34">
        <f>SUMIFS(G64:G1017,$C64:$C1017,$C64,$D64:$D1017,$D64,$E64:$E1017,$E64)</f>
        <v>386.3</v>
      </c>
      <c r="H63" s="34">
        <f>SUMIFS(H64:H1017,$C64:$C1017,$C64,$D64:$D1017,$D64,$E64:$E1017,$E64)</f>
        <v>0</v>
      </c>
    </row>
    <row r="64" spans="1:8" s="13" customFormat="1" ht="15.75" x14ac:dyDescent="0.25">
      <c r="A64" s="17">
        <v>3</v>
      </c>
      <c r="B64" s="22" t="s">
        <v>61</v>
      </c>
      <c r="C64" s="23" t="s">
        <v>124</v>
      </c>
      <c r="D64" s="23" t="s">
        <v>122</v>
      </c>
      <c r="E64" s="23" t="s">
        <v>76</v>
      </c>
      <c r="F64" s="23" t="s">
        <v>137</v>
      </c>
      <c r="G64" s="24">
        <v>386.3</v>
      </c>
      <c r="H64" s="24"/>
    </row>
    <row r="65" spans="1:8" s="13" customFormat="1" ht="63" x14ac:dyDescent="0.25">
      <c r="A65" s="16">
        <v>2</v>
      </c>
      <c r="B65" s="32" t="s">
        <v>47</v>
      </c>
      <c r="C65" s="33" t="s">
        <v>124</v>
      </c>
      <c r="D65" s="33" t="s">
        <v>122</v>
      </c>
      <c r="E65" s="33" t="s">
        <v>48</v>
      </c>
      <c r="F65" s="33"/>
      <c r="G65" s="34">
        <f>SUMIFS(G66:G1019,$C66:$C1019,$C66,$D66:$D1019,$D66,$E66:$E1019,$E66)</f>
        <v>350</v>
      </c>
      <c r="H65" s="34">
        <f>SUMIFS(H66:H1019,$C66:$C1019,$C66,$D66:$D1019,$D66,$E66:$E1019,$E66)</f>
        <v>0</v>
      </c>
    </row>
    <row r="66" spans="1:8" s="13" customFormat="1" ht="47.25" x14ac:dyDescent="0.25">
      <c r="A66" s="17">
        <v>3</v>
      </c>
      <c r="B66" s="22" t="s">
        <v>11</v>
      </c>
      <c r="C66" s="23" t="s">
        <v>124</v>
      </c>
      <c r="D66" s="23" t="s">
        <v>122</v>
      </c>
      <c r="E66" s="23" t="s">
        <v>48</v>
      </c>
      <c r="F66" s="23" t="s">
        <v>119</v>
      </c>
      <c r="G66" s="24">
        <v>350</v>
      </c>
      <c r="H66" s="24"/>
    </row>
    <row r="67" spans="1:8" s="13" customFormat="1" ht="15.75" x14ac:dyDescent="0.25">
      <c r="A67" s="14">
        <v>0</v>
      </c>
      <c r="B67" s="26" t="s">
        <v>158</v>
      </c>
      <c r="C67" s="27" t="s">
        <v>132</v>
      </c>
      <c r="D67" s="27" t="s">
        <v>168</v>
      </c>
      <c r="E67" s="27"/>
      <c r="F67" s="27"/>
      <c r="G67" s="28">
        <f>SUMIFS(G68:G1026,$C68:$C1026,$C68)/3</f>
        <v>12001</v>
      </c>
      <c r="H67" s="28">
        <f>SUMIFS(H68:H1026,$C68:$C1026,$C68)/3</f>
        <v>8471.7999999999993</v>
      </c>
    </row>
    <row r="68" spans="1:8" s="13" customFormat="1" ht="15.75" x14ac:dyDescent="0.25">
      <c r="A68" s="15">
        <v>1</v>
      </c>
      <c r="B68" s="29" t="s">
        <v>77</v>
      </c>
      <c r="C68" s="30" t="s">
        <v>132</v>
      </c>
      <c r="D68" s="30" t="s">
        <v>138</v>
      </c>
      <c r="E68" s="30"/>
      <c r="F68" s="30"/>
      <c r="G68" s="31">
        <f>SUMIFS(G69:G1026,$C69:$C1026,$C69,$D69:$D1026,$D69)/2</f>
        <v>746</v>
      </c>
      <c r="H68" s="31">
        <f>SUMIFS(H69:H1026,$C69:$C1026,$C69,$D69:$D1026,$D69)/2</f>
        <v>0</v>
      </c>
    </row>
    <row r="69" spans="1:8" s="13" customFormat="1" ht="78.75" x14ac:dyDescent="0.25">
      <c r="A69" s="16">
        <v>2</v>
      </c>
      <c r="B69" s="32" t="s">
        <v>78</v>
      </c>
      <c r="C69" s="33" t="s">
        <v>132</v>
      </c>
      <c r="D69" s="33" t="s">
        <v>138</v>
      </c>
      <c r="E69" s="33" t="s">
        <v>79</v>
      </c>
      <c r="F69" s="33"/>
      <c r="G69" s="34">
        <f>SUMIFS(G70:G1023,$C70:$C1023,$C70,$D70:$D1023,$D70,$E70:$E1023,$E70)</f>
        <v>746</v>
      </c>
      <c r="H69" s="34">
        <f>SUMIFS(H70:H1023,$C70:$C1023,$C70,$D70:$D1023,$D70,$E70:$E1023,$E70)</f>
        <v>0</v>
      </c>
    </row>
    <row r="70" spans="1:8" s="13" customFormat="1" ht="31.5" x14ac:dyDescent="0.25">
      <c r="A70" s="17">
        <v>3</v>
      </c>
      <c r="B70" s="22" t="s">
        <v>25</v>
      </c>
      <c r="C70" s="23" t="s">
        <v>132</v>
      </c>
      <c r="D70" s="23" t="s">
        <v>138</v>
      </c>
      <c r="E70" s="23" t="s">
        <v>79</v>
      </c>
      <c r="F70" s="23" t="s">
        <v>128</v>
      </c>
      <c r="G70" s="24">
        <v>716</v>
      </c>
      <c r="H70" s="24"/>
    </row>
    <row r="71" spans="1:8" s="13" customFormat="1" ht="47.25" x14ac:dyDescent="0.25">
      <c r="A71" s="17">
        <v>3</v>
      </c>
      <c r="B71" s="22" t="s">
        <v>11</v>
      </c>
      <c r="C71" s="23" t="s">
        <v>132</v>
      </c>
      <c r="D71" s="23" t="s">
        <v>138</v>
      </c>
      <c r="E71" s="23" t="s">
        <v>79</v>
      </c>
      <c r="F71" s="23" t="s">
        <v>119</v>
      </c>
      <c r="G71" s="24">
        <v>30</v>
      </c>
      <c r="H71" s="24"/>
    </row>
    <row r="72" spans="1:8" s="13" customFormat="1" ht="141.75" x14ac:dyDescent="0.25">
      <c r="A72" s="17">
        <v>3</v>
      </c>
      <c r="B72" s="22" t="s">
        <v>80</v>
      </c>
      <c r="C72" s="23" t="s">
        <v>132</v>
      </c>
      <c r="D72" s="23" t="s">
        <v>138</v>
      </c>
      <c r="E72" s="23" t="s">
        <v>79</v>
      </c>
      <c r="F72" s="23" t="s">
        <v>139</v>
      </c>
      <c r="G72" s="24"/>
      <c r="H72" s="24"/>
    </row>
    <row r="73" spans="1:8" s="13" customFormat="1" ht="15.75" x14ac:dyDescent="0.25">
      <c r="A73" s="17">
        <v>3</v>
      </c>
      <c r="B73" s="22" t="s">
        <v>12</v>
      </c>
      <c r="C73" s="23" t="s">
        <v>132</v>
      </c>
      <c r="D73" s="23" t="s">
        <v>138</v>
      </c>
      <c r="E73" s="23" t="s">
        <v>79</v>
      </c>
      <c r="F73" s="23" t="s">
        <v>120</v>
      </c>
      <c r="G73" s="24"/>
      <c r="H73" s="24"/>
    </row>
    <row r="74" spans="1:8" s="13" customFormat="1" ht="15.75" x14ac:dyDescent="0.25">
      <c r="A74" s="15">
        <v>1</v>
      </c>
      <c r="B74" s="29" t="s">
        <v>81</v>
      </c>
      <c r="C74" s="30" t="s">
        <v>132</v>
      </c>
      <c r="D74" s="30" t="s">
        <v>129</v>
      </c>
      <c r="E74" s="30" t="s">
        <v>6</v>
      </c>
      <c r="F74" s="30" t="s">
        <v>117</v>
      </c>
      <c r="G74" s="31">
        <f>SUMIFS(G75:G1032,$C75:$C1032,$C75,$D75:$D1032,$D75)/2</f>
        <v>1300</v>
      </c>
      <c r="H74" s="31">
        <f>SUMIFS(H75:H1032,$C75:$C1032,$C75,$D75:$D1032,$D75)/2</f>
        <v>0</v>
      </c>
    </row>
    <row r="75" spans="1:8" s="13" customFormat="1" ht="47.25" x14ac:dyDescent="0.25">
      <c r="A75" s="16">
        <v>2</v>
      </c>
      <c r="B75" s="32" t="s">
        <v>145</v>
      </c>
      <c r="C75" s="33" t="s">
        <v>132</v>
      </c>
      <c r="D75" s="33" t="s">
        <v>129</v>
      </c>
      <c r="E75" s="33" t="s">
        <v>82</v>
      </c>
      <c r="F75" s="33"/>
      <c r="G75" s="34">
        <f>SUMIFS(G76:G1029,$C76:$C1029,$C76,$D76:$D1029,$D76,$E76:$E1029,$E76)</f>
        <v>1300</v>
      </c>
      <c r="H75" s="34">
        <f>SUMIFS(H76:H1029,$C76:$C1029,$C76,$D76:$D1029,$D76,$E76:$E1029,$E76)</f>
        <v>0</v>
      </c>
    </row>
    <row r="76" spans="1:8" s="13" customFormat="1" ht="63" x14ac:dyDescent="0.25">
      <c r="A76" s="17">
        <v>3</v>
      </c>
      <c r="B76" s="22" t="s">
        <v>159</v>
      </c>
      <c r="C76" s="23" t="s">
        <v>132</v>
      </c>
      <c r="D76" s="23" t="s">
        <v>129</v>
      </c>
      <c r="E76" s="23" t="s">
        <v>82</v>
      </c>
      <c r="F76" s="23" t="s">
        <v>139</v>
      </c>
      <c r="G76" s="24">
        <v>1300</v>
      </c>
      <c r="H76" s="24"/>
    </row>
    <row r="77" spans="1:8" s="13" customFormat="1" ht="15.75" x14ac:dyDescent="0.25">
      <c r="A77" s="15">
        <v>1</v>
      </c>
      <c r="B77" s="29" t="s">
        <v>83</v>
      </c>
      <c r="C77" s="30" t="s">
        <v>132</v>
      </c>
      <c r="D77" s="30" t="s">
        <v>135</v>
      </c>
      <c r="E77" s="30"/>
      <c r="F77" s="30"/>
      <c r="G77" s="31">
        <f>SUMIFS(G78:G1035,$C78:$C1035,$C78,$D78:$D1035,$D78)/2</f>
        <v>8689</v>
      </c>
      <c r="H77" s="31">
        <f>SUMIFS(H78:H1035,$C78:$C1035,$C78,$D78:$D1035,$D78)/2</f>
        <v>8471.7999999999993</v>
      </c>
    </row>
    <row r="78" spans="1:8" s="13" customFormat="1" ht="63" x14ac:dyDescent="0.25">
      <c r="A78" s="16">
        <v>2</v>
      </c>
      <c r="B78" s="32" t="s">
        <v>84</v>
      </c>
      <c r="C78" s="33" t="s">
        <v>132</v>
      </c>
      <c r="D78" s="33" t="s">
        <v>135</v>
      </c>
      <c r="E78" s="33" t="s">
        <v>85</v>
      </c>
      <c r="F78" s="33"/>
      <c r="G78" s="34">
        <f>SUMIFS(G79:G1032,$C79:$C1032,$C79,$D79:$D1032,$D79,$E79:$E1032,$E79)</f>
        <v>8689</v>
      </c>
      <c r="H78" s="34">
        <f>SUMIFS(H79:H1032,$C79:$C1032,$C79,$D79:$D1032,$D79,$E79:$E1032,$E79)</f>
        <v>8471.7999999999993</v>
      </c>
    </row>
    <row r="79" spans="1:8" s="13" customFormat="1" ht="15.75" x14ac:dyDescent="0.25">
      <c r="A79" s="17">
        <v>3</v>
      </c>
      <c r="B79" s="22" t="s">
        <v>61</v>
      </c>
      <c r="C79" s="23" t="s">
        <v>132</v>
      </c>
      <c r="D79" s="23" t="s">
        <v>135</v>
      </c>
      <c r="E79" s="23" t="s">
        <v>85</v>
      </c>
      <c r="F79" s="23" t="s">
        <v>137</v>
      </c>
      <c r="G79" s="24">
        <v>8689</v>
      </c>
      <c r="H79" s="24">
        <v>8471.7999999999993</v>
      </c>
    </row>
    <row r="80" spans="1:8" s="13" customFormat="1" ht="31.5" x14ac:dyDescent="0.25">
      <c r="A80" s="15">
        <v>1</v>
      </c>
      <c r="B80" s="29" t="s">
        <v>49</v>
      </c>
      <c r="C80" s="30" t="s">
        <v>132</v>
      </c>
      <c r="D80" s="30" t="s">
        <v>133</v>
      </c>
      <c r="E80" s="30"/>
      <c r="F80" s="30"/>
      <c r="G80" s="31">
        <f>SUMIFS(G81:G1038,$C81:$C1038,$C81,$D81:$D1038,$D81)/2</f>
        <v>1266</v>
      </c>
      <c r="H80" s="31">
        <f>SUMIFS(H81:H1038,$C81:$C1038,$C81,$D81:$D1038,$D81)/2</f>
        <v>0</v>
      </c>
    </row>
    <row r="81" spans="1:8" s="13" customFormat="1" ht="47.25" x14ac:dyDescent="0.25">
      <c r="A81" s="16">
        <v>2</v>
      </c>
      <c r="B81" s="32" t="s">
        <v>86</v>
      </c>
      <c r="C81" s="33" t="s">
        <v>132</v>
      </c>
      <c r="D81" s="33" t="s">
        <v>133</v>
      </c>
      <c r="E81" s="33" t="s">
        <v>87</v>
      </c>
      <c r="F81" s="33"/>
      <c r="G81" s="34">
        <f>SUMIFS(G82:G1035,$C82:$C1035,$C82,$D82:$D1035,$D82,$E82:$E1035,$E82)</f>
        <v>1266</v>
      </c>
      <c r="H81" s="34">
        <f>SUMIFS(H82:H1035,$C82:$C1035,$C82,$D82:$D1035,$D82,$E82:$E1035,$E82)</f>
        <v>0</v>
      </c>
    </row>
    <row r="82" spans="1:8" s="13" customFormat="1" ht="47.25" x14ac:dyDescent="0.25">
      <c r="A82" s="17">
        <v>3</v>
      </c>
      <c r="B82" s="22" t="s">
        <v>88</v>
      </c>
      <c r="C82" s="23" t="s">
        <v>132</v>
      </c>
      <c r="D82" s="23" t="s">
        <v>133</v>
      </c>
      <c r="E82" s="23" t="s">
        <v>87</v>
      </c>
      <c r="F82" s="23" t="s">
        <v>140</v>
      </c>
      <c r="G82" s="24">
        <v>1266</v>
      </c>
      <c r="H82" s="24"/>
    </row>
    <row r="83" spans="1:8" s="13" customFormat="1" ht="15.75" x14ac:dyDescent="0.25">
      <c r="A83" s="14">
        <v>0</v>
      </c>
      <c r="B83" s="26" t="s">
        <v>160</v>
      </c>
      <c r="C83" s="27" t="s">
        <v>138</v>
      </c>
      <c r="D83" s="27" t="s">
        <v>168</v>
      </c>
      <c r="E83" s="27"/>
      <c r="F83" s="27"/>
      <c r="G83" s="28">
        <f>SUMIFS(G84:G1045,$C84:$C1045,$C84)/3</f>
        <v>2656.8</v>
      </c>
      <c r="H83" s="28">
        <f>SUMIFS(H84:H1045,$C84:$C1045,$C84)/3</f>
        <v>0</v>
      </c>
    </row>
    <row r="84" spans="1:8" s="13" customFormat="1" ht="15.75" x14ac:dyDescent="0.25">
      <c r="A84" s="15">
        <v>1</v>
      </c>
      <c r="B84" s="29" t="s">
        <v>89</v>
      </c>
      <c r="C84" s="30" t="s">
        <v>138</v>
      </c>
      <c r="D84" s="30" t="s">
        <v>115</v>
      </c>
      <c r="E84" s="30"/>
      <c r="F84" s="30"/>
      <c r="G84" s="31">
        <f>SUMIFS(G85:G1045,$C85:$C1045,$C85,$D85:$D1045,$D85)/2</f>
        <v>2656.8</v>
      </c>
      <c r="H84" s="31">
        <f>SUMIFS(H85:H1045,$C85:$C1045,$C85,$D85:$D1045,$D85)/2</f>
        <v>0</v>
      </c>
    </row>
    <row r="85" spans="1:8" s="13" customFormat="1" ht="78.75" x14ac:dyDescent="0.25">
      <c r="A85" s="16">
        <v>2</v>
      </c>
      <c r="B85" s="35" t="s">
        <v>66</v>
      </c>
      <c r="C85" s="33" t="s">
        <v>138</v>
      </c>
      <c r="D85" s="33" t="s">
        <v>115</v>
      </c>
      <c r="E85" s="33" t="s">
        <v>67</v>
      </c>
      <c r="F85" s="33" t="s">
        <v>117</v>
      </c>
      <c r="G85" s="34">
        <f>SUMIFS(G86:G1042,$C86:$C1042,$C86,$D86:$D1042,$D86,$E86:$E1042,$E86)</f>
        <v>2656.8</v>
      </c>
      <c r="H85" s="34">
        <f>SUMIFS(H86:H1042,$C86:$C1042,$C86,$D86:$D1042,$D86,$E86:$E1042,$E86)</f>
        <v>0</v>
      </c>
    </row>
    <row r="86" spans="1:8" s="13" customFormat="1" ht="15.75" x14ac:dyDescent="0.25">
      <c r="A86" s="17">
        <v>3</v>
      </c>
      <c r="B86" s="22" t="s">
        <v>61</v>
      </c>
      <c r="C86" s="23" t="s">
        <v>138</v>
      </c>
      <c r="D86" s="23" t="s">
        <v>115</v>
      </c>
      <c r="E86" s="23" t="s">
        <v>67</v>
      </c>
      <c r="F86" s="23" t="s">
        <v>137</v>
      </c>
      <c r="G86" s="24">
        <v>2656.8</v>
      </c>
      <c r="H86" s="24"/>
    </row>
    <row r="87" spans="1:8" s="13" customFormat="1" ht="15.75" x14ac:dyDescent="0.25">
      <c r="A87" s="14">
        <v>0</v>
      </c>
      <c r="B87" s="26" t="s">
        <v>161</v>
      </c>
      <c r="C87" s="27" t="s">
        <v>116</v>
      </c>
      <c r="D87" s="27" t="s">
        <v>168</v>
      </c>
      <c r="E87" s="27"/>
      <c r="F87" s="27"/>
      <c r="G87" s="28">
        <f>SUMIFS(G88:G1064,$C88:$C1064,$C88)/3</f>
        <v>9316.9999999999982</v>
      </c>
      <c r="H87" s="28">
        <f>SUMIFS(H88:H1064,$C88:$C1064,$C88)/3</f>
        <v>0</v>
      </c>
    </row>
    <row r="88" spans="1:8" s="13" customFormat="1" ht="31.5" x14ac:dyDescent="0.25">
      <c r="A88" s="15">
        <v>1</v>
      </c>
      <c r="B88" s="29" t="s">
        <v>93</v>
      </c>
      <c r="C88" s="30" t="s">
        <v>116</v>
      </c>
      <c r="D88" s="30" t="s">
        <v>138</v>
      </c>
      <c r="E88" s="30" t="s">
        <v>117</v>
      </c>
      <c r="F88" s="30" t="s">
        <v>117</v>
      </c>
      <c r="G88" s="31">
        <f>SUMIFS(G89:G1064,$C89:$C1064,$C89,$D89:$D1064,$D89)/2</f>
        <v>9317</v>
      </c>
      <c r="H88" s="31">
        <f>SUMIFS(H89:H1064,$C89:$C1064,$C89,$D89:$D1064,$D89)/2</f>
        <v>0</v>
      </c>
    </row>
    <row r="89" spans="1:8" s="13" customFormat="1" ht="31.5" x14ac:dyDescent="0.25">
      <c r="A89" s="16">
        <v>2</v>
      </c>
      <c r="B89" s="32" t="s">
        <v>94</v>
      </c>
      <c r="C89" s="33" t="s">
        <v>116</v>
      </c>
      <c r="D89" s="33" t="s">
        <v>138</v>
      </c>
      <c r="E89" s="33" t="s">
        <v>95</v>
      </c>
      <c r="F89" s="33"/>
      <c r="G89" s="34">
        <f>SUMIFS(G90:G1061,$C90:$C1061,$C90,$D90:$D1061,$D90,$E90:$E1061,$E90)</f>
        <v>2612.1</v>
      </c>
      <c r="H89" s="34">
        <f>SUMIFS(H90:H1061,$C90:$C1061,$C90,$D90:$D1061,$D90,$E90:$E1061,$E90)</f>
        <v>0</v>
      </c>
    </row>
    <row r="90" spans="1:8" s="13" customFormat="1" ht="15.75" x14ac:dyDescent="0.25">
      <c r="A90" s="17">
        <v>3</v>
      </c>
      <c r="B90" s="22" t="s">
        <v>61</v>
      </c>
      <c r="C90" s="23" t="s">
        <v>116</v>
      </c>
      <c r="D90" s="23" t="s">
        <v>138</v>
      </c>
      <c r="E90" s="23" t="s">
        <v>95</v>
      </c>
      <c r="F90" s="23" t="s">
        <v>137</v>
      </c>
      <c r="G90" s="24">
        <v>2612.1</v>
      </c>
      <c r="H90" s="24"/>
    </row>
    <row r="91" spans="1:8" s="13" customFormat="1" ht="63" x14ac:dyDescent="0.25">
      <c r="A91" s="16">
        <v>2</v>
      </c>
      <c r="B91" s="32" t="s">
        <v>96</v>
      </c>
      <c r="C91" s="33" t="s">
        <v>116</v>
      </c>
      <c r="D91" s="33" t="s">
        <v>138</v>
      </c>
      <c r="E91" s="33" t="s">
        <v>97</v>
      </c>
      <c r="F91" s="33"/>
      <c r="G91" s="34">
        <f>SUMIFS(G92:G1063,$C92:$C1063,$C92,$D92:$D1063,$D92,$E92:$E1063,$E92)</f>
        <v>2902.6</v>
      </c>
      <c r="H91" s="34">
        <f>SUMIFS(H92:H1063,$C92:$C1063,$C92,$D92:$D1063,$D92,$E92:$E1063,$E92)</f>
        <v>0</v>
      </c>
    </row>
    <row r="92" spans="1:8" s="13" customFormat="1" ht="15.75" x14ac:dyDescent="0.25">
      <c r="A92" s="17">
        <v>3</v>
      </c>
      <c r="B92" s="22" t="s">
        <v>61</v>
      </c>
      <c r="C92" s="23" t="s">
        <v>116</v>
      </c>
      <c r="D92" s="23" t="s">
        <v>138</v>
      </c>
      <c r="E92" s="23" t="s">
        <v>97</v>
      </c>
      <c r="F92" s="23" t="s">
        <v>137</v>
      </c>
      <c r="G92" s="24">
        <v>2902.6</v>
      </c>
      <c r="H92" s="24"/>
    </row>
    <row r="93" spans="1:8" s="13" customFormat="1" ht="63" x14ac:dyDescent="0.25">
      <c r="A93" s="16">
        <v>2</v>
      </c>
      <c r="B93" s="35" t="s">
        <v>98</v>
      </c>
      <c r="C93" s="33" t="s">
        <v>116</v>
      </c>
      <c r="D93" s="33" t="s">
        <v>138</v>
      </c>
      <c r="E93" s="33" t="s">
        <v>99</v>
      </c>
      <c r="F93" s="33"/>
      <c r="G93" s="34">
        <f>SUMIFS(G94:G1065,$C94:$C1065,$C94,$D94:$D1065,$D94,$E94:$E1065,$E94)</f>
        <v>3802.3</v>
      </c>
      <c r="H93" s="34">
        <f>SUMIFS(H94:H1065,$C94:$C1065,$C94,$D94:$D1065,$D94,$E94:$E1065,$E94)</f>
        <v>0</v>
      </c>
    </row>
    <row r="94" spans="1:8" s="13" customFormat="1" ht="15.75" x14ac:dyDescent="0.25">
      <c r="A94" s="17">
        <v>3</v>
      </c>
      <c r="B94" s="22" t="s">
        <v>61</v>
      </c>
      <c r="C94" s="23" t="s">
        <v>116</v>
      </c>
      <c r="D94" s="23" t="s">
        <v>138</v>
      </c>
      <c r="E94" s="23" t="s">
        <v>99</v>
      </c>
      <c r="F94" s="23" t="s">
        <v>137</v>
      </c>
      <c r="G94" s="24">
        <v>3802.3</v>
      </c>
      <c r="H94" s="24"/>
    </row>
    <row r="95" spans="1:8" s="13" customFormat="1" ht="15.75" x14ac:dyDescent="0.25">
      <c r="A95" s="14">
        <v>0</v>
      </c>
      <c r="B95" s="26" t="s">
        <v>162</v>
      </c>
      <c r="C95" s="27" t="s">
        <v>127</v>
      </c>
      <c r="D95" s="27" t="s">
        <v>168</v>
      </c>
      <c r="E95" s="27"/>
      <c r="F95" s="27"/>
      <c r="G95" s="28">
        <f>SUMIFS(G96:G1072,$C96:$C1072,$C96)/3</f>
        <v>81839.900000000023</v>
      </c>
      <c r="H95" s="28">
        <f>SUMIFS(H96:H1072,$C96:$C1072,$C96)/3</f>
        <v>0</v>
      </c>
    </row>
    <row r="96" spans="1:8" s="13" customFormat="1" ht="15.75" x14ac:dyDescent="0.25">
      <c r="A96" s="15">
        <v>1</v>
      </c>
      <c r="B96" s="29" t="s">
        <v>50</v>
      </c>
      <c r="C96" s="30" t="s">
        <v>127</v>
      </c>
      <c r="D96" s="30" t="s">
        <v>134</v>
      </c>
      <c r="E96" s="30"/>
      <c r="F96" s="30"/>
      <c r="G96" s="31">
        <f>SUMIFS(G97:G1072,$C97:$C1072,$C97,$D97:$D1072,$D97)/2</f>
        <v>65487.1</v>
      </c>
      <c r="H96" s="31">
        <f>SUMIFS(H97:H1072,$C97:$C1072,$C97,$D97:$D1072,$D97)/2</f>
        <v>0</v>
      </c>
    </row>
    <row r="97" spans="1:8" s="13" customFormat="1" ht="63" x14ac:dyDescent="0.25">
      <c r="A97" s="16">
        <v>2</v>
      </c>
      <c r="B97" s="36" t="s">
        <v>169</v>
      </c>
      <c r="C97" s="33" t="s">
        <v>127</v>
      </c>
      <c r="D97" s="33" t="s">
        <v>134</v>
      </c>
      <c r="E97" s="33" t="s">
        <v>51</v>
      </c>
      <c r="F97" s="33"/>
      <c r="G97" s="34">
        <f>SUMIFS(G98:G1069,$C98:$C1069,$C98,$D98:$D1069,$D98,$E98:$E1069,$E98)</f>
        <v>1000</v>
      </c>
      <c r="H97" s="34">
        <f>SUMIFS(H98:H1069,$C98:$C1069,$C98,$D98:$D1069,$D98,$E98:$E1069,$E98)</f>
        <v>0</v>
      </c>
    </row>
    <row r="98" spans="1:8" s="13" customFormat="1" ht="47.25" x14ac:dyDescent="0.25">
      <c r="A98" s="17">
        <v>3</v>
      </c>
      <c r="B98" s="22" t="s">
        <v>11</v>
      </c>
      <c r="C98" s="23" t="s">
        <v>127</v>
      </c>
      <c r="D98" s="23" t="s">
        <v>134</v>
      </c>
      <c r="E98" s="23" t="s">
        <v>51</v>
      </c>
      <c r="F98" s="23" t="s">
        <v>119</v>
      </c>
      <c r="G98" s="24">
        <v>1000</v>
      </c>
      <c r="H98" s="24"/>
    </row>
    <row r="99" spans="1:8" s="13" customFormat="1" ht="94.5" x14ac:dyDescent="0.25">
      <c r="A99" s="16">
        <v>2</v>
      </c>
      <c r="B99" s="32" t="s">
        <v>59</v>
      </c>
      <c r="C99" s="33" t="s">
        <v>127</v>
      </c>
      <c r="D99" s="33" t="s">
        <v>134</v>
      </c>
      <c r="E99" s="33" t="s">
        <v>60</v>
      </c>
      <c r="F99" s="33"/>
      <c r="G99" s="34">
        <f>SUMIFS(G100:G1072,$C100:$C1072,$C100,$D100:$D1072,$D100,$E100:$E1072,$E100)</f>
        <v>45577.1</v>
      </c>
      <c r="H99" s="34">
        <f>SUMIFS(H100:H1072,$C100:$C1072,$C100,$D100:$D1072,$D100,$E100:$E1072,$E100)</f>
        <v>0</v>
      </c>
    </row>
    <row r="100" spans="1:8" s="13" customFormat="1" ht="15.75" x14ac:dyDescent="0.25">
      <c r="A100" s="17">
        <v>3</v>
      </c>
      <c r="B100" s="22" t="s">
        <v>61</v>
      </c>
      <c r="C100" s="23" t="s">
        <v>127</v>
      </c>
      <c r="D100" s="23" t="s">
        <v>134</v>
      </c>
      <c r="E100" s="23" t="s">
        <v>60</v>
      </c>
      <c r="F100" s="23" t="s">
        <v>137</v>
      </c>
      <c r="G100" s="24">
        <v>45577.1</v>
      </c>
      <c r="H100" s="24"/>
    </row>
    <row r="101" spans="1:8" s="13" customFormat="1" ht="47.25" x14ac:dyDescent="0.25">
      <c r="A101" s="16">
        <v>2</v>
      </c>
      <c r="B101" s="32" t="s">
        <v>52</v>
      </c>
      <c r="C101" s="33" t="s">
        <v>127</v>
      </c>
      <c r="D101" s="33" t="s">
        <v>134</v>
      </c>
      <c r="E101" s="33" t="s">
        <v>53</v>
      </c>
      <c r="F101" s="33"/>
      <c r="G101" s="34">
        <f>SUMIFS(G102:G1074,$C102:$C1074,$C102,$D102:$D1074,$D102,$E102:$E1074,$E102)</f>
        <v>18910</v>
      </c>
      <c r="H101" s="34">
        <f>SUMIFS(H102:H1074,$C102:$C1074,$C102,$D102:$D1074,$D102,$E102:$E1074,$E102)</f>
        <v>0</v>
      </c>
    </row>
    <row r="102" spans="1:8" s="13" customFormat="1" ht="47.25" x14ac:dyDescent="0.25">
      <c r="A102" s="17">
        <v>3</v>
      </c>
      <c r="B102" s="22" t="s">
        <v>11</v>
      </c>
      <c r="C102" s="23" t="s">
        <v>127</v>
      </c>
      <c r="D102" s="23" t="s">
        <v>134</v>
      </c>
      <c r="E102" s="23" t="s">
        <v>53</v>
      </c>
      <c r="F102" s="23" t="s">
        <v>119</v>
      </c>
      <c r="G102" s="24">
        <v>18910</v>
      </c>
      <c r="H102" s="24"/>
    </row>
    <row r="103" spans="1:8" s="13" customFormat="1" ht="15.75" x14ac:dyDescent="0.25">
      <c r="A103" s="15">
        <v>1</v>
      </c>
      <c r="B103" s="29" t="s">
        <v>102</v>
      </c>
      <c r="C103" s="30" t="s">
        <v>127</v>
      </c>
      <c r="D103" s="30" t="s">
        <v>124</v>
      </c>
      <c r="E103" s="30"/>
      <c r="F103" s="30"/>
      <c r="G103" s="31">
        <f>SUMIFS(G104:G1082,$C104:$C1082,$C104,$D104:$D1082,$D104)/2</f>
        <v>7557.2</v>
      </c>
      <c r="H103" s="31">
        <f>SUMIFS(H104:H1082,$C104:$C1082,$C104,$D104:$D1082,$D104)/2</f>
        <v>0</v>
      </c>
    </row>
    <row r="104" spans="1:8" s="13" customFormat="1" ht="47.25" x14ac:dyDescent="0.25">
      <c r="A104" s="16">
        <v>2</v>
      </c>
      <c r="B104" s="32" t="s">
        <v>68</v>
      </c>
      <c r="C104" s="33" t="s">
        <v>127</v>
      </c>
      <c r="D104" s="33" t="s">
        <v>124</v>
      </c>
      <c r="E104" s="33" t="s">
        <v>69</v>
      </c>
      <c r="F104" s="33"/>
      <c r="G104" s="34">
        <f>SUMIFS(G105:G1079,$C105:$C1079,$C105,$D105:$D1079,$D105,$E105:$E1079,$E105)</f>
        <v>7557.2</v>
      </c>
      <c r="H104" s="34">
        <f>SUMIFS(H105:H1079,$C105:$C1079,$C105,$D105:$D1079,$D105,$E105:$E1079,$E105)</f>
        <v>0</v>
      </c>
    </row>
    <row r="105" spans="1:8" s="13" customFormat="1" ht="15.75" x14ac:dyDescent="0.25">
      <c r="A105" s="17">
        <v>3</v>
      </c>
      <c r="B105" s="22" t="s">
        <v>61</v>
      </c>
      <c r="C105" s="23" t="s">
        <v>127</v>
      </c>
      <c r="D105" s="23" t="s">
        <v>124</v>
      </c>
      <c r="E105" s="23" t="s">
        <v>69</v>
      </c>
      <c r="F105" s="23" t="s">
        <v>137</v>
      </c>
      <c r="G105" s="24">
        <v>7557.2</v>
      </c>
      <c r="H105" s="24"/>
    </row>
    <row r="106" spans="1:8" s="13" customFormat="1" ht="15.75" x14ac:dyDescent="0.25">
      <c r="A106" s="15">
        <v>1</v>
      </c>
      <c r="B106" s="29" t="s">
        <v>23</v>
      </c>
      <c r="C106" s="30" t="s">
        <v>127</v>
      </c>
      <c r="D106" s="30" t="s">
        <v>127</v>
      </c>
      <c r="E106" s="30"/>
      <c r="F106" s="30"/>
      <c r="G106" s="31">
        <f>SUMIFS(G107:G1085,$C107:$C1085,$C107,$D107:$D1085,$D107)/2</f>
        <v>8795.5999999999985</v>
      </c>
      <c r="H106" s="31">
        <f>SUMIFS(H107:H1085,$C107:$C1085,$C107,$D107:$D1085,$D107)/2</f>
        <v>0</v>
      </c>
    </row>
    <row r="107" spans="1:8" s="13" customFormat="1" ht="31.5" x14ac:dyDescent="0.25">
      <c r="A107" s="16">
        <v>2</v>
      </c>
      <c r="B107" s="32" t="s">
        <v>143</v>
      </c>
      <c r="C107" s="33" t="s">
        <v>127</v>
      </c>
      <c r="D107" s="33" t="s">
        <v>127</v>
      </c>
      <c r="E107" s="33" t="s">
        <v>24</v>
      </c>
      <c r="F107" s="33"/>
      <c r="G107" s="34">
        <f>SUMIFS(G108:G1082,$C108:$C1082,$C108,$D108:$D1082,$D108,$E108:$E1082,$E108)</f>
        <v>5225.6000000000004</v>
      </c>
      <c r="H107" s="34">
        <f>SUMIFS(H108:H1082,$C108:$C1082,$C108,$D108:$D1082,$D108,$E108:$E1082,$E108)</f>
        <v>0</v>
      </c>
    </row>
    <row r="108" spans="1:8" s="13" customFormat="1" ht="31.5" x14ac:dyDescent="0.25">
      <c r="A108" s="17">
        <v>3</v>
      </c>
      <c r="B108" s="22" t="s">
        <v>25</v>
      </c>
      <c r="C108" s="23" t="s">
        <v>127</v>
      </c>
      <c r="D108" s="23" t="s">
        <v>127</v>
      </c>
      <c r="E108" s="23" t="s">
        <v>24</v>
      </c>
      <c r="F108" s="23" t="s">
        <v>128</v>
      </c>
      <c r="G108" s="24">
        <v>304.5</v>
      </c>
      <c r="H108" s="24"/>
    </row>
    <row r="109" spans="1:8" s="13" customFormat="1" ht="47.25" x14ac:dyDescent="0.25">
      <c r="A109" s="17">
        <v>3</v>
      </c>
      <c r="B109" s="22" t="s">
        <v>11</v>
      </c>
      <c r="C109" s="23" t="s">
        <v>127</v>
      </c>
      <c r="D109" s="23" t="s">
        <v>127</v>
      </c>
      <c r="E109" s="23" t="s">
        <v>24</v>
      </c>
      <c r="F109" s="23" t="s">
        <v>119</v>
      </c>
      <c r="G109" s="24">
        <v>294.5</v>
      </c>
      <c r="H109" s="24"/>
    </row>
    <row r="110" spans="1:8" s="13" customFormat="1" ht="15.75" x14ac:dyDescent="0.25">
      <c r="A110" s="17">
        <v>3</v>
      </c>
      <c r="B110" s="22" t="s">
        <v>61</v>
      </c>
      <c r="C110" s="23" t="s">
        <v>127</v>
      </c>
      <c r="D110" s="23" t="s">
        <v>127</v>
      </c>
      <c r="E110" s="23" t="s">
        <v>24</v>
      </c>
      <c r="F110" s="23" t="s">
        <v>137</v>
      </c>
      <c r="G110" s="24">
        <v>4626.6000000000004</v>
      </c>
      <c r="H110" s="24"/>
    </row>
    <row r="111" spans="1:8" s="13" customFormat="1" ht="47.25" x14ac:dyDescent="0.25">
      <c r="A111" s="16">
        <v>2</v>
      </c>
      <c r="B111" s="35" t="s">
        <v>103</v>
      </c>
      <c r="C111" s="33" t="s">
        <v>127</v>
      </c>
      <c r="D111" s="33" t="s">
        <v>127</v>
      </c>
      <c r="E111" s="33" t="s">
        <v>104</v>
      </c>
      <c r="F111" s="33"/>
      <c r="G111" s="34">
        <f>SUMIFS(G112:G1086,$C112:$C1086,$C112,$D112:$D1086,$D112,$E112:$E1086,$E112)</f>
        <v>3075.4</v>
      </c>
      <c r="H111" s="34">
        <f>SUMIFS(H112:H1086,$C112:$C1086,$C112,$D112:$D1086,$D112,$E112:$E1086,$E112)</f>
        <v>0</v>
      </c>
    </row>
    <row r="112" spans="1:8" s="13" customFormat="1" ht="15.75" x14ac:dyDescent="0.25">
      <c r="A112" s="17">
        <v>3</v>
      </c>
      <c r="B112" s="22" t="s">
        <v>61</v>
      </c>
      <c r="C112" s="23" t="s">
        <v>127</v>
      </c>
      <c r="D112" s="23" t="s">
        <v>127</v>
      </c>
      <c r="E112" s="23" t="s">
        <v>104</v>
      </c>
      <c r="F112" s="23" t="s">
        <v>137</v>
      </c>
      <c r="G112" s="24">
        <v>3075.4</v>
      </c>
      <c r="H112" s="24"/>
    </row>
    <row r="113" spans="1:8" s="13" customFormat="1" ht="31.5" x14ac:dyDescent="0.25">
      <c r="A113" s="16">
        <v>2</v>
      </c>
      <c r="B113" s="32" t="s">
        <v>100</v>
      </c>
      <c r="C113" s="33" t="s">
        <v>127</v>
      </c>
      <c r="D113" s="33" t="s">
        <v>127</v>
      </c>
      <c r="E113" s="33" t="s">
        <v>101</v>
      </c>
      <c r="F113" s="33"/>
      <c r="G113" s="34">
        <f>SUMIFS(G114:G1088,$C114:$C1088,$C114,$D114:$D1088,$D114,$E114:$E1088,$E114)</f>
        <v>494.6</v>
      </c>
      <c r="H113" s="34">
        <f>SUMIFS(H114:H1088,$C114:$C1088,$C114,$D114:$D1088,$D114,$E114:$E1088,$E114)</f>
        <v>0</v>
      </c>
    </row>
    <row r="114" spans="1:8" s="13" customFormat="1" ht="47.25" x14ac:dyDescent="0.25">
      <c r="A114" s="17">
        <v>3</v>
      </c>
      <c r="B114" s="22" t="s">
        <v>11</v>
      </c>
      <c r="C114" s="23" t="s">
        <v>127</v>
      </c>
      <c r="D114" s="23" t="s">
        <v>127</v>
      </c>
      <c r="E114" s="23" t="s">
        <v>101</v>
      </c>
      <c r="F114" s="23" t="s">
        <v>119</v>
      </c>
      <c r="G114" s="24">
        <v>494.6</v>
      </c>
      <c r="H114" s="24"/>
    </row>
    <row r="115" spans="1:8" s="13" customFormat="1" ht="15.75" x14ac:dyDescent="0.25">
      <c r="A115" s="14">
        <v>0</v>
      </c>
      <c r="B115" s="26" t="s">
        <v>163</v>
      </c>
      <c r="C115" s="27" t="s">
        <v>129</v>
      </c>
      <c r="D115" s="27" t="s">
        <v>168</v>
      </c>
      <c r="E115" s="27"/>
      <c r="F115" s="27"/>
      <c r="G115" s="28">
        <f>SUMIFS(G116:G1099,$C116:$C1099,$C116)/3</f>
        <v>24707.100000000002</v>
      </c>
      <c r="H115" s="28">
        <f>SUMIFS(H116:H1099,$C116:$C1099,$C116)/3</f>
        <v>0</v>
      </c>
    </row>
    <row r="116" spans="1:8" s="13" customFormat="1" ht="15.75" x14ac:dyDescent="0.25">
      <c r="A116" s="15">
        <v>1</v>
      </c>
      <c r="B116" s="29" t="s">
        <v>26</v>
      </c>
      <c r="C116" s="30" t="s">
        <v>129</v>
      </c>
      <c r="D116" s="30" t="s">
        <v>115</v>
      </c>
      <c r="E116" s="30" t="s">
        <v>6</v>
      </c>
      <c r="F116" s="30" t="s">
        <v>117</v>
      </c>
      <c r="G116" s="31">
        <f>SUMIFS(G117:G1099,$C117:$C1099,$C117,$D117:$D1099,$D117)/2</f>
        <v>24707.1</v>
      </c>
      <c r="H116" s="31">
        <f>SUMIFS(H117:H1099,$C117:$C1099,$C117,$D117:$D1099,$D117)/2</f>
        <v>0</v>
      </c>
    </row>
    <row r="117" spans="1:8" s="13" customFormat="1" ht="31.5" x14ac:dyDescent="0.25">
      <c r="A117" s="16">
        <v>2</v>
      </c>
      <c r="B117" s="32" t="s">
        <v>27</v>
      </c>
      <c r="C117" s="33" t="s">
        <v>129</v>
      </c>
      <c r="D117" s="33" t="s">
        <v>115</v>
      </c>
      <c r="E117" s="33" t="s">
        <v>28</v>
      </c>
      <c r="F117" s="33"/>
      <c r="G117" s="34">
        <f>SUMIFS(G118:G1096,$C118:$C1096,$C118,$D118:$D1096,$D118,$E118:$E1096,$E118)</f>
        <v>17481.5</v>
      </c>
      <c r="H117" s="34">
        <f>SUMIFS(H118:H1096,$C118:$C1096,$C118,$D118:$D1096,$D118,$E118:$E1096,$E118)</f>
        <v>0</v>
      </c>
    </row>
    <row r="118" spans="1:8" s="13" customFormat="1" ht="31.5" x14ac:dyDescent="0.25">
      <c r="A118" s="17">
        <v>3</v>
      </c>
      <c r="B118" s="22" t="s">
        <v>25</v>
      </c>
      <c r="C118" s="23" t="s">
        <v>129</v>
      </c>
      <c r="D118" s="23" t="s">
        <v>115</v>
      </c>
      <c r="E118" s="23" t="s">
        <v>28</v>
      </c>
      <c r="F118" s="23" t="s">
        <v>128</v>
      </c>
      <c r="G118" s="24">
        <v>10798.6</v>
      </c>
      <c r="H118" s="24"/>
    </row>
    <row r="119" spans="1:8" s="13" customFormat="1" ht="47.25" x14ac:dyDescent="0.25">
      <c r="A119" s="17">
        <v>3</v>
      </c>
      <c r="B119" s="22" t="s">
        <v>11</v>
      </c>
      <c r="C119" s="23" t="s">
        <v>129</v>
      </c>
      <c r="D119" s="23" t="s">
        <v>115</v>
      </c>
      <c r="E119" s="23" t="s">
        <v>28</v>
      </c>
      <c r="F119" s="23" t="s">
        <v>119</v>
      </c>
      <c r="G119" s="24">
        <v>6617.5</v>
      </c>
      <c r="H119" s="24"/>
    </row>
    <row r="120" spans="1:8" s="13" customFormat="1" ht="15.75" x14ac:dyDescent="0.25">
      <c r="A120" s="17">
        <v>3</v>
      </c>
      <c r="B120" s="22" t="s">
        <v>12</v>
      </c>
      <c r="C120" s="23" t="s">
        <v>129</v>
      </c>
      <c r="D120" s="23" t="s">
        <v>115</v>
      </c>
      <c r="E120" s="23" t="s">
        <v>28</v>
      </c>
      <c r="F120" s="23" t="s">
        <v>120</v>
      </c>
      <c r="G120" s="24">
        <v>65.400000000000006</v>
      </c>
      <c r="H120" s="24"/>
    </row>
    <row r="121" spans="1:8" s="13" customFormat="1" ht="47.25" x14ac:dyDescent="0.25">
      <c r="A121" s="16">
        <v>2</v>
      </c>
      <c r="B121" s="32" t="s">
        <v>29</v>
      </c>
      <c r="C121" s="33" t="s">
        <v>129</v>
      </c>
      <c r="D121" s="33" t="s">
        <v>115</v>
      </c>
      <c r="E121" s="33" t="s">
        <v>30</v>
      </c>
      <c r="F121" s="33"/>
      <c r="G121" s="34">
        <f>SUMIFS(G122:G1101,$C122:$C1101,$C122,$D122:$D1101,$D122,$E122:$E1101,$E122)</f>
        <v>1674</v>
      </c>
      <c r="H121" s="34">
        <f>SUMIFS(H122:H1101,$C122:$C1101,$C122,$D122:$D1101,$D122,$E122:$E1101,$E122)</f>
        <v>0</v>
      </c>
    </row>
    <row r="122" spans="1:8" s="13" customFormat="1" ht="31.5" x14ac:dyDescent="0.25">
      <c r="A122" s="17">
        <v>3</v>
      </c>
      <c r="B122" s="22" t="s">
        <v>25</v>
      </c>
      <c r="C122" s="23" t="s">
        <v>129</v>
      </c>
      <c r="D122" s="23" t="s">
        <v>115</v>
      </c>
      <c r="E122" s="23" t="s">
        <v>30</v>
      </c>
      <c r="F122" s="23" t="s">
        <v>128</v>
      </c>
      <c r="G122" s="24">
        <v>1403</v>
      </c>
      <c r="H122" s="24"/>
    </row>
    <row r="123" spans="1:8" s="13" customFormat="1" ht="47.25" x14ac:dyDescent="0.25">
      <c r="A123" s="17">
        <v>3</v>
      </c>
      <c r="B123" s="22" t="s">
        <v>11</v>
      </c>
      <c r="C123" s="23" t="s">
        <v>129</v>
      </c>
      <c r="D123" s="23" t="s">
        <v>115</v>
      </c>
      <c r="E123" s="23" t="s">
        <v>30</v>
      </c>
      <c r="F123" s="23" t="s">
        <v>119</v>
      </c>
      <c r="G123" s="24">
        <v>271</v>
      </c>
      <c r="H123" s="24"/>
    </row>
    <row r="124" spans="1:8" s="13" customFormat="1" ht="94.5" x14ac:dyDescent="0.25">
      <c r="A124" s="16">
        <v>2</v>
      </c>
      <c r="B124" s="32" t="s">
        <v>59</v>
      </c>
      <c r="C124" s="33" t="s">
        <v>129</v>
      </c>
      <c r="D124" s="33" t="s">
        <v>115</v>
      </c>
      <c r="E124" s="33" t="s">
        <v>60</v>
      </c>
      <c r="F124" s="33"/>
      <c r="G124" s="34">
        <f>SUMIFS(G125:G1104,$C125:$C1104,$C125,$D125:$D1104,$D125,$E125:$E1104,$E125)</f>
        <v>5551.6</v>
      </c>
      <c r="H124" s="34">
        <f>SUMIFS(H125:H1104,$C125:$C1104,$C125,$D125:$D1104,$D125,$E125:$E1104,$E125)</f>
        <v>0</v>
      </c>
    </row>
    <row r="125" spans="1:8" s="13" customFormat="1" ht="15.75" x14ac:dyDescent="0.25">
      <c r="A125" s="17">
        <v>3</v>
      </c>
      <c r="B125" s="22" t="s">
        <v>61</v>
      </c>
      <c r="C125" s="23" t="s">
        <v>129</v>
      </c>
      <c r="D125" s="23" t="s">
        <v>115</v>
      </c>
      <c r="E125" s="23" t="s">
        <v>60</v>
      </c>
      <c r="F125" s="23" t="s">
        <v>137</v>
      </c>
      <c r="G125" s="24">
        <v>5551.6</v>
      </c>
      <c r="H125" s="24"/>
    </row>
    <row r="126" spans="1:8" s="13" customFormat="1" ht="15.75" x14ac:dyDescent="0.25">
      <c r="A126" s="14">
        <v>0</v>
      </c>
      <c r="B126" s="26" t="s">
        <v>164</v>
      </c>
      <c r="C126" s="27" t="s">
        <v>130</v>
      </c>
      <c r="D126" s="27" t="s">
        <v>168</v>
      </c>
      <c r="E126" s="27"/>
      <c r="F126" s="27"/>
      <c r="G126" s="28">
        <f>SUMIFS(G127:G1111,$C127:$C1111,$C127)/3</f>
        <v>4454.3</v>
      </c>
      <c r="H126" s="28">
        <f>SUMIFS(H127:H1111,$C127:$C1111,$C127)/3</f>
        <v>0</v>
      </c>
    </row>
    <row r="127" spans="1:8" s="13" customFormat="1" ht="15.75" x14ac:dyDescent="0.25">
      <c r="A127" s="15">
        <v>1</v>
      </c>
      <c r="B127" s="29" t="s">
        <v>105</v>
      </c>
      <c r="C127" s="30" t="s">
        <v>130</v>
      </c>
      <c r="D127" s="30" t="s">
        <v>115</v>
      </c>
      <c r="E127" s="30" t="s">
        <v>6</v>
      </c>
      <c r="F127" s="30" t="s">
        <v>117</v>
      </c>
      <c r="G127" s="31">
        <f>SUMIFS(G128:G1111,$C128:$C1111,$C128,$D128:$D1111,$D128)/2</f>
        <v>1148.4000000000001</v>
      </c>
      <c r="H127" s="31">
        <f>SUMIFS(H128:H1111,$C128:$C1111,$C128,$D128:$D1111,$D128)/2</f>
        <v>0</v>
      </c>
    </row>
    <row r="128" spans="1:8" s="13" customFormat="1" ht="47.25" x14ac:dyDescent="0.25">
      <c r="A128" s="16">
        <v>2</v>
      </c>
      <c r="B128" s="32" t="s">
        <v>39</v>
      </c>
      <c r="C128" s="33" t="s">
        <v>130</v>
      </c>
      <c r="D128" s="33" t="s">
        <v>115</v>
      </c>
      <c r="E128" s="33" t="s">
        <v>40</v>
      </c>
      <c r="F128" s="33"/>
      <c r="G128" s="34">
        <f>SUMIFS(G129:G1108,$C129:$C1108,$C129,$D129:$D1108,$D129,$E129:$E1108,$E129)</f>
        <v>1148.4000000000001</v>
      </c>
      <c r="H128" s="34">
        <f>SUMIFS(H129:H1108,$C129:$C1108,$C129,$D129:$D1108,$D129,$E129:$E1108,$E129)</f>
        <v>0</v>
      </c>
    </row>
    <row r="129" spans="1:8" s="13" customFormat="1" ht="31.5" x14ac:dyDescent="0.25">
      <c r="A129" s="17">
        <v>3</v>
      </c>
      <c r="B129" s="22" t="s">
        <v>22</v>
      </c>
      <c r="C129" s="23" t="s">
        <v>130</v>
      </c>
      <c r="D129" s="23" t="s">
        <v>115</v>
      </c>
      <c r="E129" s="23" t="s">
        <v>40</v>
      </c>
      <c r="F129" s="23" t="s">
        <v>126</v>
      </c>
      <c r="G129" s="24">
        <v>1148.4000000000001</v>
      </c>
      <c r="H129" s="25"/>
    </row>
    <row r="130" spans="1:8" s="13" customFormat="1" ht="15.75" x14ac:dyDescent="0.25">
      <c r="A130" s="15">
        <v>1</v>
      </c>
      <c r="B130" s="29" t="s">
        <v>106</v>
      </c>
      <c r="C130" s="30" t="s">
        <v>130</v>
      </c>
      <c r="D130" s="30" t="s">
        <v>124</v>
      </c>
      <c r="E130" s="30" t="s">
        <v>6</v>
      </c>
      <c r="F130" s="30" t="s">
        <v>117</v>
      </c>
      <c r="G130" s="31">
        <f>SUMIFS(G131:G1114,$C131:$C1114,$C131,$D131:$D1114,$D131)/2</f>
        <v>2315.9</v>
      </c>
      <c r="H130" s="31">
        <f>SUMIFS(H131:H1114,$C131:$C1114,$C131,$D131:$D1114,$D131)/2</f>
        <v>0</v>
      </c>
    </row>
    <row r="131" spans="1:8" s="13" customFormat="1" ht="15.75" x14ac:dyDescent="0.25">
      <c r="A131" s="16">
        <v>2</v>
      </c>
      <c r="B131" s="32" t="s">
        <v>170</v>
      </c>
      <c r="C131" s="33" t="s">
        <v>130</v>
      </c>
      <c r="D131" s="33" t="s">
        <v>124</v>
      </c>
      <c r="E131" s="33" t="s">
        <v>107</v>
      </c>
      <c r="F131" s="33"/>
      <c r="G131" s="34">
        <f>SUMIFS(G132:G1111,$C132:$C1111,$C132,$D132:$D1111,$D132,$E132:$E1111,$E132)</f>
        <v>1100</v>
      </c>
      <c r="H131" s="34">
        <f>SUMIFS(H132:H1111,$C132:$C1111,$C132,$D132:$D1111,$D132,$E132:$E1111,$E132)</f>
        <v>0</v>
      </c>
    </row>
    <row r="132" spans="1:8" s="13" customFormat="1" ht="31.5" x14ac:dyDescent="0.25">
      <c r="A132" s="17">
        <v>3</v>
      </c>
      <c r="B132" s="22" t="s">
        <v>22</v>
      </c>
      <c r="C132" s="23" t="s">
        <v>130</v>
      </c>
      <c r="D132" s="23" t="s">
        <v>124</v>
      </c>
      <c r="E132" s="23" t="s">
        <v>107</v>
      </c>
      <c r="F132" s="23" t="s">
        <v>126</v>
      </c>
      <c r="G132" s="24">
        <v>1100</v>
      </c>
      <c r="H132" s="24"/>
    </row>
    <row r="133" spans="1:8" s="13" customFormat="1" ht="63" x14ac:dyDescent="0.25">
      <c r="A133" s="16">
        <v>2</v>
      </c>
      <c r="B133" s="32" t="s">
        <v>91</v>
      </c>
      <c r="C133" s="33" t="s">
        <v>130</v>
      </c>
      <c r="D133" s="33" t="s">
        <v>124</v>
      </c>
      <c r="E133" s="33" t="s">
        <v>92</v>
      </c>
      <c r="F133" s="33"/>
      <c r="G133" s="34">
        <f>SUMIFS(G134:G1113,$C134:$C1113,$C134,$D134:$D1113,$D134,$E134:$E1113,$E134)</f>
        <v>1215.9000000000001</v>
      </c>
      <c r="H133" s="34">
        <f>SUMIFS(H134:H1113,$C134:$C1113,$C134,$D134:$D1113,$D134,$E134:$E1113,$E134)</f>
        <v>0</v>
      </c>
    </row>
    <row r="134" spans="1:8" s="13" customFormat="1" ht="31.5" x14ac:dyDescent="0.25">
      <c r="A134" s="17">
        <v>3</v>
      </c>
      <c r="B134" s="22" t="s">
        <v>108</v>
      </c>
      <c r="C134" s="23" t="s">
        <v>130</v>
      </c>
      <c r="D134" s="23" t="s">
        <v>124</v>
      </c>
      <c r="E134" s="23" t="s">
        <v>92</v>
      </c>
      <c r="F134" s="23" t="s">
        <v>142</v>
      </c>
      <c r="G134" s="24">
        <v>1215.9000000000001</v>
      </c>
      <c r="H134" s="24"/>
    </row>
    <row r="135" spans="1:8" s="13" customFormat="1" ht="47.25" x14ac:dyDescent="0.25">
      <c r="A135" s="16">
        <v>2</v>
      </c>
      <c r="B135" s="32" t="s">
        <v>39</v>
      </c>
      <c r="C135" s="33" t="s">
        <v>130</v>
      </c>
      <c r="D135" s="33" t="s">
        <v>124</v>
      </c>
      <c r="E135" s="33" t="s">
        <v>40</v>
      </c>
      <c r="F135" s="33"/>
      <c r="G135" s="34">
        <f>SUMIFS(G136:G1115,$C136:$C1115,$C136,$D136:$D1115,$D136,$E136:$E1115,$E136)</f>
        <v>0</v>
      </c>
      <c r="H135" s="34">
        <f>SUMIFS(H136:H1115,$C136:$C1115,$C136,$D136:$D1115,$D136,$E136:$E1115,$E136)</f>
        <v>0</v>
      </c>
    </row>
    <row r="136" spans="1:8" s="13" customFormat="1" ht="31.5" x14ac:dyDescent="0.25">
      <c r="A136" s="17">
        <v>3</v>
      </c>
      <c r="B136" s="22" t="s">
        <v>108</v>
      </c>
      <c r="C136" s="23" t="s">
        <v>130</v>
      </c>
      <c r="D136" s="23" t="s">
        <v>124</v>
      </c>
      <c r="E136" s="23" t="s">
        <v>40</v>
      </c>
      <c r="F136" s="23" t="s">
        <v>142</v>
      </c>
      <c r="G136" s="24"/>
      <c r="H136" s="24"/>
    </row>
    <row r="137" spans="1:8" s="13" customFormat="1" ht="15.75" x14ac:dyDescent="0.25">
      <c r="A137" s="17">
        <v>3</v>
      </c>
      <c r="B137" s="22" t="s">
        <v>61</v>
      </c>
      <c r="C137" s="23" t="s">
        <v>130</v>
      </c>
      <c r="D137" s="23" t="s">
        <v>124</v>
      </c>
      <c r="E137" s="23" t="s">
        <v>40</v>
      </c>
      <c r="F137" s="23" t="s">
        <v>137</v>
      </c>
      <c r="G137" s="24"/>
      <c r="H137" s="24"/>
    </row>
    <row r="138" spans="1:8" s="13" customFormat="1" ht="15.75" x14ac:dyDescent="0.25">
      <c r="A138" s="15">
        <v>1</v>
      </c>
      <c r="B138" s="29" t="s">
        <v>38</v>
      </c>
      <c r="C138" s="30" t="s">
        <v>130</v>
      </c>
      <c r="D138" s="30" t="s">
        <v>132</v>
      </c>
      <c r="E138" s="30" t="s">
        <v>6</v>
      </c>
      <c r="F138" s="30" t="s">
        <v>117</v>
      </c>
      <c r="G138" s="31">
        <f>SUMIFS(G139:G1122,$C139:$C1122,$C139,$D139:$D1122,$D139)/2</f>
        <v>0</v>
      </c>
      <c r="H138" s="31">
        <f>SUMIFS(H139:H1122,$C139:$C1122,$C139,$D139:$D1122,$D139)/2</f>
        <v>0</v>
      </c>
    </row>
    <row r="139" spans="1:8" s="13" customFormat="1" ht="47.25" x14ac:dyDescent="0.25">
      <c r="A139" s="16">
        <v>2</v>
      </c>
      <c r="B139" s="32" t="s">
        <v>39</v>
      </c>
      <c r="C139" s="33" t="s">
        <v>130</v>
      </c>
      <c r="D139" s="33" t="s">
        <v>132</v>
      </c>
      <c r="E139" s="33" t="s">
        <v>40</v>
      </c>
      <c r="F139" s="33"/>
      <c r="G139" s="34">
        <f>SUMIFS(G140:G1119,$C140:$C1119,$C140,$D140:$D1119,$D140,$E140:$E1119,$E140)</f>
        <v>0</v>
      </c>
      <c r="H139" s="34">
        <f>SUMIFS(H140:H1119,$C140:$C1119,$C140,$D140:$D1119,$D140,$E140:$E1119,$E140)</f>
        <v>0</v>
      </c>
    </row>
    <row r="140" spans="1:8" s="13" customFormat="1" ht="31.5" x14ac:dyDescent="0.25">
      <c r="A140" s="17">
        <v>3</v>
      </c>
      <c r="B140" s="22" t="s">
        <v>22</v>
      </c>
      <c r="C140" s="23" t="s">
        <v>130</v>
      </c>
      <c r="D140" s="23" t="s">
        <v>132</v>
      </c>
      <c r="E140" s="23" t="s">
        <v>40</v>
      </c>
      <c r="F140" s="23" t="s">
        <v>126</v>
      </c>
      <c r="G140" s="24"/>
      <c r="H140" s="24"/>
    </row>
    <row r="141" spans="1:8" s="13" customFormat="1" ht="15.75" x14ac:dyDescent="0.25">
      <c r="A141" s="17">
        <v>3</v>
      </c>
      <c r="B141" s="22" t="s">
        <v>90</v>
      </c>
      <c r="C141" s="23" t="s">
        <v>130</v>
      </c>
      <c r="D141" s="23" t="s">
        <v>132</v>
      </c>
      <c r="E141" s="23" t="s">
        <v>40</v>
      </c>
      <c r="F141" s="23" t="s">
        <v>141</v>
      </c>
      <c r="G141" s="24"/>
      <c r="H141" s="24"/>
    </row>
    <row r="142" spans="1:8" s="13" customFormat="1" ht="31.5" x14ac:dyDescent="0.25">
      <c r="A142" s="15">
        <v>1</v>
      </c>
      <c r="B142" s="29" t="s">
        <v>31</v>
      </c>
      <c r="C142" s="30" t="s">
        <v>130</v>
      </c>
      <c r="D142" s="30" t="s">
        <v>116</v>
      </c>
      <c r="E142" s="30" t="s">
        <v>6</v>
      </c>
      <c r="F142" s="30" t="s">
        <v>117</v>
      </c>
      <c r="G142" s="31">
        <f>SUMIFS(G143:G1126,$C143:$C1126,$C143,$D143:$D1126,$D143)/2</f>
        <v>990</v>
      </c>
      <c r="H142" s="31">
        <f>SUMIFS(H143:H1126,$C143:$C1126,$C143,$D143:$D1126,$D143)/2</f>
        <v>0</v>
      </c>
    </row>
    <row r="143" spans="1:8" s="13" customFormat="1" ht="63" x14ac:dyDescent="0.25">
      <c r="A143" s="16">
        <v>2</v>
      </c>
      <c r="B143" s="32" t="s">
        <v>171</v>
      </c>
      <c r="C143" s="33" t="s">
        <v>130</v>
      </c>
      <c r="D143" s="33" t="s">
        <v>116</v>
      </c>
      <c r="E143" s="33" t="s">
        <v>32</v>
      </c>
      <c r="F143" s="33"/>
      <c r="G143" s="34">
        <f>SUMIFS(G144:G1123,$C144:$C1123,$C144,$D144:$D1123,$D144,$E144:$E1123,$E144)</f>
        <v>990</v>
      </c>
      <c r="H143" s="34">
        <f>SUMIFS(H144:H1123,$C144:$C1123,$C144,$D144:$D1123,$D144,$E144:$E1123,$E144)</f>
        <v>0</v>
      </c>
    </row>
    <row r="144" spans="1:8" s="13" customFormat="1" ht="47.25" x14ac:dyDescent="0.25">
      <c r="A144" s="17">
        <v>3</v>
      </c>
      <c r="B144" s="22" t="s">
        <v>11</v>
      </c>
      <c r="C144" s="23" t="s">
        <v>130</v>
      </c>
      <c r="D144" s="23" t="s">
        <v>116</v>
      </c>
      <c r="E144" s="23" t="s">
        <v>32</v>
      </c>
      <c r="F144" s="23" t="s">
        <v>119</v>
      </c>
      <c r="G144" s="24">
        <v>170</v>
      </c>
      <c r="H144" s="24"/>
    </row>
    <row r="145" spans="1:8" s="13" customFormat="1" ht="15.75" x14ac:dyDescent="0.25">
      <c r="A145" s="17">
        <v>3</v>
      </c>
      <c r="B145" s="22" t="s">
        <v>61</v>
      </c>
      <c r="C145" s="23" t="s">
        <v>130</v>
      </c>
      <c r="D145" s="23" t="s">
        <v>116</v>
      </c>
      <c r="E145" s="23" t="s">
        <v>32</v>
      </c>
      <c r="F145" s="23" t="s">
        <v>137</v>
      </c>
      <c r="G145" s="24">
        <v>820</v>
      </c>
      <c r="H145" s="24"/>
    </row>
    <row r="146" spans="1:8" s="13" customFormat="1" ht="94.5" x14ac:dyDescent="0.25">
      <c r="A146" s="16">
        <v>2</v>
      </c>
      <c r="B146" s="32" t="s">
        <v>33</v>
      </c>
      <c r="C146" s="33" t="s">
        <v>130</v>
      </c>
      <c r="D146" s="33" t="s">
        <v>116</v>
      </c>
      <c r="E146" s="33" t="s">
        <v>34</v>
      </c>
      <c r="F146" s="33"/>
      <c r="G146" s="34">
        <f>SUMIFS(G147:G1126,$C147:$C1126,$C147,$D147:$D1126,$D147,$E147:$E1126,$E147)</f>
        <v>0</v>
      </c>
      <c r="H146" s="34">
        <f>SUMIFS(H147:H1126,$C147:$C1126,$C147,$D147:$D1126,$D147,$E147:$E1126,$E147)</f>
        <v>0</v>
      </c>
    </row>
    <row r="147" spans="1:8" s="13" customFormat="1" ht="47.25" x14ac:dyDescent="0.25">
      <c r="A147" s="17">
        <v>3</v>
      </c>
      <c r="B147" s="22" t="s">
        <v>11</v>
      </c>
      <c r="C147" s="23" t="s">
        <v>130</v>
      </c>
      <c r="D147" s="23" t="s">
        <v>116</v>
      </c>
      <c r="E147" s="23" t="s">
        <v>34</v>
      </c>
      <c r="F147" s="23" t="s">
        <v>119</v>
      </c>
      <c r="G147" s="24"/>
      <c r="H147" s="25"/>
    </row>
    <row r="148" spans="1:8" s="13" customFormat="1" ht="78.75" x14ac:dyDescent="0.25">
      <c r="A148" s="16">
        <v>2</v>
      </c>
      <c r="B148" s="32" t="s">
        <v>8</v>
      </c>
      <c r="C148" s="33" t="s">
        <v>130</v>
      </c>
      <c r="D148" s="33" t="s">
        <v>116</v>
      </c>
      <c r="E148" s="33" t="s">
        <v>9</v>
      </c>
      <c r="F148" s="33"/>
      <c r="G148" s="34">
        <f>SUMIFS(G149:G1128,$C149:$C1128,$C149,$D149:$D1128,$D149,$E149:$E1128,$E149)</f>
        <v>0</v>
      </c>
      <c r="H148" s="34">
        <f>SUMIFS(H149:H1128,$C149:$C1128,$C149,$D149:$D1128,$D149,$E149:$E1128,$E149)</f>
        <v>0</v>
      </c>
    </row>
    <row r="149" spans="1:8" s="13" customFormat="1" ht="31.5" x14ac:dyDescent="0.25">
      <c r="A149" s="17">
        <v>3</v>
      </c>
      <c r="B149" s="22" t="s">
        <v>10</v>
      </c>
      <c r="C149" s="23" t="s">
        <v>130</v>
      </c>
      <c r="D149" s="23" t="s">
        <v>116</v>
      </c>
      <c r="E149" s="23" t="s">
        <v>9</v>
      </c>
      <c r="F149" s="23" t="s">
        <v>118</v>
      </c>
      <c r="G149" s="24"/>
      <c r="H149" s="24"/>
    </row>
    <row r="150" spans="1:8" s="13" customFormat="1" ht="47.25" x14ac:dyDescent="0.25">
      <c r="A150" s="17">
        <v>3</v>
      </c>
      <c r="B150" s="22" t="s">
        <v>11</v>
      </c>
      <c r="C150" s="23" t="s">
        <v>130</v>
      </c>
      <c r="D150" s="23" t="s">
        <v>116</v>
      </c>
      <c r="E150" s="23" t="s">
        <v>9</v>
      </c>
      <c r="F150" s="23" t="s">
        <v>119</v>
      </c>
      <c r="G150" s="24"/>
      <c r="H150" s="24"/>
    </row>
    <row r="151" spans="1:8" s="13" customFormat="1" ht="15.75" x14ac:dyDescent="0.25">
      <c r="A151" s="17">
        <v>3</v>
      </c>
      <c r="B151" s="22" t="s">
        <v>12</v>
      </c>
      <c r="C151" s="23" t="s">
        <v>130</v>
      </c>
      <c r="D151" s="23" t="s">
        <v>116</v>
      </c>
      <c r="E151" s="23" t="s">
        <v>9</v>
      </c>
      <c r="F151" s="23" t="s">
        <v>120</v>
      </c>
      <c r="G151" s="24"/>
      <c r="H151" s="24"/>
    </row>
    <row r="152" spans="1:8" s="13" customFormat="1" ht="47.25" x14ac:dyDescent="0.25">
      <c r="A152" s="16">
        <v>2</v>
      </c>
      <c r="B152" s="32" t="s">
        <v>41</v>
      </c>
      <c r="C152" s="33" t="s">
        <v>130</v>
      </c>
      <c r="D152" s="33" t="s">
        <v>116</v>
      </c>
      <c r="E152" s="33" t="s">
        <v>42</v>
      </c>
      <c r="F152" s="33"/>
      <c r="G152" s="34">
        <f>SUMIFS(G153:G1132,$C153:$C1132,$C153,$D153:$D1132,$D153,$E153:$E1132,$E153)</f>
        <v>0</v>
      </c>
      <c r="H152" s="34">
        <f>SUMIFS(H153:H1132,$C153:$C1132,$C153,$D153:$D1132,$D153,$E153:$E1132,$E153)</f>
        <v>0</v>
      </c>
    </row>
    <row r="153" spans="1:8" s="13" customFormat="1" ht="31.5" x14ac:dyDescent="0.25">
      <c r="A153" s="17">
        <v>3</v>
      </c>
      <c r="B153" s="22" t="s">
        <v>25</v>
      </c>
      <c r="C153" s="23" t="s">
        <v>130</v>
      </c>
      <c r="D153" s="23" t="s">
        <v>116</v>
      </c>
      <c r="E153" s="23" t="s">
        <v>42</v>
      </c>
      <c r="F153" s="23" t="s">
        <v>128</v>
      </c>
      <c r="G153" s="24"/>
      <c r="H153" s="24"/>
    </row>
    <row r="154" spans="1:8" s="13" customFormat="1" ht="47.25" x14ac:dyDescent="0.25">
      <c r="A154" s="17">
        <v>3</v>
      </c>
      <c r="B154" s="22" t="s">
        <v>11</v>
      </c>
      <c r="C154" s="23" t="s">
        <v>130</v>
      </c>
      <c r="D154" s="23" t="s">
        <v>116</v>
      </c>
      <c r="E154" s="23" t="s">
        <v>42</v>
      </c>
      <c r="F154" s="23" t="s">
        <v>119</v>
      </c>
      <c r="G154" s="24"/>
      <c r="H154" s="24"/>
    </row>
    <row r="155" spans="1:8" s="13" customFormat="1" ht="15.75" x14ac:dyDescent="0.25">
      <c r="A155" s="17">
        <v>3</v>
      </c>
      <c r="B155" s="22" t="s">
        <v>12</v>
      </c>
      <c r="C155" s="23" t="s">
        <v>130</v>
      </c>
      <c r="D155" s="23" t="s">
        <v>116</v>
      </c>
      <c r="E155" s="23" t="s">
        <v>42</v>
      </c>
      <c r="F155" s="23" t="s">
        <v>120</v>
      </c>
      <c r="G155" s="24"/>
      <c r="H155" s="24"/>
    </row>
    <row r="156" spans="1:8" s="13" customFormat="1" ht="15.75" x14ac:dyDescent="0.25">
      <c r="A156" s="14">
        <v>0</v>
      </c>
      <c r="B156" s="26" t="s">
        <v>165</v>
      </c>
      <c r="C156" s="27" t="s">
        <v>131</v>
      </c>
      <c r="D156" s="27" t="s">
        <v>168</v>
      </c>
      <c r="E156" s="27"/>
      <c r="F156" s="27"/>
      <c r="G156" s="28">
        <f>SUMIFS(G157:G1141,$C157:$C1141,$C157)/3</f>
        <v>6841.0999999999995</v>
      </c>
      <c r="H156" s="28">
        <f>SUMIFS(H157:H1141,$C157:$C1141,$C157)/3</f>
        <v>0</v>
      </c>
    </row>
    <row r="157" spans="1:8" s="13" customFormat="1" ht="15.75" x14ac:dyDescent="0.25">
      <c r="A157" s="15">
        <v>1</v>
      </c>
      <c r="B157" s="29" t="s">
        <v>35</v>
      </c>
      <c r="C157" s="30" t="s">
        <v>131</v>
      </c>
      <c r="D157" s="30" t="s">
        <v>115</v>
      </c>
      <c r="E157" s="30" t="s">
        <v>6</v>
      </c>
      <c r="F157" s="30" t="s">
        <v>117</v>
      </c>
      <c r="G157" s="31">
        <f>SUMIFS(G158:G1141,$C158:$C1141,$C158,$D158:$D1141,$D158)/2</f>
        <v>6841.1</v>
      </c>
      <c r="H157" s="31">
        <f>SUMIFS(H158:H1141,$C158:$C1141,$C158,$D158:$D1141,$D158)/2</f>
        <v>0</v>
      </c>
    </row>
    <row r="158" spans="1:8" s="13" customFormat="1" ht="47.25" x14ac:dyDescent="0.25">
      <c r="A158" s="16">
        <v>2</v>
      </c>
      <c r="B158" s="32" t="s">
        <v>36</v>
      </c>
      <c r="C158" s="33" t="s">
        <v>131</v>
      </c>
      <c r="D158" s="33" t="s">
        <v>115</v>
      </c>
      <c r="E158" s="33" t="s">
        <v>37</v>
      </c>
      <c r="F158" s="33"/>
      <c r="G158" s="34">
        <f>SUMIFS(G159:G1138,$C159:$C1138,$C159,$D159:$D1138,$D159,$E159:$E1138,$E159)</f>
        <v>4420.8999999999996</v>
      </c>
      <c r="H158" s="34">
        <f>SUMIFS(H159:H1138,$C159:$C1138,$C159,$D159:$D1138,$D159,$E159:$E1138,$E159)</f>
        <v>0</v>
      </c>
    </row>
    <row r="159" spans="1:8" s="13" customFormat="1" ht="31.5" x14ac:dyDescent="0.25">
      <c r="A159" s="17">
        <v>3</v>
      </c>
      <c r="B159" s="22" t="s">
        <v>25</v>
      </c>
      <c r="C159" s="23" t="s">
        <v>131</v>
      </c>
      <c r="D159" s="23" t="s">
        <v>115</v>
      </c>
      <c r="E159" s="23" t="s">
        <v>37</v>
      </c>
      <c r="F159" s="23" t="s">
        <v>128</v>
      </c>
      <c r="G159" s="24">
        <v>1164.4000000000001</v>
      </c>
      <c r="H159" s="25"/>
    </row>
    <row r="160" spans="1:8" s="13" customFormat="1" ht="47.25" x14ac:dyDescent="0.25">
      <c r="A160" s="17">
        <v>3</v>
      </c>
      <c r="B160" s="22" t="s">
        <v>11</v>
      </c>
      <c r="C160" s="23" t="s">
        <v>131</v>
      </c>
      <c r="D160" s="23" t="s">
        <v>115</v>
      </c>
      <c r="E160" s="23" t="s">
        <v>37</v>
      </c>
      <c r="F160" s="23" t="s">
        <v>119</v>
      </c>
      <c r="G160" s="24">
        <v>3256.5</v>
      </c>
      <c r="H160" s="25"/>
    </row>
    <row r="161" spans="1:8" s="13" customFormat="1" ht="94.5" x14ac:dyDescent="0.25">
      <c r="A161" s="16">
        <v>2</v>
      </c>
      <c r="B161" s="32" t="s">
        <v>59</v>
      </c>
      <c r="C161" s="33" t="s">
        <v>131</v>
      </c>
      <c r="D161" s="33" t="s">
        <v>115</v>
      </c>
      <c r="E161" s="33" t="s">
        <v>60</v>
      </c>
      <c r="F161" s="33"/>
      <c r="G161" s="34">
        <f>SUMIFS(G162:G1143,$C162:$C1143,$C162,$D162:$D1143,$D162,$E162:$E1143,$E162)</f>
        <v>2420.1999999999998</v>
      </c>
      <c r="H161" s="34">
        <f>SUMIFS(H162:H1143,$C162:$C1143,$C162,$D162:$D1143,$D162,$E162:$E1143,$E162)</f>
        <v>0</v>
      </c>
    </row>
    <row r="162" spans="1:8" s="13" customFormat="1" ht="15.75" x14ac:dyDescent="0.25">
      <c r="A162" s="17">
        <v>3</v>
      </c>
      <c r="B162" s="22" t="s">
        <v>61</v>
      </c>
      <c r="C162" s="23" t="s">
        <v>131</v>
      </c>
      <c r="D162" s="23" t="s">
        <v>115</v>
      </c>
      <c r="E162" s="23" t="s">
        <v>60</v>
      </c>
      <c r="F162" s="23" t="s">
        <v>137</v>
      </c>
      <c r="G162" s="24">
        <v>2420.1999999999998</v>
      </c>
      <c r="H162" s="25"/>
    </row>
    <row r="163" spans="1:8" s="13" customFormat="1" ht="15.75" x14ac:dyDescent="0.25">
      <c r="A163" s="14">
        <v>0</v>
      </c>
      <c r="B163" s="26" t="s">
        <v>166</v>
      </c>
      <c r="C163" s="27" t="s">
        <v>133</v>
      </c>
      <c r="D163" s="27" t="s">
        <v>168</v>
      </c>
      <c r="E163" s="27"/>
      <c r="F163" s="27"/>
      <c r="G163" s="28">
        <f>SUMIFS(G164:G1150,$C164:$C1150,$C164)/3</f>
        <v>5659.7</v>
      </c>
      <c r="H163" s="28">
        <f t="shared" ref="H163" si="0">SUMIFS(H164:H1150,$C164:$C1150,$C164)/3</f>
        <v>0</v>
      </c>
    </row>
    <row r="164" spans="1:8" s="13" customFormat="1" ht="15.75" x14ac:dyDescent="0.25">
      <c r="A164" s="15">
        <v>1</v>
      </c>
      <c r="B164" s="29" t="s">
        <v>109</v>
      </c>
      <c r="C164" s="30" t="s">
        <v>133</v>
      </c>
      <c r="D164" s="30" t="s">
        <v>134</v>
      </c>
      <c r="E164" s="30" t="s">
        <v>6</v>
      </c>
      <c r="F164" s="30" t="s">
        <v>117</v>
      </c>
      <c r="G164" s="31">
        <f>SUMIFS(G165:G1150,$C165:$C1150,$C165,$D165:$D1150,$D165)/2</f>
        <v>5659.7</v>
      </c>
      <c r="H164" s="31">
        <f t="shared" ref="H164" si="1">SUMIFS(H165:H1150,$C165:$C1150,$C165,$D165:$D1150,$D165)/2</f>
        <v>0</v>
      </c>
    </row>
    <row r="165" spans="1:8" s="13" customFormat="1" ht="47.25" x14ac:dyDescent="0.25">
      <c r="A165" s="16">
        <v>2</v>
      </c>
      <c r="B165" s="35" t="s">
        <v>110</v>
      </c>
      <c r="C165" s="33" t="s">
        <v>133</v>
      </c>
      <c r="D165" s="33" t="s">
        <v>134</v>
      </c>
      <c r="E165" s="33" t="s">
        <v>111</v>
      </c>
      <c r="F165" s="33"/>
      <c r="G165" s="34">
        <f>SUMIFS(G166:G1147,$C166:$C1147,$C166,$D166:$D1147,$D166,$E166:$E1147,$E166)</f>
        <v>3629.8</v>
      </c>
      <c r="H165" s="34">
        <f>SUMIFS(H166:H1147,$C166:$C1147,$C166,$D166:$D1147,$D166,$E166:$E1147,$E166)</f>
        <v>0</v>
      </c>
    </row>
    <row r="166" spans="1:8" s="13" customFormat="1" ht="15.75" x14ac:dyDescent="0.25">
      <c r="A166" s="17">
        <v>3</v>
      </c>
      <c r="B166" s="22" t="s">
        <v>61</v>
      </c>
      <c r="C166" s="23" t="s">
        <v>133</v>
      </c>
      <c r="D166" s="23" t="s">
        <v>134</v>
      </c>
      <c r="E166" s="23" t="s">
        <v>111</v>
      </c>
      <c r="F166" s="23" t="s">
        <v>137</v>
      </c>
      <c r="G166" s="24">
        <v>3629.8</v>
      </c>
      <c r="H166" s="25"/>
    </row>
    <row r="167" spans="1:8" s="13" customFormat="1" ht="110.25" x14ac:dyDescent="0.25">
      <c r="A167" s="16">
        <v>2</v>
      </c>
      <c r="B167" s="35" t="s">
        <v>112</v>
      </c>
      <c r="C167" s="33" t="s">
        <v>133</v>
      </c>
      <c r="D167" s="33" t="s">
        <v>134</v>
      </c>
      <c r="E167" s="33" t="s">
        <v>113</v>
      </c>
      <c r="F167" s="33" t="s">
        <v>117</v>
      </c>
      <c r="G167" s="34">
        <f>SUMIFS(G168:G1149,$C168:$C1149,$C168,$D168:$D1149,$D168,$E168:$E1149,$E168)</f>
        <v>2029.9</v>
      </c>
      <c r="H167" s="34">
        <f>SUMIFS(H168:H1149,$C168:$C1149,$C168,$D168:$D1149,$D168,$E168:$E1149,$E168)</f>
        <v>0</v>
      </c>
    </row>
    <row r="168" spans="1:8" s="13" customFormat="1" ht="15.75" x14ac:dyDescent="0.25">
      <c r="A168" s="17">
        <v>3</v>
      </c>
      <c r="B168" s="22" t="s">
        <v>61</v>
      </c>
      <c r="C168" s="23" t="s">
        <v>133</v>
      </c>
      <c r="D168" s="23" t="s">
        <v>134</v>
      </c>
      <c r="E168" s="23" t="s">
        <v>113</v>
      </c>
      <c r="F168" s="23" t="s">
        <v>137</v>
      </c>
      <c r="G168" s="24">
        <v>2029.9</v>
      </c>
      <c r="H168" s="25"/>
    </row>
    <row r="169" spans="1:8" s="13" customFormat="1" ht="47.25" x14ac:dyDescent="0.25">
      <c r="A169" s="14">
        <v>0</v>
      </c>
      <c r="B169" s="26" t="s">
        <v>167</v>
      </c>
      <c r="C169" s="27" t="s">
        <v>122</v>
      </c>
      <c r="D169" s="27" t="s">
        <v>168</v>
      </c>
      <c r="E169" s="27"/>
      <c r="F169" s="27"/>
      <c r="G169" s="28">
        <f>SUMIFS(G170:G1156,$C170:$C1156,$C170)/3</f>
        <v>35756</v>
      </c>
      <c r="H169" s="28">
        <f t="shared" ref="H169" si="2">SUMIFS(H170:H1156,$C170:$C1156,$C170)/3</f>
        <v>804</v>
      </c>
    </row>
    <row r="170" spans="1:8" s="13" customFormat="1" ht="47.25" x14ac:dyDescent="0.25">
      <c r="A170" s="15">
        <v>1</v>
      </c>
      <c r="B170" s="29" t="s">
        <v>15</v>
      </c>
      <c r="C170" s="30" t="s">
        <v>122</v>
      </c>
      <c r="D170" s="30" t="s">
        <v>115</v>
      </c>
      <c r="E170" s="30" t="s">
        <v>6</v>
      </c>
      <c r="F170" s="30" t="s">
        <v>117</v>
      </c>
      <c r="G170" s="31">
        <f>SUMIFS(G171:G1156,$C171:$C1156,$C171,$D171:$D1156,$D171)/2</f>
        <v>27534</v>
      </c>
      <c r="H170" s="31">
        <f t="shared" ref="H170" si="3">SUMIFS(H171:H1156,$C171:$C1156,$C171,$D171:$D1156,$D171)/2</f>
        <v>804</v>
      </c>
    </row>
    <row r="171" spans="1:8" s="13" customFormat="1" ht="31.5" x14ac:dyDescent="0.25">
      <c r="A171" s="16">
        <v>2</v>
      </c>
      <c r="B171" s="32" t="s">
        <v>16</v>
      </c>
      <c r="C171" s="33" t="s">
        <v>122</v>
      </c>
      <c r="D171" s="33" t="s">
        <v>115</v>
      </c>
      <c r="E171" s="33" t="s">
        <v>17</v>
      </c>
      <c r="F171" s="33" t="s">
        <v>117</v>
      </c>
      <c r="G171" s="34">
        <f>SUMIFS(G172:G1153,$C172:$C1153,$C172,$D172:$D1153,$D172,$E172:$E1153,$E172)</f>
        <v>27534</v>
      </c>
      <c r="H171" s="34">
        <f>SUMIFS(H172:H1153,$C172:$C1153,$C172,$D172:$D1153,$D172,$E172:$E1153,$E172)</f>
        <v>804</v>
      </c>
    </row>
    <row r="172" spans="1:8" s="13" customFormat="1" ht="15.75" x14ac:dyDescent="0.25">
      <c r="A172" s="17">
        <v>3</v>
      </c>
      <c r="B172" s="22" t="s">
        <v>18</v>
      </c>
      <c r="C172" s="23" t="s">
        <v>122</v>
      </c>
      <c r="D172" s="23" t="s">
        <v>115</v>
      </c>
      <c r="E172" s="23" t="s">
        <v>17</v>
      </c>
      <c r="F172" s="23" t="s">
        <v>123</v>
      </c>
      <c r="G172" s="24">
        <v>27534</v>
      </c>
      <c r="H172" s="24">
        <v>804</v>
      </c>
    </row>
    <row r="173" spans="1:8" s="13" customFormat="1" ht="47.25" x14ac:dyDescent="0.25">
      <c r="A173" s="15">
        <v>1</v>
      </c>
      <c r="B173" s="29" t="s">
        <v>19</v>
      </c>
      <c r="C173" s="30" t="s">
        <v>122</v>
      </c>
      <c r="D173" s="30" t="s">
        <v>124</v>
      </c>
      <c r="E173" s="30"/>
      <c r="F173" s="30"/>
      <c r="G173" s="31">
        <f>SUMIFS(G174:G1159,$C174:$C1159,$C174,$D174:$D1159,$D174)/2</f>
        <v>8222</v>
      </c>
      <c r="H173" s="31">
        <f t="shared" ref="H173" si="4">SUMIFS(H174:H1159,$C174:$C1159,$C174,$D174:$D1159,$D174)/2</f>
        <v>0</v>
      </c>
    </row>
    <row r="174" spans="1:8" s="13" customFormat="1" ht="31.5" x14ac:dyDescent="0.25">
      <c r="A174" s="16">
        <v>2</v>
      </c>
      <c r="B174" s="32" t="s">
        <v>16</v>
      </c>
      <c r="C174" s="33" t="s">
        <v>122</v>
      </c>
      <c r="D174" s="33" t="s">
        <v>124</v>
      </c>
      <c r="E174" s="33" t="s">
        <v>17</v>
      </c>
      <c r="F174" s="33"/>
      <c r="G174" s="34">
        <f>SUMIFS(G175:G1156,$C175:$C1156,$C175,$D175:$D1156,$D175,$E175:$E1156,$E175)</f>
        <v>8222</v>
      </c>
      <c r="H174" s="34">
        <f>SUMIFS(H175:H1156,$C175:$C1156,$C175,$D175:$D1156,$D175,$E175:$E1156,$E175)</f>
        <v>0</v>
      </c>
    </row>
    <row r="175" spans="1:8" s="13" customFormat="1" ht="15.75" x14ac:dyDescent="0.25">
      <c r="A175" s="17">
        <v>3</v>
      </c>
      <c r="B175" s="22" t="s">
        <v>20</v>
      </c>
      <c r="C175" s="23" t="s">
        <v>122</v>
      </c>
      <c r="D175" s="23" t="s">
        <v>124</v>
      </c>
      <c r="E175" s="23" t="s">
        <v>17</v>
      </c>
      <c r="F175" s="23" t="s">
        <v>125</v>
      </c>
      <c r="G175" s="24">
        <v>8222</v>
      </c>
      <c r="H175" s="24"/>
    </row>
    <row r="176" spans="1:8" s="13" customFormat="1" ht="15.75" x14ac:dyDescent="0.25">
      <c r="A176" s="12"/>
      <c r="B176" s="37" t="s">
        <v>114</v>
      </c>
      <c r="C176" s="38"/>
      <c r="D176" s="38"/>
      <c r="E176" s="38" t="s">
        <v>6</v>
      </c>
      <c r="F176" s="38"/>
      <c r="G176" s="39">
        <f>SUMIF($A13:$A175,$A13,G13:G175)</f>
        <v>259692.30000000002</v>
      </c>
      <c r="H176" s="39">
        <f>SUMIF($A13:$A175,$A13,H13:H175)</f>
        <v>9275.7999999999993</v>
      </c>
    </row>
  </sheetData>
  <autoFilter ref="A5:H176">
    <filterColumn colId="6" showButton="0"/>
  </autoFilter>
  <mergeCells count="10">
    <mergeCell ref="G1:H1"/>
    <mergeCell ref="B3:H3"/>
    <mergeCell ref="H9:H12"/>
    <mergeCell ref="B5:B12"/>
    <mergeCell ref="C5:C12"/>
    <mergeCell ref="D5:D12"/>
    <mergeCell ref="E5:E12"/>
    <mergeCell ref="F5:F12"/>
    <mergeCell ref="G9:G12"/>
    <mergeCell ref="G5:H8"/>
  </mergeCells>
  <pageMargins left="0.31496062992125984" right="0.31496062992125984" top="0.31496062992125984" bottom="0.31496062992125984" header="0" footer="0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17"/>
  <sheetViews>
    <sheetView zoomScale="115" zoomScaleNormal="115" workbookViewId="0">
      <selection activeCell="D17" sqref="D17"/>
    </sheetView>
  </sheetViews>
  <sheetFormatPr defaultRowHeight="15" x14ac:dyDescent="0.25"/>
  <cols>
    <col min="1" max="1" width="9.140625" style="6"/>
    <col min="2" max="2" width="24.85546875" style="6" customWidth="1"/>
    <col min="3" max="3" width="9.42578125" style="6" customWidth="1"/>
    <col min="4" max="4" width="19.5703125" style="6" customWidth="1"/>
    <col min="5" max="5" width="20" style="6" customWidth="1"/>
    <col min="6" max="6" width="17.28515625" style="6" customWidth="1"/>
    <col min="7" max="7" width="18.28515625" style="6" customWidth="1"/>
    <col min="8" max="16384" width="9.140625" style="6"/>
  </cols>
  <sheetData>
    <row r="3" spans="2:7" ht="15" customHeight="1" x14ac:dyDescent="0.25">
      <c r="B3" s="51" t="s">
        <v>154</v>
      </c>
      <c r="C3" s="51" t="s">
        <v>152</v>
      </c>
      <c r="D3" s="54" t="s">
        <v>147</v>
      </c>
      <c r="E3" s="55"/>
      <c r="F3" s="54" t="s">
        <v>148</v>
      </c>
      <c r="G3" s="55"/>
    </row>
    <row r="4" spans="2:7" x14ac:dyDescent="0.25">
      <c r="B4" s="52"/>
      <c r="C4" s="52"/>
      <c r="D4" s="56"/>
      <c r="E4" s="57"/>
      <c r="F4" s="56"/>
      <c r="G4" s="57"/>
    </row>
    <row r="5" spans="2:7" ht="0.75" customHeight="1" x14ac:dyDescent="0.25">
      <c r="B5" s="52"/>
      <c r="C5" s="52"/>
      <c r="D5" s="56"/>
      <c r="E5" s="57"/>
      <c r="F5" s="56"/>
      <c r="G5" s="57"/>
    </row>
    <row r="6" spans="2:7" ht="15" hidden="1" customHeight="1" x14ac:dyDescent="0.25">
      <c r="B6" s="52"/>
      <c r="C6" s="52"/>
      <c r="D6" s="58"/>
      <c r="E6" s="59"/>
      <c r="F6" s="58"/>
      <c r="G6" s="59"/>
    </row>
    <row r="7" spans="2:7" ht="15" customHeight="1" x14ac:dyDescent="0.25">
      <c r="B7" s="52"/>
      <c r="C7" s="52"/>
      <c r="D7" s="60" t="s">
        <v>5</v>
      </c>
      <c r="E7" s="60" t="s">
        <v>146</v>
      </c>
      <c r="F7" s="60" t="s">
        <v>5</v>
      </c>
      <c r="G7" s="60" t="s">
        <v>146</v>
      </c>
    </row>
    <row r="8" spans="2:7" x14ac:dyDescent="0.25">
      <c r="B8" s="52"/>
      <c r="C8" s="52"/>
      <c r="D8" s="61"/>
      <c r="E8" s="61"/>
      <c r="F8" s="61"/>
      <c r="G8" s="61"/>
    </row>
    <row r="9" spans="2:7" x14ac:dyDescent="0.25">
      <c r="B9" s="52"/>
      <c r="C9" s="52"/>
      <c r="D9" s="61"/>
      <c r="E9" s="61"/>
      <c r="F9" s="61"/>
      <c r="G9" s="61"/>
    </row>
    <row r="10" spans="2:7" ht="2.25" customHeight="1" x14ac:dyDescent="0.25">
      <c r="B10" s="53"/>
      <c r="C10" s="53"/>
      <c r="D10" s="62"/>
      <c r="E10" s="62"/>
      <c r="F10" s="62"/>
      <c r="G10" s="62"/>
    </row>
    <row r="11" spans="2:7" x14ac:dyDescent="0.25">
      <c r="B11" s="1">
        <v>0</v>
      </c>
      <c r="C11" s="1" t="s">
        <v>149</v>
      </c>
      <c r="D11" s="5">
        <f>SUMIF('Приложение №6'!$A$13:$A938,0,'Приложение №6'!$G$13:$G938)</f>
        <v>259692.30000000002</v>
      </c>
      <c r="E11" s="5">
        <f>SUMIF('Приложение №6'!$A$13:$A938,0,'Приложение №6'!$H$13:$H938)</f>
        <v>9275.7999999999993</v>
      </c>
      <c r="F11" s="5" t="e">
        <f>SUMIF('Приложение №6'!$A$13:$A938,0,'Приложение №6'!#REF!)</f>
        <v>#REF!</v>
      </c>
      <c r="G11" s="5" t="e">
        <f>SUMIF('Приложение №6'!$A$13:$A938,0,'Приложение №6'!#REF!)</f>
        <v>#REF!</v>
      </c>
    </row>
    <row r="12" spans="2:7" x14ac:dyDescent="0.25">
      <c r="B12" s="2">
        <v>1</v>
      </c>
      <c r="C12" s="2" t="s">
        <v>150</v>
      </c>
      <c r="D12" s="7">
        <f>SUMIF('Приложение №6'!$A$13:$A939,1,'Приложение №6'!$G$13:$G939)</f>
        <v>259692.30000000005</v>
      </c>
      <c r="E12" s="7">
        <f>SUMIF('Приложение №6'!$A$13:$A939,1,'Приложение №6'!$H$13:$H939)</f>
        <v>9275.7999999999993</v>
      </c>
      <c r="F12" s="7" t="e">
        <f>SUMIF('Приложение №6'!$A$13:$A939,1,'Приложение №6'!#REF!)</f>
        <v>#REF!</v>
      </c>
      <c r="G12" s="7" t="e">
        <f>SUMIF('Приложение №6'!$A$13:$A939,1,'Приложение №6'!#REF!)</f>
        <v>#REF!</v>
      </c>
    </row>
    <row r="13" spans="2:7" x14ac:dyDescent="0.25">
      <c r="B13" s="3">
        <v>2</v>
      </c>
      <c r="C13" s="3" t="s">
        <v>153</v>
      </c>
      <c r="D13" s="8">
        <f>SUMIF('Приложение №6'!$A$13:$A940,2,'Приложение №6'!$G$13:$G940)</f>
        <v>259692.30000000002</v>
      </c>
      <c r="E13" s="8">
        <f>SUMIF('Приложение №6'!$A$13:$A940,2,'Приложение №6'!$H$13:$H940)</f>
        <v>9275.7999999999993</v>
      </c>
      <c r="F13" s="8" t="e">
        <f>SUMIF('Приложение №6'!$A$13:$A940,2,'Приложение №6'!#REF!)</f>
        <v>#REF!</v>
      </c>
      <c r="G13" s="8" t="e">
        <f>SUMIF('Приложение №6'!$A$13:$A940,2,'Приложение №6'!#REF!)</f>
        <v>#REF!</v>
      </c>
    </row>
    <row r="14" spans="2:7" x14ac:dyDescent="0.25">
      <c r="B14" s="4" t="s">
        <v>172</v>
      </c>
      <c r="C14" s="4" t="s">
        <v>151</v>
      </c>
      <c r="D14" s="9">
        <f>SUMIF('Приложение №6'!$A$13:$A941,3,'Приложение №6'!$G$13:$G941)</f>
        <v>259692.30000000002</v>
      </c>
      <c r="E14" s="9">
        <f>SUMIF('Приложение №6'!$A$13:$A941,3,'Приложение №6'!$H$13:$H941)</f>
        <v>9275.7999999999993</v>
      </c>
      <c r="F14" s="9" t="e">
        <f>SUMIF('Приложение №6'!$A$13:$A941,3,'Приложение №6'!#REF!)</f>
        <v>#REF!</v>
      </c>
      <c r="G14" s="9" t="e">
        <f>SUMIF('Приложение №6'!$A$13:$A941,3,'Приложение №6'!#REF!)</f>
        <v>#REF!</v>
      </c>
    </row>
    <row r="15" spans="2:7" x14ac:dyDescent="0.25">
      <c r="B15" s="10">
        <v>0</v>
      </c>
      <c r="C15" s="10" t="s">
        <v>149</v>
      </c>
      <c r="D15" s="11">
        <f>D14-D11</f>
        <v>0</v>
      </c>
      <c r="E15" s="11">
        <f t="shared" ref="E15:G15" si="0">E14-E11</f>
        <v>0</v>
      </c>
      <c r="F15" s="11" t="e">
        <f t="shared" si="0"/>
        <v>#REF!</v>
      </c>
      <c r="G15" s="11" t="e">
        <f t="shared" si="0"/>
        <v>#REF!</v>
      </c>
    </row>
    <row r="16" spans="2:7" x14ac:dyDescent="0.25">
      <c r="B16" s="10">
        <v>1</v>
      </c>
      <c r="C16" s="10" t="s">
        <v>150</v>
      </c>
      <c r="D16" s="11">
        <f>D14-D12</f>
        <v>0</v>
      </c>
      <c r="E16" s="11">
        <f t="shared" ref="E16:G16" si="1">E14-E12</f>
        <v>0</v>
      </c>
      <c r="F16" s="11" t="e">
        <f t="shared" si="1"/>
        <v>#REF!</v>
      </c>
      <c r="G16" s="11" t="e">
        <f t="shared" si="1"/>
        <v>#REF!</v>
      </c>
    </row>
    <row r="17" spans="2:7" x14ac:dyDescent="0.25">
      <c r="B17" s="10">
        <v>2</v>
      </c>
      <c r="C17" s="10" t="s">
        <v>153</v>
      </c>
      <c r="D17" s="11">
        <f>D14-D13</f>
        <v>0</v>
      </c>
      <c r="E17" s="11">
        <f t="shared" ref="E17:G17" si="2">E14-E13</f>
        <v>0</v>
      </c>
      <c r="F17" s="11" t="e">
        <f t="shared" si="2"/>
        <v>#REF!</v>
      </c>
      <c r="G17" s="11" t="e">
        <f t="shared" si="2"/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№6</vt:lpstr>
      <vt:lpstr>КС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Светлана Викторовна Федотова</cp:lastModifiedBy>
  <cp:lastPrinted>2017-09-28T07:11:50Z</cp:lastPrinted>
  <dcterms:created xsi:type="dcterms:W3CDTF">2017-09-27T09:31:38Z</dcterms:created>
  <dcterms:modified xsi:type="dcterms:W3CDTF">2017-11-03T07:46:03Z</dcterms:modified>
</cp:coreProperties>
</file>