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10125" activeTab="1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№6'!$A$5:$H$142</definedName>
  </definedNames>
  <calcPr calcId="145621"/>
</workbook>
</file>

<file path=xl/calcChain.xml><?xml version="1.0" encoding="utf-8"?>
<calcChain xmlns="http://schemas.openxmlformats.org/spreadsheetml/2006/main">
  <c r="G14" i="2" l="1"/>
  <c r="F14" i="2"/>
  <c r="J140" i="1"/>
  <c r="J139" i="1" s="1"/>
  <c r="I140" i="1"/>
  <c r="I139" i="1" s="1"/>
  <c r="J136" i="1"/>
  <c r="I136" i="1"/>
  <c r="J134" i="1"/>
  <c r="I134" i="1"/>
  <c r="J130" i="1"/>
  <c r="I130" i="1"/>
  <c r="J127" i="1"/>
  <c r="I127" i="1"/>
  <c r="J123" i="1"/>
  <c r="J122" i="1" s="1"/>
  <c r="I123" i="1"/>
  <c r="I122" i="1" s="1"/>
  <c r="J120" i="1"/>
  <c r="I120" i="1"/>
  <c r="J118" i="1"/>
  <c r="I118" i="1"/>
  <c r="J115" i="1"/>
  <c r="J114" i="1" s="1"/>
  <c r="I115" i="1"/>
  <c r="I114" i="1" s="1"/>
  <c r="J111" i="1"/>
  <c r="I111" i="1"/>
  <c r="J108" i="1"/>
  <c r="I108" i="1"/>
  <c r="J104" i="1"/>
  <c r="I104" i="1"/>
  <c r="J100" i="1"/>
  <c r="I100" i="1"/>
  <c r="J98" i="1"/>
  <c r="I98" i="1"/>
  <c r="J94" i="1"/>
  <c r="I94" i="1"/>
  <c r="J91" i="1"/>
  <c r="J90" i="1" s="1"/>
  <c r="I91" i="1"/>
  <c r="I90" i="1" s="1"/>
  <c r="J88" i="1"/>
  <c r="I88" i="1"/>
  <c r="J86" i="1"/>
  <c r="J85" i="1" s="1"/>
  <c r="I86" i="1"/>
  <c r="J82" i="1"/>
  <c r="I82" i="1"/>
  <c r="J80" i="1"/>
  <c r="I80" i="1"/>
  <c r="J78" i="1"/>
  <c r="I78" i="1"/>
  <c r="J74" i="1"/>
  <c r="J73" i="1" s="1"/>
  <c r="J72" i="1" s="1"/>
  <c r="I74" i="1"/>
  <c r="I73" i="1" s="1"/>
  <c r="I72" i="1" s="1"/>
  <c r="J70" i="1"/>
  <c r="J69" i="1" s="1"/>
  <c r="I70" i="1"/>
  <c r="I69" i="1" s="1"/>
  <c r="J67" i="1"/>
  <c r="J66" i="1" s="1"/>
  <c r="I67" i="1"/>
  <c r="I66" i="1" s="1"/>
  <c r="J61" i="1"/>
  <c r="J60" i="1" s="1"/>
  <c r="I61" i="1"/>
  <c r="I60" i="1" s="1"/>
  <c r="J57" i="1"/>
  <c r="I57" i="1"/>
  <c r="J54" i="1"/>
  <c r="I54" i="1"/>
  <c r="J52" i="1"/>
  <c r="I52" i="1"/>
  <c r="J48" i="1"/>
  <c r="J47" i="1" s="1"/>
  <c r="J46" i="1" s="1"/>
  <c r="I48" i="1"/>
  <c r="I47" i="1" s="1"/>
  <c r="I46" i="1" s="1"/>
  <c r="J44" i="1"/>
  <c r="I44" i="1"/>
  <c r="J42" i="1"/>
  <c r="I42" i="1"/>
  <c r="J40" i="1"/>
  <c r="I40" i="1"/>
  <c r="J38" i="1"/>
  <c r="I38" i="1"/>
  <c r="J36" i="1"/>
  <c r="I36" i="1"/>
  <c r="J33" i="1"/>
  <c r="J32" i="1" s="1"/>
  <c r="I33" i="1"/>
  <c r="I32" i="1" s="1"/>
  <c r="J28" i="1"/>
  <c r="J27" i="1" s="1"/>
  <c r="I28" i="1"/>
  <c r="I27" i="1" s="1"/>
  <c r="J23" i="1"/>
  <c r="J22" i="1" s="1"/>
  <c r="I23" i="1"/>
  <c r="I22" i="1" s="1"/>
  <c r="J18" i="1"/>
  <c r="J17" i="1" s="1"/>
  <c r="I18" i="1"/>
  <c r="I17" i="1" s="1"/>
  <c r="J15" i="1"/>
  <c r="J14" i="1" s="1"/>
  <c r="I15" i="1"/>
  <c r="I14" i="1" s="1"/>
  <c r="H28" i="1"/>
  <c r="H27" i="1" s="1"/>
  <c r="G28" i="1"/>
  <c r="G27" i="1" s="1"/>
  <c r="G23" i="1"/>
  <c r="G22" i="1" s="1"/>
  <c r="H23" i="1"/>
  <c r="H22" i="1" s="1"/>
  <c r="G15" i="1"/>
  <c r="G14" i="1" s="1"/>
  <c r="D14" i="2"/>
  <c r="E14" i="2"/>
  <c r="H140" i="1"/>
  <c r="H139" i="1" s="1"/>
  <c r="G140" i="1"/>
  <c r="G139" i="1" s="1"/>
  <c r="H136" i="1"/>
  <c r="G136" i="1"/>
  <c r="H134" i="1"/>
  <c r="G134" i="1"/>
  <c r="H130" i="1"/>
  <c r="G130" i="1"/>
  <c r="H127" i="1"/>
  <c r="G127" i="1"/>
  <c r="H123" i="1"/>
  <c r="H122" i="1" s="1"/>
  <c r="G123" i="1"/>
  <c r="G122" i="1" s="1"/>
  <c r="H120" i="1"/>
  <c r="G120" i="1"/>
  <c r="H118" i="1"/>
  <c r="G118" i="1"/>
  <c r="H115" i="1"/>
  <c r="H114" i="1" s="1"/>
  <c r="G115" i="1"/>
  <c r="G114" i="1" s="1"/>
  <c r="H111" i="1"/>
  <c r="G111" i="1"/>
  <c r="H108" i="1"/>
  <c r="G108" i="1"/>
  <c r="H104" i="1"/>
  <c r="G104" i="1"/>
  <c r="H100" i="1"/>
  <c r="G100" i="1"/>
  <c r="H98" i="1"/>
  <c r="G98" i="1"/>
  <c r="H94" i="1"/>
  <c r="G94" i="1"/>
  <c r="H91" i="1"/>
  <c r="H90" i="1" s="1"/>
  <c r="G91" i="1"/>
  <c r="G90" i="1" s="1"/>
  <c r="H88" i="1"/>
  <c r="G88" i="1"/>
  <c r="H86" i="1"/>
  <c r="H85" i="1" s="1"/>
  <c r="G86" i="1"/>
  <c r="G85" i="1" s="1"/>
  <c r="H82" i="1"/>
  <c r="G82" i="1"/>
  <c r="H80" i="1"/>
  <c r="G80" i="1"/>
  <c r="H78" i="1"/>
  <c r="G78" i="1"/>
  <c r="H74" i="1"/>
  <c r="G74" i="1"/>
  <c r="H70" i="1"/>
  <c r="G70" i="1"/>
  <c r="H67" i="1"/>
  <c r="H66" i="1" s="1"/>
  <c r="G67" i="1"/>
  <c r="G66" i="1" s="1"/>
  <c r="H61" i="1"/>
  <c r="H60" i="1" s="1"/>
  <c r="G61" i="1"/>
  <c r="G60" i="1" s="1"/>
  <c r="H57" i="1"/>
  <c r="G57" i="1"/>
  <c r="H54" i="1"/>
  <c r="G54" i="1"/>
  <c r="H52" i="1"/>
  <c r="G52" i="1"/>
  <c r="H48" i="1"/>
  <c r="H47" i="1" s="1"/>
  <c r="H46" i="1" s="1"/>
  <c r="G48" i="1"/>
  <c r="G47" i="1" s="1"/>
  <c r="G46" i="1" s="1"/>
  <c r="H44" i="1"/>
  <c r="G44" i="1"/>
  <c r="H42" i="1"/>
  <c r="G42" i="1"/>
  <c r="H40" i="1"/>
  <c r="G40" i="1"/>
  <c r="H38" i="1"/>
  <c r="G38" i="1"/>
  <c r="H36" i="1"/>
  <c r="G36" i="1"/>
  <c r="H33" i="1"/>
  <c r="H32" i="1" s="1"/>
  <c r="G33" i="1"/>
  <c r="G32" i="1" s="1"/>
  <c r="H18" i="1"/>
  <c r="H17" i="1" s="1"/>
  <c r="G18" i="1"/>
  <c r="G17" i="1" s="1"/>
  <c r="H15" i="1"/>
  <c r="H14" i="1" s="1"/>
  <c r="F13" i="2" l="1"/>
  <c r="G13" i="2"/>
  <c r="G17" i="2" s="1"/>
  <c r="F17" i="2"/>
  <c r="I85" i="1"/>
  <c r="J133" i="1"/>
  <c r="J132" i="1" s="1"/>
  <c r="I133" i="1"/>
  <c r="I132" i="1" s="1"/>
  <c r="I126" i="1"/>
  <c r="I125" i="1" s="1"/>
  <c r="J93" i="1"/>
  <c r="J117" i="1"/>
  <c r="J126" i="1"/>
  <c r="J125" i="1" s="1"/>
  <c r="J59" i="1"/>
  <c r="I77" i="1"/>
  <c r="I76" i="1" s="1"/>
  <c r="I35" i="1"/>
  <c r="F12" i="2" s="1"/>
  <c r="F16" i="2" s="1"/>
  <c r="J138" i="1"/>
  <c r="I138" i="1"/>
  <c r="I51" i="1"/>
  <c r="I93" i="1"/>
  <c r="I117" i="1"/>
  <c r="J56" i="1"/>
  <c r="J77" i="1"/>
  <c r="J76" i="1" s="1"/>
  <c r="I56" i="1"/>
  <c r="I103" i="1"/>
  <c r="I102" i="1" s="1"/>
  <c r="J35" i="1"/>
  <c r="G12" i="2" s="1"/>
  <c r="G16" i="2" s="1"/>
  <c r="J51" i="1"/>
  <c r="J103" i="1"/>
  <c r="J102" i="1" s="1"/>
  <c r="I59" i="1"/>
  <c r="G35" i="1"/>
  <c r="H35" i="1"/>
  <c r="G56" i="1"/>
  <c r="H51" i="1"/>
  <c r="E13" i="2"/>
  <c r="E17" i="2" s="1"/>
  <c r="H103" i="1"/>
  <c r="H102" i="1" s="1"/>
  <c r="H126" i="1"/>
  <c r="H125" i="1" s="1"/>
  <c r="H138" i="1"/>
  <c r="G69" i="1"/>
  <c r="G59" i="1" s="1"/>
  <c r="G77" i="1"/>
  <c r="G76" i="1" s="1"/>
  <c r="G93" i="1"/>
  <c r="G103" i="1"/>
  <c r="G102" i="1" s="1"/>
  <c r="G117" i="1"/>
  <c r="G126" i="1"/>
  <c r="G125" i="1" s="1"/>
  <c r="G138" i="1"/>
  <c r="H77" i="1"/>
  <c r="H76" i="1" s="1"/>
  <c r="H93" i="1"/>
  <c r="H117" i="1"/>
  <c r="H56" i="1"/>
  <c r="H69" i="1"/>
  <c r="H59" i="1" s="1"/>
  <c r="H73" i="1"/>
  <c r="H133" i="1"/>
  <c r="H132" i="1" s="1"/>
  <c r="G73" i="1"/>
  <c r="D13" i="2"/>
  <c r="D17" i="2" s="1"/>
  <c r="G133" i="1"/>
  <c r="G132" i="1" s="1"/>
  <c r="G51" i="1"/>
  <c r="J113" i="1" l="1"/>
  <c r="J50" i="1"/>
  <c r="J84" i="1"/>
  <c r="I113" i="1"/>
  <c r="J13" i="1"/>
  <c r="G11" i="2" s="1"/>
  <c r="G15" i="2" s="1"/>
  <c r="I84" i="1"/>
  <c r="I13" i="1"/>
  <c r="F11" i="2" s="1"/>
  <c r="F15" i="2" s="1"/>
  <c r="I50" i="1"/>
  <c r="G113" i="1"/>
  <c r="H84" i="1"/>
  <c r="H13" i="1"/>
  <c r="G13" i="1"/>
  <c r="H50" i="1"/>
  <c r="G50" i="1"/>
  <c r="H113" i="1"/>
  <c r="E12" i="2"/>
  <c r="E16" i="2" s="1"/>
  <c r="H72" i="1"/>
  <c r="G84" i="1"/>
  <c r="G72" i="1"/>
  <c r="D12" i="2"/>
  <c r="D16" i="2" s="1"/>
  <c r="H142" i="1" l="1"/>
  <c r="H144" i="1" s="1"/>
  <c r="J142" i="1"/>
  <c r="J144" i="1" s="1"/>
  <c r="I142" i="1"/>
  <c r="I144" i="1" s="1"/>
  <c r="D11" i="2"/>
  <c r="D15" i="2" s="1"/>
  <c r="E11" i="2"/>
  <c r="E15" i="2" s="1"/>
  <c r="G142" i="1"/>
  <c r="G144" i="1" s="1"/>
</calcChain>
</file>

<file path=xl/sharedStrings.xml><?xml version="1.0" encoding="utf-8"?>
<sst xmlns="http://schemas.openxmlformats.org/spreadsheetml/2006/main" count="610" uniqueCount="159">
  <si>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</si>
  <si>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</si>
  <si>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</si>
  <si>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</si>
  <si>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</si>
  <si>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</si>
  <si>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</si>
  <si>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</si>
  <si>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</si>
  <si>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</si>
  <si>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</si>
  <si>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</si>
  <si>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</si>
  <si>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</si>
  <si>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</si>
  <si>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</si>
  <si>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</si>
  <si>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</si>
  <si>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</si>
  <si>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</si>
  <si>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Молодежная политика и оздоровление детей</t>
  </si>
  <si>
    <t>03 0 00 00000</t>
  </si>
  <si>
    <t>Расходы на выплаты персоналу казённых учреждений</t>
  </si>
  <si>
    <t>Культура</t>
  </si>
  <si>
    <t>МП «Развитие  культуры муниципального района Кинельский» на 2014-2018 гг.</t>
  </si>
  <si>
    <t>04 0 00 00000</t>
  </si>
  <si>
    <t xml:space="preserve"> МП "Развитие библиотечного обслуживания муниципального района Кинельский" на 2014-2018 годы.</t>
  </si>
  <si>
    <t>05 0 00 00000</t>
  </si>
  <si>
    <t>Другие вопросы в области социальной политики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</si>
  <si>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2017-2019 годы"</t>
  </si>
  <si>
    <t>30 0 00 00000</t>
  </si>
  <si>
    <t xml:space="preserve">Физическая культура </t>
  </si>
  <si>
    <t>МП «Развитие  физической культуры и спорта муниципального района Кинельский» на 2014-2018 гг.</t>
  </si>
  <si>
    <t>06 0 00 00000</t>
  </si>
  <si>
    <t>Непрограммные направления расходов местного бюджета в области социальной политики</t>
  </si>
  <si>
    <t>35 0 00 00000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</si>
  <si>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</si>
  <si>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</si>
  <si>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37 0 00 00000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</si>
  <si>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</si>
  <si>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</si>
  <si>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</si>
  <si>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Непрограммные направления расходов местного бюджета в области содержания и обслуживания казны</t>
  </si>
  <si>
    <t>38 0 00 00000</t>
  </si>
  <si>
    <t>Функционирование высшего должностного лица субъекта Российской Федерации и муниципального образования</t>
  </si>
  <si>
    <t>Резервные фонды</t>
  </si>
  <si>
    <t>Резервные средства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</si>
  <si>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2017-2019 годы"</t>
  </si>
  <si>
    <t>20 0 00 00000</t>
  </si>
  <si>
    <t>Субсидии бюджетным учреждениям</t>
  </si>
  <si>
    <t>МП "Предоставление государственных и муниципальных услуг в режиме "одного окна" на территории муниципального района Кинельский на 2017-2019 годы</t>
  </si>
  <si>
    <t>21 0 00 00000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</si>
  <si>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2017-2019 годы.</t>
  </si>
  <si>
    <t>22 0 00 00000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</si>
  <si>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2017-2020 годы"</t>
  </si>
  <si>
    <t>25 0 00 00000</t>
  </si>
  <si>
    <t>Непрограммные направления расходов местного бюджета в области содержания муниципальных бюджетных учреждений</t>
  </si>
  <si>
    <t>33 0 00 00000</t>
  </si>
  <si>
    <t>Мобилизационная подготовка экономики</t>
  </si>
  <si>
    <t>Непрограммные  направления расходов местного бюджета в области национальной обороны</t>
  </si>
  <si>
    <t>39 0 00 00000</t>
  </si>
  <si>
    <t>Защита населения и территории от чрезвычайных ситуаций природного и техногенного характера, гражданская оборона</t>
  </si>
  <si>
    <t>40 0 00 00000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</si>
  <si>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2014-2018 годы</t>
  </si>
  <si>
    <t>10 0 00 00000</t>
  </si>
  <si>
    <t>Сельское хозяйство и рыболовство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</si>
  <si>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</si>
  <si>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08 0 00 00000</t>
  </si>
  <si>
    <t>Субсидии юридическим лицам (кроме некоммерческих организаций), индивидуальным предпринимателям, физическим лицам  в рамках 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2013-2020 гг.</t>
  </si>
  <si>
    <t>Транспорт</t>
  </si>
  <si>
    <t>41 0 00 00000</t>
  </si>
  <si>
    <t>МП «Развитие и поддержка малого и среднего предпринимательства в муниципальном районе Кинельский на 2015-2020 гг.»</t>
  </si>
  <si>
    <t>01 0 00 00000</t>
  </si>
  <si>
    <t>Субсидии некоммерческим организациям (за исключением государственных (муниципальных) учреждений)</t>
  </si>
  <si>
    <t>Жилищное хозяйство</t>
  </si>
  <si>
    <t xml:space="preserve">МП "Устойчивое развитие сельских территорий Кинельского района Самарской области на 2014 - 2017 годы и на период до 2020 года" </t>
  </si>
  <si>
    <t>17 0 00 00000</t>
  </si>
  <si>
    <t>Другие вопросы в области охраны окружающей среды</t>
  </si>
  <si>
    <t>МП природоохранных мероприятий на 2012-2018 гг.</t>
  </si>
  <si>
    <t>13 0 00 00000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</si>
  <si>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2017-2019 годы"</t>
  </si>
  <si>
    <t>18 0 00 00000</t>
  </si>
  <si>
    <t>МП "Охрана, защита и воспроизводству лесных насаждений, находящихся в ведении муниципального района Кинельский Самарской области на 2017-2019 годы"</t>
  </si>
  <si>
    <t>24 0 00 00000</t>
  </si>
  <si>
    <t>Непрограммные направления расходов местного бюджета в области образования</t>
  </si>
  <si>
    <t>42 0 00 00000</t>
  </si>
  <si>
    <t>Дополнительное образование детей</t>
  </si>
  <si>
    <t>МП "Организация досуга детей, подростков и молодёжи муниципального района Кинельский на 2017-2019 годы"</t>
  </si>
  <si>
    <t>26 0 00 00000</t>
  </si>
  <si>
    <t>Пенсионное обеспечение</t>
  </si>
  <si>
    <t>Социальное обеспечение населения</t>
  </si>
  <si>
    <t>02 0 00 00000</t>
  </si>
  <si>
    <t>Публичные нормативные социальные выплаты гражданам</t>
  </si>
  <si>
    <t>Периодическая печать и издательства</t>
  </si>
  <si>
    <t>МП "Развитие печатного средства массовой информации в муниципальном районе Кинельский на 2017-2019 годы"</t>
  </si>
  <si>
    <t>27 0 00 00000</t>
  </si>
  <si>
    <t>МП "Информирование населения о социально-экономическом развитии муниципального района Кинельский и деятельности органов местного самоуправления муниципального района Кинельский на 2017-2019 годы через информационную телепрограмму "Междуречье-Информ"</t>
  </si>
  <si>
    <t>28 0 00 00000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</si>
  <si>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</si>
  <si>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</si>
  <si>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</si>
  <si>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</si>
  <si>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</si>
  <si>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</si>
  <si>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</si>
  <si>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</si>
  <si>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</si>
  <si>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</si>
  <si>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</si>
  <si>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</si>
  <si>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</si>
  <si>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</si>
  <si>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</si>
  <si>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</si>
  <si>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</si>
  <si>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</si>
  <si>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</si>
  <si>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</si>
  <si>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</si>
  <si>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</si>
  <si>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</si>
  <si>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</si>
  <si>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</si>
  <si>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</si>
  <si>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310</t>
  </si>
  <si>
    <t>МП «Молодёжь муниципальногорайона Кинельский» на 2013-2018 гг.</t>
  </si>
  <si>
    <t>Непрограммные  направления расходов местного бюджета в области национальной безопасности и правоохранительной деятельности</t>
  </si>
  <si>
    <t>Непрограммные  направления расходов местного бюджета в области поддержки транспортных организаций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</si>
  <si>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</si>
  <si>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</si>
  <si>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</si>
  <si>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</si>
  <si>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</si>
  <si>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</si>
  <si>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</si>
  <si>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</si>
  <si>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</si>
  <si>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</si>
  <si>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</si>
  <si>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</si>
  <si>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</si>
  <si>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Субсидии юридическим лицам (кроме некоммерческих организаций), индивидуальным предпринимателям, физическим лицам</t>
  </si>
  <si>
    <t>Жилищно-коммунальное хозяйство</t>
  </si>
  <si>
    <t>Охрана окружающей среды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</si>
  <si>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</si>
  <si>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</si>
  <si>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</si>
  <si>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</si>
  <si>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</si>
  <si>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Межбюджетные трансферты бюджетам субъектов Российской Федерации и муниципальных образований общего характера</t>
  </si>
  <si>
    <t>00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</si>
  <si>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жильё»</t>
    </r>
  </si>
  <si>
    <t>3 = ИТОГ</t>
  </si>
  <si>
    <t xml:space="preserve">Распределение бюджетных ассигнований
по разделам, подразделам, целевым статья (муниципальным программам и непрограммным                                                                          направлениям деятельности), группам и подгруппам видов расходов классификации  расходов бюджета
муниципального  района Кинельский на  плановый период  2019 и  2020 годов.
</t>
  </si>
  <si>
    <t>Сумма на 2019 год,
  тыс.  рублей</t>
  </si>
  <si>
    <t>Сумма на 2020 год,
  тыс.  рублей</t>
  </si>
  <si>
    <t>Условно утвержденные расходы</t>
  </si>
  <si>
    <t>ВСЕГО с учетом условно утвержденных расходов</t>
  </si>
  <si>
    <t>Приложение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</si>
</sst>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2" xfId="0" applyFont="1" applyBorder="1" applyAlignment="1" applyProtection="1">
      <alignment vertical="top" wrapText="1"/>
      <protection hidden="1"/>
    </xf>
    <xf numFmtId="0" fontId="3" fillId="0" borderId="2" xfId="0" applyFont="1" applyBorder="1" applyAlignment="1" applyProtection="1">
      <alignment horizontal="center" vertical="top" wrapText="1"/>
      <protection hidden="1"/>
    </xf>
    <xf numFmtId="164" fontId="3" fillId="0" borderId="2" xfId="0" applyNumberFormat="1" applyFont="1" applyBorder="1" applyAlignment="1" applyProtection="1">
      <alignment horizontal="right" vertical="top" wrapText="1"/>
      <protection hidden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 wrapText="1"/>
    </xf>
    <xf numFmtId="0" fontId="7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4"/>
  <sheetViews>
    <sheetView topLeftCell="B7" zoomScale="85" zoomScaleNormal="85" zoomScaleSheetLayoutView="85" zoomScalePageLayoutView="85" workbookViewId="0">
      <selection activeCell="N9" sqref="N9"/>
    </sheetView>
  </sheetViews>
  <sheetFormatPr defaultRowHeight="15" x14ac:dyDescent="0.25"/>
  <cols>
    <col min="1" max="1" width="5" style="20" hidden="1" customWidth="1"/>
    <col min="2" max="2" width="49.28515625" style="21" customWidth="1"/>
    <col min="3" max="3" width="5.42578125" style="21" customWidth="1"/>
    <col min="4" max="4" width="4.42578125" style="21" customWidth="1"/>
    <col min="5" max="5" width="15.5703125" style="21" customWidth="1"/>
    <col min="6" max="6" width="5.140625" style="21" customWidth="1"/>
    <col min="7" max="7" width="11.7109375" style="21" customWidth="1"/>
    <col min="8" max="8" width="13.42578125" style="21" customWidth="1"/>
    <col min="9" max="9" width="11.7109375" style="21" customWidth="1"/>
    <col min="10" max="10" width="13.42578125" style="21" customWidth="1"/>
    <col min="11" max="16384" width="9.140625" style="21"/>
  </cols>
  <sheetData>
    <row r="1" spans="1:10" s="19" customFormat="1" ht="38.25" customHeight="1" x14ac:dyDescent="0.3">
      <c r="A1" s="18"/>
      <c r="G1" s="43"/>
      <c r="H1" s="43"/>
      <c r="I1" s="43" t="s">
        <v>158</v>
      </c>
      <c r="J1" s="43"/>
    </row>
    <row r="2" spans="1:10" ht="34.5" customHeight="1" x14ac:dyDescent="0.25"/>
    <row r="3" spans="1:10" s="20" customFormat="1" ht="65.25" customHeight="1" x14ac:dyDescent="0.2">
      <c r="B3" s="53" t="s">
        <v>153</v>
      </c>
      <c r="C3" s="53"/>
      <c r="D3" s="53"/>
      <c r="E3" s="53"/>
      <c r="F3" s="53"/>
      <c r="G3" s="53"/>
      <c r="H3" s="53"/>
      <c r="I3" s="53"/>
      <c r="J3" s="53"/>
    </row>
    <row r="5" spans="1:10" ht="15" customHeight="1" x14ac:dyDescent="0.25">
      <c r="B5" s="52" t="s">
        <v>0</v>
      </c>
      <c r="C5" s="52" t="s">
        <v>1</v>
      </c>
      <c r="D5" s="52" t="s">
        <v>2</v>
      </c>
      <c r="E5" s="52" t="s">
        <v>3</v>
      </c>
      <c r="F5" s="52" t="s">
        <v>4</v>
      </c>
      <c r="G5" s="44" t="s">
        <v>154</v>
      </c>
      <c r="H5" s="45"/>
      <c r="I5" s="44" t="s">
        <v>155</v>
      </c>
      <c r="J5" s="45"/>
    </row>
    <row r="6" spans="1:10" x14ac:dyDescent="0.25">
      <c r="B6" s="52"/>
      <c r="C6" s="52"/>
      <c r="D6" s="52"/>
      <c r="E6" s="52"/>
      <c r="F6" s="52"/>
      <c r="G6" s="46"/>
      <c r="H6" s="47"/>
      <c r="I6" s="46"/>
      <c r="J6" s="47"/>
    </row>
    <row r="7" spans="1:10" x14ac:dyDescent="0.25">
      <c r="B7" s="52"/>
      <c r="C7" s="52"/>
      <c r="D7" s="52"/>
      <c r="E7" s="52"/>
      <c r="F7" s="52"/>
      <c r="G7" s="46"/>
      <c r="H7" s="47"/>
      <c r="I7" s="46"/>
      <c r="J7" s="47"/>
    </row>
    <row r="8" spans="1:10" x14ac:dyDescent="0.25">
      <c r="B8" s="52"/>
      <c r="C8" s="52"/>
      <c r="D8" s="52"/>
      <c r="E8" s="52"/>
      <c r="F8" s="52"/>
      <c r="G8" s="48"/>
      <c r="H8" s="49"/>
      <c r="I8" s="48"/>
      <c r="J8" s="49"/>
    </row>
    <row r="9" spans="1:10" ht="15" customHeight="1" x14ac:dyDescent="0.25">
      <c r="B9" s="52"/>
      <c r="C9" s="52"/>
      <c r="D9" s="52"/>
      <c r="E9" s="52"/>
      <c r="F9" s="52"/>
      <c r="G9" s="50" t="s">
        <v>5</v>
      </c>
      <c r="H9" s="52" t="s">
        <v>128</v>
      </c>
      <c r="I9" s="50" t="s">
        <v>5</v>
      </c>
      <c r="J9" s="52" t="s">
        <v>128</v>
      </c>
    </row>
    <row r="10" spans="1:10" x14ac:dyDescent="0.25">
      <c r="B10" s="52"/>
      <c r="C10" s="52"/>
      <c r="D10" s="52"/>
      <c r="E10" s="52"/>
      <c r="F10" s="52"/>
      <c r="G10" s="51"/>
      <c r="H10" s="52"/>
      <c r="I10" s="51"/>
      <c r="J10" s="52"/>
    </row>
    <row r="11" spans="1:10" x14ac:dyDescent="0.25">
      <c r="B11" s="52"/>
      <c r="C11" s="52"/>
      <c r="D11" s="52"/>
      <c r="E11" s="52"/>
      <c r="F11" s="52"/>
      <c r="G11" s="51"/>
      <c r="H11" s="52"/>
      <c r="I11" s="51"/>
      <c r="J11" s="52"/>
    </row>
    <row r="12" spans="1:10" x14ac:dyDescent="0.25">
      <c r="B12" s="50"/>
      <c r="C12" s="50"/>
      <c r="D12" s="50"/>
      <c r="E12" s="50"/>
      <c r="F12" s="50"/>
      <c r="G12" s="51"/>
      <c r="H12" s="50"/>
      <c r="I12" s="51"/>
      <c r="J12" s="50"/>
    </row>
    <row r="13" spans="1:10" s="13" customFormat="1" ht="15.75" x14ac:dyDescent="0.25">
      <c r="A13" s="14">
        <v>0</v>
      </c>
      <c r="B13" s="26" t="s">
        <v>137</v>
      </c>
      <c r="C13" s="27" t="s">
        <v>99</v>
      </c>
      <c r="D13" s="27" t="s">
        <v>150</v>
      </c>
      <c r="E13" s="27"/>
      <c r="F13" s="27"/>
      <c r="G13" s="28">
        <f>SUMIFS(G14:G937,$C14:$C937,$C14)/3</f>
        <v>72467.699999999983</v>
      </c>
      <c r="H13" s="28">
        <f>SUMIFS(H14:H937,$C14:$C937,$C14)/3</f>
        <v>0</v>
      </c>
      <c r="I13" s="28">
        <f>SUMIFS(I14:I937,$C14:$C937,$C14)/3</f>
        <v>72467.699999999983</v>
      </c>
      <c r="J13" s="28">
        <f>SUMIFS(J14:J937,$C14:$C937,$C14)/3</f>
        <v>0</v>
      </c>
    </row>
    <row r="14" spans="1:10" s="13" customFormat="1" ht="47.25" x14ac:dyDescent="0.25">
      <c r="A14" s="15">
        <v>1</v>
      </c>
      <c r="B14" s="29" t="s">
        <v>44</v>
      </c>
      <c r="C14" s="30" t="s">
        <v>99</v>
      </c>
      <c r="D14" s="30" t="s">
        <v>117</v>
      </c>
      <c r="E14" s="30" t="s">
        <v>6</v>
      </c>
      <c r="F14" s="30" t="s">
        <v>101</v>
      </c>
      <c r="G14" s="31">
        <f>SUMIFS(G15:G937,$C15:$C937,$C15,$D15:$D937,$D15)/2</f>
        <v>1606.8</v>
      </c>
      <c r="H14" s="31">
        <f>SUMIFS(H15:H937,$C15:$C937,$C15,$D15:$D937,$D15)/2</f>
        <v>0</v>
      </c>
      <c r="I14" s="31">
        <f>SUMIFS(I15:I937,$C15:$C937,$C15,$D15:$D937,$D15)/2</f>
        <v>1606.8</v>
      </c>
      <c r="J14" s="31">
        <f>SUMIFS(J15:J937,$C15:$C937,$C15,$D15:$D937,$D15)/2</f>
        <v>0</v>
      </c>
    </row>
    <row r="15" spans="1:10" s="13" customFormat="1" ht="78.75" x14ac:dyDescent="0.25">
      <c r="A15" s="16">
        <v>2</v>
      </c>
      <c r="B15" s="32" t="s">
        <v>8</v>
      </c>
      <c r="C15" s="33" t="s">
        <v>99</v>
      </c>
      <c r="D15" s="33" t="s">
        <v>117</v>
      </c>
      <c r="E15" s="33" t="s">
        <v>9</v>
      </c>
      <c r="F15" s="33" t="s">
        <v>101</v>
      </c>
      <c r="G15" s="34">
        <f>SUMIFS(G16:G934,$C16:$C934,$C16,$D16:$D934,$D16,$E16:$E934,$E16)</f>
        <v>1606.8</v>
      </c>
      <c r="H15" s="34">
        <f>SUMIFS(H16:H934,$C16:$C934,$C16,$D16:$D934,$D16,$E16:$E934,$E16)</f>
        <v>0</v>
      </c>
      <c r="I15" s="34">
        <f>SUMIFS(I16:I934,$C16:$C934,$C16,$D16:$D934,$D16,$E16:$E934,$E16)</f>
        <v>1606.8</v>
      </c>
      <c r="J15" s="34">
        <f>SUMIFS(J16:J934,$C16:$C934,$C16,$D16:$D934,$D16,$E16:$E934,$E16)</f>
        <v>0</v>
      </c>
    </row>
    <row r="16" spans="1:10" s="13" customFormat="1" ht="31.5" x14ac:dyDescent="0.25">
      <c r="A16" s="17">
        <v>3</v>
      </c>
      <c r="B16" s="22" t="s">
        <v>10</v>
      </c>
      <c r="C16" s="23" t="s">
        <v>99</v>
      </c>
      <c r="D16" s="23" t="s">
        <v>117</v>
      </c>
      <c r="E16" s="23" t="s">
        <v>9</v>
      </c>
      <c r="F16" s="23" t="s">
        <v>102</v>
      </c>
      <c r="G16" s="24">
        <v>1606.8</v>
      </c>
      <c r="H16" s="24"/>
      <c r="I16" s="24">
        <v>1606.8</v>
      </c>
      <c r="J16" s="24"/>
    </row>
    <row r="17" spans="1:10" s="13" customFormat="1" ht="63" x14ac:dyDescent="0.25">
      <c r="A17" s="15">
        <v>1</v>
      </c>
      <c r="B17" s="29" t="s">
        <v>18</v>
      </c>
      <c r="C17" s="30" t="s">
        <v>99</v>
      </c>
      <c r="D17" s="30" t="s">
        <v>108</v>
      </c>
      <c r="E17" s="30" t="s">
        <v>6</v>
      </c>
      <c r="F17" s="30" t="s">
        <v>101</v>
      </c>
      <c r="G17" s="31">
        <f>SUMIFS(G18:G940,$C18:$C940,$C18,$D18:$D940,$D18)/2</f>
        <v>837.30000000000007</v>
      </c>
      <c r="H17" s="31">
        <f>SUMIFS(H18:H940,$C18:$C940,$C18,$D18:$D940,$D18)/2</f>
        <v>0</v>
      </c>
      <c r="I17" s="31">
        <f>SUMIFS(I18:I940,$C18:$C940,$C18,$D18:$D940,$D18)/2</f>
        <v>837.30000000000007</v>
      </c>
      <c r="J17" s="31">
        <f>SUMIFS(J18:J940,$C18:$C940,$C18,$D18:$D940,$D18)/2</f>
        <v>0</v>
      </c>
    </row>
    <row r="18" spans="1:10" s="13" customFormat="1" ht="78.75" x14ac:dyDescent="0.25">
      <c r="A18" s="16">
        <v>2</v>
      </c>
      <c r="B18" s="32" t="s">
        <v>8</v>
      </c>
      <c r="C18" s="33" t="s">
        <v>99</v>
      </c>
      <c r="D18" s="33" t="s">
        <v>108</v>
      </c>
      <c r="E18" s="33" t="s">
        <v>9</v>
      </c>
      <c r="F18" s="33" t="s">
        <v>101</v>
      </c>
      <c r="G18" s="34">
        <f>SUMIFS(G19:G937,$C19:$C937,$C19,$D19:$D937,$D19,$E19:$E937,$E19)</f>
        <v>837.30000000000007</v>
      </c>
      <c r="H18" s="34">
        <f>SUMIFS(H19:H937,$C19:$C937,$C19,$D19:$D937,$D19,$E19:$E937,$E19)</f>
        <v>0</v>
      </c>
      <c r="I18" s="34">
        <f>SUMIFS(I19:I937,$C19:$C937,$C19,$D19:$D937,$D19,$E19:$E937,$E19)</f>
        <v>837.30000000000007</v>
      </c>
      <c r="J18" s="34">
        <f>SUMIFS(J19:J937,$C19:$C937,$C19,$D19:$D937,$D19,$E19:$E937,$E19)</f>
        <v>0</v>
      </c>
    </row>
    <row r="19" spans="1:10" s="13" customFormat="1" ht="31.5" x14ac:dyDescent="0.25">
      <c r="A19" s="17">
        <v>3</v>
      </c>
      <c r="B19" s="22" t="s">
        <v>10</v>
      </c>
      <c r="C19" s="23" t="s">
        <v>99</v>
      </c>
      <c r="D19" s="23" t="s">
        <v>108</v>
      </c>
      <c r="E19" s="23" t="s">
        <v>9</v>
      </c>
      <c r="F19" s="23" t="s">
        <v>102</v>
      </c>
      <c r="G19" s="24">
        <v>714.6</v>
      </c>
      <c r="H19" s="24"/>
      <c r="I19" s="24">
        <v>714.6</v>
      </c>
      <c r="J19" s="24"/>
    </row>
    <row r="20" spans="1:10" s="13" customFormat="1" ht="47.25" x14ac:dyDescent="0.25">
      <c r="A20" s="17">
        <v>3</v>
      </c>
      <c r="B20" s="22" t="s">
        <v>11</v>
      </c>
      <c r="C20" s="23" t="s">
        <v>99</v>
      </c>
      <c r="D20" s="23" t="s">
        <v>108</v>
      </c>
      <c r="E20" s="23" t="s">
        <v>9</v>
      </c>
      <c r="F20" s="23" t="s">
        <v>103</v>
      </c>
      <c r="G20" s="24">
        <v>121.2</v>
      </c>
      <c r="H20" s="24"/>
      <c r="I20" s="24">
        <v>121.2</v>
      </c>
      <c r="J20" s="24"/>
    </row>
    <row r="21" spans="1:10" s="13" customFormat="1" ht="15.75" x14ac:dyDescent="0.25">
      <c r="A21" s="17">
        <v>3</v>
      </c>
      <c r="B21" s="22" t="s">
        <v>12</v>
      </c>
      <c r="C21" s="23" t="s">
        <v>99</v>
      </c>
      <c r="D21" s="23" t="s">
        <v>108</v>
      </c>
      <c r="E21" s="23" t="s">
        <v>9</v>
      </c>
      <c r="F21" s="23" t="s">
        <v>104</v>
      </c>
      <c r="G21" s="24">
        <v>1.5</v>
      </c>
      <c r="H21" s="24"/>
      <c r="I21" s="24">
        <v>1.5</v>
      </c>
      <c r="J21" s="24"/>
    </row>
    <row r="22" spans="1:10" s="13" customFormat="1" ht="63" x14ac:dyDescent="0.25">
      <c r="A22" s="15">
        <v>1</v>
      </c>
      <c r="B22" s="29" t="s">
        <v>36</v>
      </c>
      <c r="C22" s="30" t="s">
        <v>99</v>
      </c>
      <c r="D22" s="30" t="s">
        <v>115</v>
      </c>
      <c r="E22" s="30" t="s">
        <v>6</v>
      </c>
      <c r="F22" s="30" t="s">
        <v>101</v>
      </c>
      <c r="G22" s="31">
        <f>SUMIFS(G23:G948,$C23:$C948,$C23,$D23:$D948,$D23)/2</f>
        <v>23656.3</v>
      </c>
      <c r="H22" s="31">
        <f>SUMIFS(H23:H948,$C23:$C948,$C23,$D23:$D948,$D23)/2</f>
        <v>0</v>
      </c>
      <c r="I22" s="31">
        <f>SUMIFS(I23:I948,$C23:$C948,$C23,$D23:$D948,$D23)/2</f>
        <v>23656.3</v>
      </c>
      <c r="J22" s="31">
        <f>SUMIFS(J23:J948,$C23:$C948,$C23,$D23:$D948,$D23)/2</f>
        <v>0</v>
      </c>
    </row>
    <row r="23" spans="1:10" s="13" customFormat="1" ht="78.75" x14ac:dyDescent="0.25">
      <c r="A23" s="16">
        <v>2</v>
      </c>
      <c r="B23" s="32" t="s">
        <v>8</v>
      </c>
      <c r="C23" s="33" t="s">
        <v>99</v>
      </c>
      <c r="D23" s="33" t="s">
        <v>115</v>
      </c>
      <c r="E23" s="33" t="s">
        <v>9</v>
      </c>
      <c r="F23" s="33" t="s">
        <v>101</v>
      </c>
      <c r="G23" s="34">
        <f>SUMIFS(G24:G947,$C24:$C947,$C24,$D24:$D947,$D24,$E24:$E947,$E24)</f>
        <v>23656.300000000003</v>
      </c>
      <c r="H23" s="34">
        <f>SUMIFS(H24:H947,$C24:$C947,$C24,$D24:$D947,$D24,$E24:$E947,$E24)</f>
        <v>0</v>
      </c>
      <c r="I23" s="34">
        <f>SUMIFS(I24:I947,$C24:$C947,$C24,$D24:$D947,$D24,$E24:$E947,$E24)</f>
        <v>23656.300000000003</v>
      </c>
      <c r="J23" s="34">
        <f>SUMIFS(J24:J947,$C24:$C947,$C24,$D24:$D947,$D24,$E24:$E947,$E24)</f>
        <v>0</v>
      </c>
    </row>
    <row r="24" spans="1:10" s="13" customFormat="1" ht="31.5" x14ac:dyDescent="0.25">
      <c r="A24" s="17">
        <v>3</v>
      </c>
      <c r="B24" s="22" t="s">
        <v>10</v>
      </c>
      <c r="C24" s="23" t="s">
        <v>99</v>
      </c>
      <c r="D24" s="23" t="s">
        <v>115</v>
      </c>
      <c r="E24" s="23" t="s">
        <v>9</v>
      </c>
      <c r="F24" s="23" t="s">
        <v>102</v>
      </c>
      <c r="G24" s="24">
        <v>20415.400000000001</v>
      </c>
      <c r="H24" s="24"/>
      <c r="I24" s="24">
        <v>20415.400000000001</v>
      </c>
      <c r="J24" s="24"/>
    </row>
    <row r="25" spans="1:10" s="13" customFormat="1" ht="47.25" x14ac:dyDescent="0.25">
      <c r="A25" s="17">
        <v>3</v>
      </c>
      <c r="B25" s="22" t="s">
        <v>11</v>
      </c>
      <c r="C25" s="23" t="s">
        <v>99</v>
      </c>
      <c r="D25" s="23" t="s">
        <v>115</v>
      </c>
      <c r="E25" s="23" t="s">
        <v>9</v>
      </c>
      <c r="F25" s="23" t="s">
        <v>103</v>
      </c>
      <c r="G25" s="24">
        <v>3125.2</v>
      </c>
      <c r="H25" s="24"/>
      <c r="I25" s="24">
        <v>3125.2</v>
      </c>
      <c r="J25" s="24"/>
    </row>
    <row r="26" spans="1:10" s="13" customFormat="1" ht="15.75" x14ac:dyDescent="0.25">
      <c r="A26" s="17">
        <v>3</v>
      </c>
      <c r="B26" s="22" t="s">
        <v>12</v>
      </c>
      <c r="C26" s="23" t="s">
        <v>99</v>
      </c>
      <c r="D26" s="23" t="s">
        <v>115</v>
      </c>
      <c r="E26" s="23" t="s">
        <v>9</v>
      </c>
      <c r="F26" s="23" t="s">
        <v>104</v>
      </c>
      <c r="G26" s="24">
        <v>115.7</v>
      </c>
      <c r="H26" s="24"/>
      <c r="I26" s="24">
        <v>115.7</v>
      </c>
      <c r="J26" s="24"/>
    </row>
    <row r="27" spans="1:10" s="13" customFormat="1" ht="47.25" x14ac:dyDescent="0.25">
      <c r="A27" s="15">
        <v>1</v>
      </c>
      <c r="B27" s="29" t="s">
        <v>7</v>
      </c>
      <c r="C27" s="30" t="s">
        <v>99</v>
      </c>
      <c r="D27" s="30" t="s">
        <v>100</v>
      </c>
      <c r="E27" s="30"/>
      <c r="F27" s="30" t="s">
        <v>101</v>
      </c>
      <c r="G27" s="31">
        <f>SUMIFS(G28:G953,$C28:$C953,$C28,$D28:$D953,$D28)/2</f>
        <v>11367.2</v>
      </c>
      <c r="H27" s="31">
        <f>SUMIFS(H28:H953,$C28:$C953,$C28,$D28:$D953,$D28)/2</f>
        <v>0</v>
      </c>
      <c r="I27" s="31">
        <f>SUMIFS(I28:I953,$C28:$C953,$C28,$D28:$D953,$D28)/2</f>
        <v>11367.2</v>
      </c>
      <c r="J27" s="31">
        <f>SUMIFS(J28:J953,$C28:$C953,$C28,$D28:$D953,$D28)/2</f>
        <v>0</v>
      </c>
    </row>
    <row r="28" spans="1:10" s="13" customFormat="1" ht="78.75" x14ac:dyDescent="0.25">
      <c r="A28" s="16">
        <v>2</v>
      </c>
      <c r="B28" s="32" t="s">
        <v>8</v>
      </c>
      <c r="C28" s="33" t="s">
        <v>99</v>
      </c>
      <c r="D28" s="33" t="s">
        <v>100</v>
      </c>
      <c r="E28" s="33" t="s">
        <v>9</v>
      </c>
      <c r="F28" s="33" t="s">
        <v>101</v>
      </c>
      <c r="G28" s="34">
        <f>SUMIFS(G29:G954,$C29:$C954,$C29,$D29:$D954,$D29,$E29:$E954,$E29)</f>
        <v>11367.2</v>
      </c>
      <c r="H28" s="34">
        <f>SUMIFS(H29:H954,$C29:$C954,$C29,$D29:$D954,$D29,$E29:$E954,$E29)</f>
        <v>0</v>
      </c>
      <c r="I28" s="34">
        <f>SUMIFS(I29:I954,$C29:$C954,$C29,$D29:$D954,$D29,$E29:$E954,$E29)</f>
        <v>11367.2</v>
      </c>
      <c r="J28" s="34">
        <f>SUMIFS(J29:J954,$C29:$C954,$C29,$D29:$D954,$D29,$E29:$E954,$E29)</f>
        <v>0</v>
      </c>
    </row>
    <row r="29" spans="1:10" s="13" customFormat="1" ht="31.5" x14ac:dyDescent="0.25">
      <c r="A29" s="17">
        <v>3</v>
      </c>
      <c r="B29" s="22" t="s">
        <v>10</v>
      </c>
      <c r="C29" s="23" t="s">
        <v>99</v>
      </c>
      <c r="D29" s="23" t="s">
        <v>100</v>
      </c>
      <c r="E29" s="23" t="s">
        <v>9</v>
      </c>
      <c r="F29" s="23" t="s">
        <v>102</v>
      </c>
      <c r="G29" s="24">
        <v>10828.3</v>
      </c>
      <c r="H29" s="24"/>
      <c r="I29" s="24">
        <v>10828.3</v>
      </c>
      <c r="J29" s="24"/>
    </row>
    <row r="30" spans="1:10" s="13" customFormat="1" ht="47.25" x14ac:dyDescent="0.25">
      <c r="A30" s="17">
        <v>3</v>
      </c>
      <c r="B30" s="22" t="s">
        <v>11</v>
      </c>
      <c r="C30" s="23" t="s">
        <v>99</v>
      </c>
      <c r="D30" s="23" t="s">
        <v>100</v>
      </c>
      <c r="E30" s="23" t="s">
        <v>9</v>
      </c>
      <c r="F30" s="23" t="s">
        <v>103</v>
      </c>
      <c r="G30" s="24">
        <v>513.20000000000005</v>
      </c>
      <c r="H30" s="24"/>
      <c r="I30" s="24">
        <v>513.20000000000005</v>
      </c>
      <c r="J30" s="24"/>
    </row>
    <row r="31" spans="1:10" s="13" customFormat="1" ht="15.75" x14ac:dyDescent="0.25">
      <c r="A31" s="17">
        <v>3</v>
      </c>
      <c r="B31" s="22" t="s">
        <v>12</v>
      </c>
      <c r="C31" s="23" t="s">
        <v>99</v>
      </c>
      <c r="D31" s="23" t="s">
        <v>100</v>
      </c>
      <c r="E31" s="23" t="s">
        <v>9</v>
      </c>
      <c r="F31" s="23" t="s">
        <v>104</v>
      </c>
      <c r="G31" s="24">
        <v>25.7</v>
      </c>
      <c r="H31" s="24"/>
      <c r="I31" s="24">
        <v>25.7</v>
      </c>
      <c r="J31" s="24"/>
    </row>
    <row r="32" spans="1:10" s="13" customFormat="1" ht="15.75" x14ac:dyDescent="0.25">
      <c r="A32" s="15">
        <v>1</v>
      </c>
      <c r="B32" s="29" t="s">
        <v>45</v>
      </c>
      <c r="C32" s="30" t="s">
        <v>99</v>
      </c>
      <c r="D32" s="30" t="s">
        <v>114</v>
      </c>
      <c r="E32" s="30" t="s">
        <v>6</v>
      </c>
      <c r="F32" s="30" t="s">
        <v>101</v>
      </c>
      <c r="G32" s="31">
        <f>SUMIFS(G33:G958,$C33:$C958,$C33,$D33:$D958,$D33)/2</f>
        <v>500</v>
      </c>
      <c r="H32" s="31">
        <f>SUMIFS(H33:H958,$C33:$C958,$C33,$D33:$D958,$D33)/2</f>
        <v>0</v>
      </c>
      <c r="I32" s="31">
        <f>SUMIFS(I33:I958,$C33:$C958,$C33,$D33:$D958,$D33)/2</f>
        <v>500</v>
      </c>
      <c r="J32" s="31">
        <f>SUMIFS(J33:J958,$C33:$C958,$C33,$D33:$D958,$D33)/2</f>
        <v>0</v>
      </c>
    </row>
    <row r="33" spans="1:10" s="13" customFormat="1" ht="47.25" x14ac:dyDescent="0.25">
      <c r="A33" s="16">
        <v>2</v>
      </c>
      <c r="B33" s="32" t="s">
        <v>37</v>
      </c>
      <c r="C33" s="33" t="s">
        <v>99</v>
      </c>
      <c r="D33" s="33" t="s">
        <v>114</v>
      </c>
      <c r="E33" s="33" t="s">
        <v>38</v>
      </c>
      <c r="F33" s="33" t="s">
        <v>101</v>
      </c>
      <c r="G33" s="34">
        <f>SUMIFS(G34:G955,$C34:$C955,$C34,$D34:$D955,$D34,$E34:$E955,$E34)</f>
        <v>500</v>
      </c>
      <c r="H33" s="34">
        <f>SUMIFS(H34:H955,$C34:$C955,$C34,$D34:$D955,$D34,$E34:$E955,$E34)</f>
        <v>0</v>
      </c>
      <c r="I33" s="34">
        <f>SUMIFS(I34:I955,$C34:$C955,$C34,$D34:$D955,$D34,$E34:$E955,$E34)</f>
        <v>500</v>
      </c>
      <c r="J33" s="34">
        <f>SUMIFS(J34:J955,$C34:$C955,$C34,$D34:$D955,$D34,$E34:$E955,$E34)</f>
        <v>0</v>
      </c>
    </row>
    <row r="34" spans="1:10" s="13" customFormat="1" ht="15.75" x14ac:dyDescent="0.25">
      <c r="A34" s="17">
        <v>3</v>
      </c>
      <c r="B34" s="22" t="s">
        <v>46</v>
      </c>
      <c r="C34" s="23" t="s">
        <v>99</v>
      </c>
      <c r="D34" s="23" t="s">
        <v>114</v>
      </c>
      <c r="E34" s="23" t="s">
        <v>38</v>
      </c>
      <c r="F34" s="23" t="s">
        <v>119</v>
      </c>
      <c r="G34" s="24">
        <v>500</v>
      </c>
      <c r="H34" s="24"/>
      <c r="I34" s="24">
        <v>500</v>
      </c>
      <c r="J34" s="24"/>
    </row>
    <row r="35" spans="1:10" s="13" customFormat="1" ht="15.75" x14ac:dyDescent="0.25">
      <c r="A35" s="15">
        <v>1</v>
      </c>
      <c r="B35" s="29" t="s">
        <v>13</v>
      </c>
      <c r="C35" s="30" t="s">
        <v>99</v>
      </c>
      <c r="D35" s="30" t="s">
        <v>105</v>
      </c>
      <c r="E35" s="30"/>
      <c r="F35" s="30"/>
      <c r="G35" s="31">
        <f>SUMIFS(G36:G965,$C36:$C965,$C36,$D36:$D965,$D36)/2</f>
        <v>34500.100000000006</v>
      </c>
      <c r="H35" s="31">
        <f>SUMIFS(H36:H965,$C36:$C965,$C36,$D36:$D965,$D36)/2</f>
        <v>0</v>
      </c>
      <c r="I35" s="31">
        <f>SUMIFS(I36:I965,$C36:$C965,$C36,$D36:$D965,$D36)/2</f>
        <v>34500.100000000006</v>
      </c>
      <c r="J35" s="31">
        <f>SUMIFS(J36:J965,$C36:$C965,$C36,$D36:$D965,$D36)/2</f>
        <v>0</v>
      </c>
    </row>
    <row r="36" spans="1:10" s="13" customFormat="1" ht="94.5" x14ac:dyDescent="0.25">
      <c r="A36" s="16">
        <v>2</v>
      </c>
      <c r="B36" s="32" t="s">
        <v>47</v>
      </c>
      <c r="C36" s="33" t="s">
        <v>99</v>
      </c>
      <c r="D36" s="33" t="s">
        <v>105</v>
      </c>
      <c r="E36" s="33" t="s">
        <v>48</v>
      </c>
      <c r="F36" s="33"/>
      <c r="G36" s="34">
        <f>SUMIFS(G37:G960,$C37:$C960,$C37,$D37:$D960,$D37,$E37:$E960,$E37)</f>
        <v>17226</v>
      </c>
      <c r="H36" s="34">
        <f>SUMIFS(H37:H960,$C37:$C960,$C37,$D37:$D960,$D37,$E37:$E960,$E37)</f>
        <v>0</v>
      </c>
      <c r="I36" s="34">
        <f>SUMIFS(I37:I960,$C37:$C960,$C37,$D37:$D960,$D37,$E37:$E960,$E37)</f>
        <v>17226</v>
      </c>
      <c r="J36" s="34">
        <f>SUMIFS(J37:J960,$C37:$C960,$C37,$D37:$D960,$D37,$E37:$E960,$E37)</f>
        <v>0</v>
      </c>
    </row>
    <row r="37" spans="1:10" s="13" customFormat="1" ht="15.75" x14ac:dyDescent="0.25">
      <c r="A37" s="17">
        <v>3</v>
      </c>
      <c r="B37" s="22" t="s">
        <v>49</v>
      </c>
      <c r="C37" s="23" t="s">
        <v>99</v>
      </c>
      <c r="D37" s="23" t="s">
        <v>105</v>
      </c>
      <c r="E37" s="23" t="s">
        <v>48</v>
      </c>
      <c r="F37" s="23" t="s">
        <v>120</v>
      </c>
      <c r="G37" s="24">
        <v>17226</v>
      </c>
      <c r="H37" s="24"/>
      <c r="I37" s="24">
        <v>17226</v>
      </c>
      <c r="J37" s="24"/>
    </row>
    <row r="38" spans="1:10" s="13" customFormat="1" ht="63" x14ac:dyDescent="0.25">
      <c r="A38" s="16">
        <v>2</v>
      </c>
      <c r="B38" s="35" t="s">
        <v>50</v>
      </c>
      <c r="C38" s="33" t="s">
        <v>99</v>
      </c>
      <c r="D38" s="33" t="s">
        <v>105</v>
      </c>
      <c r="E38" s="33" t="s">
        <v>51</v>
      </c>
      <c r="F38" s="33"/>
      <c r="G38" s="34">
        <f>SUMIFS(G39:G962,$C39:$C962,$C39,$D39:$D962,$D39,$E39:$E962,$E39)</f>
        <v>6449.8</v>
      </c>
      <c r="H38" s="34">
        <f>SUMIFS(H39:H962,$C39:$C962,$C39,$D39:$D962,$D39,$E39:$E962,$E39)</f>
        <v>0</v>
      </c>
      <c r="I38" s="34">
        <f>SUMIFS(I39:I962,$C39:$C962,$C39,$D39:$D962,$D39,$E39:$E962,$E39)</f>
        <v>6449.8</v>
      </c>
      <c r="J38" s="34">
        <f>SUMIFS(J39:J962,$C39:$C962,$C39,$D39:$D962,$D39,$E39:$E962,$E39)</f>
        <v>0</v>
      </c>
    </row>
    <row r="39" spans="1:10" s="13" customFormat="1" ht="15.75" x14ac:dyDescent="0.25">
      <c r="A39" s="17">
        <v>3</v>
      </c>
      <c r="B39" s="22" t="s">
        <v>49</v>
      </c>
      <c r="C39" s="23" t="s">
        <v>99</v>
      </c>
      <c r="D39" s="23" t="s">
        <v>105</v>
      </c>
      <c r="E39" s="23" t="s">
        <v>51</v>
      </c>
      <c r="F39" s="23" t="s">
        <v>120</v>
      </c>
      <c r="G39" s="24">
        <v>6449.8</v>
      </c>
      <c r="H39" s="24"/>
      <c r="I39" s="24">
        <v>6449.8</v>
      </c>
      <c r="J39" s="24"/>
    </row>
    <row r="40" spans="1:10" s="13" customFormat="1" ht="78.75" x14ac:dyDescent="0.25">
      <c r="A40" s="16">
        <v>2</v>
      </c>
      <c r="B40" s="32" t="s">
        <v>52</v>
      </c>
      <c r="C40" s="33" t="s">
        <v>99</v>
      </c>
      <c r="D40" s="33" t="s">
        <v>105</v>
      </c>
      <c r="E40" s="33" t="s">
        <v>53</v>
      </c>
      <c r="F40" s="33"/>
      <c r="G40" s="34">
        <f>SUMIFS(G41:G964,$C41:$C964,$C41,$D41:$D964,$D41,$E41:$E964,$E41)</f>
        <v>1958.3</v>
      </c>
      <c r="H40" s="34">
        <f>SUMIFS(H41:H964,$C41:$C964,$C41,$D41:$D964,$D41,$E41:$E964,$E41)</f>
        <v>0</v>
      </c>
      <c r="I40" s="34">
        <f>SUMIFS(I41:I964,$C41:$C964,$C41,$D41:$D964,$D41,$E41:$E964,$E41)</f>
        <v>1958.3</v>
      </c>
      <c r="J40" s="34">
        <f>SUMIFS(J41:J964,$C41:$C964,$C41,$D41:$D964,$D41,$E41:$E964,$E41)</f>
        <v>0</v>
      </c>
    </row>
    <row r="41" spans="1:10" s="13" customFormat="1" ht="15.75" x14ac:dyDescent="0.25">
      <c r="A41" s="17">
        <v>3</v>
      </c>
      <c r="B41" s="22" t="s">
        <v>49</v>
      </c>
      <c r="C41" s="23" t="s">
        <v>99</v>
      </c>
      <c r="D41" s="23" t="s">
        <v>105</v>
      </c>
      <c r="E41" s="23" t="s">
        <v>53</v>
      </c>
      <c r="F41" s="23" t="s">
        <v>120</v>
      </c>
      <c r="G41" s="24">
        <v>1958.3</v>
      </c>
      <c r="H41" s="24"/>
      <c r="I41" s="24">
        <v>1958.3</v>
      </c>
      <c r="J41" s="24"/>
    </row>
    <row r="42" spans="1:10" s="13" customFormat="1" ht="78.75" x14ac:dyDescent="0.25">
      <c r="A42" s="16">
        <v>2</v>
      </c>
      <c r="B42" s="35" t="s">
        <v>54</v>
      </c>
      <c r="C42" s="33" t="s">
        <v>99</v>
      </c>
      <c r="D42" s="33" t="s">
        <v>105</v>
      </c>
      <c r="E42" s="33" t="s">
        <v>55</v>
      </c>
      <c r="F42" s="33" t="s">
        <v>101</v>
      </c>
      <c r="G42" s="34">
        <f>SUMIFS(G43:G966,$C43:$C966,$C43,$D43:$D966,$D43,$E43:$E966,$E43)</f>
        <v>8366</v>
      </c>
      <c r="H42" s="34">
        <f>SUMIFS(H43:H966,$C43:$C966,$C43,$D43:$D966,$D43,$E43:$E966,$E43)</f>
        <v>0</v>
      </c>
      <c r="I42" s="34">
        <f>SUMIFS(I43:I966,$C43:$C966,$C43,$D43:$D966,$D43,$E43:$E966,$E43)</f>
        <v>8366</v>
      </c>
      <c r="J42" s="34">
        <f>SUMIFS(J43:J966,$C43:$C966,$C43,$D43:$D966,$D43,$E43:$E966,$E43)</f>
        <v>0</v>
      </c>
    </row>
    <row r="43" spans="1:10" s="13" customFormat="1" ht="15.75" x14ac:dyDescent="0.25">
      <c r="A43" s="17">
        <v>3</v>
      </c>
      <c r="B43" s="22" t="s">
        <v>49</v>
      </c>
      <c r="C43" s="23" t="s">
        <v>99</v>
      </c>
      <c r="D43" s="23" t="s">
        <v>105</v>
      </c>
      <c r="E43" s="23" t="s">
        <v>55</v>
      </c>
      <c r="F43" s="23" t="s">
        <v>120</v>
      </c>
      <c r="G43" s="24">
        <v>8366</v>
      </c>
      <c r="H43" s="24"/>
      <c r="I43" s="24">
        <v>8366</v>
      </c>
      <c r="J43" s="24"/>
    </row>
    <row r="44" spans="1:10" s="13" customFormat="1" ht="47.25" x14ac:dyDescent="0.25">
      <c r="A44" s="16">
        <v>2</v>
      </c>
      <c r="B44" s="32" t="s">
        <v>37</v>
      </c>
      <c r="C44" s="33" t="s">
        <v>99</v>
      </c>
      <c r="D44" s="33" t="s">
        <v>105</v>
      </c>
      <c r="E44" s="33" t="s">
        <v>38</v>
      </c>
      <c r="F44" s="33" t="s">
        <v>101</v>
      </c>
      <c r="G44" s="34">
        <f>SUMIFS(G45:G970,$C45:$C970,$C45,$D45:$D970,$D45,$E45:$E970,$E45)</f>
        <v>500</v>
      </c>
      <c r="H44" s="34">
        <f>SUMIFS(H45:H970,$C45:$C970,$C45,$D45:$D970,$D45,$E45:$E970,$E45)</f>
        <v>0</v>
      </c>
      <c r="I44" s="34">
        <f>SUMIFS(I45:I970,$C45:$C970,$C45,$D45:$D970,$D45,$E45:$E970,$E45)</f>
        <v>500</v>
      </c>
      <c r="J44" s="34">
        <f>SUMIFS(J45:J970,$C45:$C970,$C45,$D45:$D970,$D45,$E45:$E970,$E45)</f>
        <v>0</v>
      </c>
    </row>
    <row r="45" spans="1:10" s="13" customFormat="1" ht="47.25" x14ac:dyDescent="0.25">
      <c r="A45" s="17">
        <v>3</v>
      </c>
      <c r="B45" s="22" t="s">
        <v>11</v>
      </c>
      <c r="C45" s="23" t="s">
        <v>99</v>
      </c>
      <c r="D45" s="23" t="s">
        <v>105</v>
      </c>
      <c r="E45" s="23" t="s">
        <v>38</v>
      </c>
      <c r="F45" s="23" t="s">
        <v>103</v>
      </c>
      <c r="G45" s="24">
        <v>500</v>
      </c>
      <c r="H45" s="24"/>
      <c r="I45" s="24">
        <v>500</v>
      </c>
      <c r="J45" s="24"/>
    </row>
    <row r="46" spans="1:10" s="13" customFormat="1" ht="15.75" x14ac:dyDescent="0.25">
      <c r="A46" s="14">
        <v>0</v>
      </c>
      <c r="B46" s="26" t="s">
        <v>138</v>
      </c>
      <c r="C46" s="27" t="s">
        <v>117</v>
      </c>
      <c r="D46" s="27" t="s">
        <v>150</v>
      </c>
      <c r="E46" s="27"/>
      <c r="F46" s="27"/>
      <c r="G46" s="28">
        <f>SUMIFS(G47:G977,$C47:$C977,$C47)/3</f>
        <v>150</v>
      </c>
      <c r="H46" s="28">
        <f>SUMIFS(H47:H977,$C47:$C977,$C47)/3</f>
        <v>0</v>
      </c>
      <c r="I46" s="28">
        <f>SUMIFS(I47:I977,$C47:$C977,$C47)/3</f>
        <v>150</v>
      </c>
      <c r="J46" s="28">
        <f>SUMIFS(J47:J977,$C47:$C977,$C47)/3</f>
        <v>0</v>
      </c>
    </row>
    <row r="47" spans="1:10" s="13" customFormat="1" ht="15.75" x14ac:dyDescent="0.25">
      <c r="A47" s="15">
        <v>1</v>
      </c>
      <c r="B47" s="29" t="s">
        <v>58</v>
      </c>
      <c r="C47" s="30" t="s">
        <v>117</v>
      </c>
      <c r="D47" s="30" t="s">
        <v>115</v>
      </c>
      <c r="E47" s="30" t="s">
        <v>6</v>
      </c>
      <c r="F47" s="30" t="s">
        <v>101</v>
      </c>
      <c r="G47" s="31">
        <f>SUMIFS(G48:G977,$C48:$C977,$C48,$D48:$D977,$D48)/2</f>
        <v>150</v>
      </c>
      <c r="H47" s="31">
        <f>SUMIFS(H48:H977,$C48:$C977,$C48,$D48:$D977,$D48)/2</f>
        <v>0</v>
      </c>
      <c r="I47" s="31">
        <f>SUMIFS(I48:I977,$C48:$C977,$C48,$D48:$D977,$D48)/2</f>
        <v>150</v>
      </c>
      <c r="J47" s="31">
        <f>SUMIFS(J48:J977,$C48:$C977,$C48,$D48:$D977,$D48)/2</f>
        <v>0</v>
      </c>
    </row>
    <row r="48" spans="1:10" s="13" customFormat="1" ht="47.25" x14ac:dyDescent="0.25">
      <c r="A48" s="16">
        <v>2</v>
      </c>
      <c r="B48" s="32" t="s">
        <v>59</v>
      </c>
      <c r="C48" s="33" t="s">
        <v>117</v>
      </c>
      <c r="D48" s="33" t="s">
        <v>115</v>
      </c>
      <c r="E48" s="33" t="s">
        <v>60</v>
      </c>
      <c r="F48" s="33" t="s">
        <v>101</v>
      </c>
      <c r="G48" s="34">
        <f>SUMIFS(G49:G974,$C49:$C974,$C49,$D49:$D974,$D49,$E49:$E974,$E49)</f>
        <v>150</v>
      </c>
      <c r="H48" s="34">
        <f>SUMIFS(H49:H974,$C49:$C974,$C49,$D49:$D974,$D49,$E49:$E974,$E49)</f>
        <v>0</v>
      </c>
      <c r="I48" s="34">
        <f>SUMIFS(I49:I974,$C49:$C974,$C49,$D49:$D974,$D49,$E49:$E974,$E49)</f>
        <v>150</v>
      </c>
      <c r="J48" s="34">
        <f>SUMIFS(J49:J974,$C49:$C974,$C49,$D49:$D974,$D49,$E49:$E974,$E49)</f>
        <v>0</v>
      </c>
    </row>
    <row r="49" spans="1:10" s="13" customFormat="1" ht="47.25" x14ac:dyDescent="0.25">
      <c r="A49" s="17">
        <v>3</v>
      </c>
      <c r="B49" s="22" t="s">
        <v>11</v>
      </c>
      <c r="C49" s="23" t="s">
        <v>117</v>
      </c>
      <c r="D49" s="23" t="s">
        <v>115</v>
      </c>
      <c r="E49" s="23" t="s">
        <v>60</v>
      </c>
      <c r="F49" s="23" t="s">
        <v>103</v>
      </c>
      <c r="G49" s="24">
        <v>150</v>
      </c>
      <c r="H49" s="24"/>
      <c r="I49" s="24">
        <v>150</v>
      </c>
      <c r="J49" s="24"/>
    </row>
    <row r="50" spans="1:10" s="13" customFormat="1" ht="31.5" x14ac:dyDescent="0.25">
      <c r="A50" s="14">
        <v>0</v>
      </c>
      <c r="B50" s="26" t="s">
        <v>139</v>
      </c>
      <c r="C50" s="27" t="s">
        <v>108</v>
      </c>
      <c r="D50" s="27" t="s">
        <v>150</v>
      </c>
      <c r="E50" s="27"/>
      <c r="F50" s="27"/>
      <c r="G50" s="28">
        <f>SUMIFS(G51:G981,$C51:$C981,$C51)/3</f>
        <v>2771.7000000000003</v>
      </c>
      <c r="H50" s="28">
        <f>SUMIFS(H51:H981,$C51:$C981,$C51)/3</f>
        <v>0</v>
      </c>
      <c r="I50" s="28">
        <f>SUMIFS(I51:I981,$C51:$C981,$C51)/3</f>
        <v>2771.7000000000003</v>
      </c>
      <c r="J50" s="28">
        <f>SUMIFS(J51:J981,$C51:$C981,$C51)/3</f>
        <v>0</v>
      </c>
    </row>
    <row r="51" spans="1:10" s="13" customFormat="1" ht="47.25" x14ac:dyDescent="0.25">
      <c r="A51" s="15">
        <v>1</v>
      </c>
      <c r="B51" s="29" t="s">
        <v>61</v>
      </c>
      <c r="C51" s="30" t="s">
        <v>108</v>
      </c>
      <c r="D51" s="30" t="s">
        <v>118</v>
      </c>
      <c r="E51" s="30" t="s">
        <v>6</v>
      </c>
      <c r="F51" s="30" t="s">
        <v>101</v>
      </c>
      <c r="G51" s="31">
        <f>SUMIFS(G52:G981,$C52:$C981,$C52,$D52:$D981,$D52)/2</f>
        <v>2385.4</v>
      </c>
      <c r="H51" s="31">
        <f>SUMIFS(H52:H981,$C52:$C981,$C52,$D52:$D981,$D52)/2</f>
        <v>0</v>
      </c>
      <c r="I51" s="31">
        <f>SUMIFS(I52:I981,$C52:$C981,$C52,$D52:$D981,$D52)/2</f>
        <v>2385.4</v>
      </c>
      <c r="J51" s="31">
        <f>SUMIFS(J52:J981,$C52:$C981,$C52,$D52:$D981,$D52)/2</f>
        <v>0</v>
      </c>
    </row>
    <row r="52" spans="1:10" s="13" customFormat="1" ht="94.5" x14ac:dyDescent="0.25">
      <c r="A52" s="16">
        <v>2</v>
      </c>
      <c r="B52" s="32" t="s">
        <v>47</v>
      </c>
      <c r="C52" s="33" t="s">
        <v>108</v>
      </c>
      <c r="D52" s="33" t="s">
        <v>118</v>
      </c>
      <c r="E52" s="33" t="s">
        <v>48</v>
      </c>
      <c r="F52" s="33"/>
      <c r="G52" s="34">
        <f>SUMIFS(G53:G978,$C53:$C978,$C53,$D53:$D978,$D53,$E53:$E978,$E53)</f>
        <v>2285.4</v>
      </c>
      <c r="H52" s="34">
        <f>SUMIFS(H53:H978,$C53:$C978,$C53,$D53:$D978,$D53,$E53:$E978,$E53)</f>
        <v>0</v>
      </c>
      <c r="I52" s="34">
        <f>SUMIFS(I53:I978,$C53:$C978,$C53,$D53:$D978,$D53,$E53:$E978,$E53)</f>
        <v>2285.4</v>
      </c>
      <c r="J52" s="34">
        <f>SUMIFS(J53:J978,$C53:$C978,$C53,$D53:$D978,$D53,$E53:$E978,$E53)</f>
        <v>0</v>
      </c>
    </row>
    <row r="53" spans="1:10" s="13" customFormat="1" ht="15.75" x14ac:dyDescent="0.25">
      <c r="A53" s="17">
        <v>3</v>
      </c>
      <c r="B53" s="22" t="s">
        <v>49</v>
      </c>
      <c r="C53" s="23" t="s">
        <v>108</v>
      </c>
      <c r="D53" s="23" t="s">
        <v>118</v>
      </c>
      <c r="E53" s="23" t="s">
        <v>48</v>
      </c>
      <c r="F53" s="23" t="s">
        <v>120</v>
      </c>
      <c r="G53" s="24">
        <v>2285.4</v>
      </c>
      <c r="H53" s="24"/>
      <c r="I53" s="24">
        <v>2285.4</v>
      </c>
      <c r="J53" s="24"/>
    </row>
    <row r="54" spans="1:10" s="13" customFormat="1" ht="63" x14ac:dyDescent="0.25">
      <c r="A54" s="16">
        <v>2</v>
      </c>
      <c r="B54" s="32" t="s">
        <v>126</v>
      </c>
      <c r="C54" s="33" t="s">
        <v>108</v>
      </c>
      <c r="D54" s="33" t="s">
        <v>118</v>
      </c>
      <c r="E54" s="33" t="s">
        <v>62</v>
      </c>
      <c r="F54" s="33" t="s">
        <v>101</v>
      </c>
      <c r="G54" s="34">
        <f>SUMIFS(G55:G980,$C55:$C980,$C55,$D55:$D980,$D55,$E55:$E980,$E55)</f>
        <v>100</v>
      </c>
      <c r="H54" s="34">
        <f>SUMIFS(H55:H980,$C55:$C980,$C55,$D55:$D980,$D55,$E55:$E980,$E55)</f>
        <v>0</v>
      </c>
      <c r="I54" s="34">
        <f>SUMIFS(I55:I980,$C55:$C980,$C55,$D55:$D980,$D55,$E55:$E980,$E55)</f>
        <v>100</v>
      </c>
      <c r="J54" s="34">
        <f>SUMIFS(J55:J980,$C55:$C980,$C55,$D55:$D980,$D55,$E55:$E980,$E55)</f>
        <v>0</v>
      </c>
    </row>
    <row r="55" spans="1:10" s="13" customFormat="1" ht="47.25" x14ac:dyDescent="0.25">
      <c r="A55" s="17">
        <v>3</v>
      </c>
      <c r="B55" s="22" t="s">
        <v>11</v>
      </c>
      <c r="C55" s="23" t="s">
        <v>108</v>
      </c>
      <c r="D55" s="23" t="s">
        <v>118</v>
      </c>
      <c r="E55" s="23" t="s">
        <v>62</v>
      </c>
      <c r="F55" s="23" t="s">
        <v>103</v>
      </c>
      <c r="G55" s="24">
        <v>100</v>
      </c>
      <c r="H55" s="24"/>
      <c r="I55" s="24">
        <v>100</v>
      </c>
      <c r="J55" s="24"/>
    </row>
    <row r="56" spans="1:10" s="13" customFormat="1" ht="47.25" x14ac:dyDescent="0.25">
      <c r="A56" s="15">
        <v>1</v>
      </c>
      <c r="B56" s="29" t="s">
        <v>39</v>
      </c>
      <c r="C56" s="30" t="s">
        <v>108</v>
      </c>
      <c r="D56" s="30" t="s">
        <v>106</v>
      </c>
      <c r="E56" s="30"/>
      <c r="F56" s="30"/>
      <c r="G56" s="31">
        <f>SUMIFS(G57:G986,$C57:$C986,$C57,$D57:$D986,$D57)/2</f>
        <v>386.3</v>
      </c>
      <c r="H56" s="31">
        <f>SUMIFS(H57:H986,$C57:$C986,$C57,$D57:$D986,$D57)/2</f>
        <v>0</v>
      </c>
      <c r="I56" s="31">
        <f>SUMIFS(I57:I986,$C57:$C986,$C57,$D57:$D986,$D57)/2</f>
        <v>386.3</v>
      </c>
      <c r="J56" s="31">
        <f>SUMIFS(J57:J986,$C57:$C986,$C57,$D57:$D986,$D57)/2</f>
        <v>0</v>
      </c>
    </row>
    <row r="57" spans="1:10" s="13" customFormat="1" ht="94.5" x14ac:dyDescent="0.25">
      <c r="A57" s="16">
        <v>2</v>
      </c>
      <c r="B57" s="32" t="s">
        <v>63</v>
      </c>
      <c r="C57" s="33" t="s">
        <v>108</v>
      </c>
      <c r="D57" s="33" t="s">
        <v>106</v>
      </c>
      <c r="E57" s="33" t="s">
        <v>64</v>
      </c>
      <c r="F57" s="33"/>
      <c r="G57" s="34">
        <f>SUMIFS(G58:G983,$C58:$C983,$C58,$D58:$D983,$D58,$E58:$E983,$E58)</f>
        <v>386.3</v>
      </c>
      <c r="H57" s="34">
        <f>SUMIFS(H58:H983,$C58:$C983,$C58,$D58:$D983,$D58,$E58:$E983,$E58)</f>
        <v>0</v>
      </c>
      <c r="I57" s="34">
        <f>SUMIFS(I58:I983,$C58:$C983,$C58,$D58:$D983,$D58,$E58:$E983,$E58)</f>
        <v>386.3</v>
      </c>
      <c r="J57" s="34">
        <f>SUMIFS(J58:J983,$C58:$C983,$C58,$D58:$D983,$D58,$E58:$E983,$E58)</f>
        <v>0</v>
      </c>
    </row>
    <row r="58" spans="1:10" s="13" customFormat="1" ht="15.75" x14ac:dyDescent="0.25">
      <c r="A58" s="17">
        <v>3</v>
      </c>
      <c r="B58" s="22" t="s">
        <v>49</v>
      </c>
      <c r="C58" s="23" t="s">
        <v>108</v>
      </c>
      <c r="D58" s="23" t="s">
        <v>106</v>
      </c>
      <c r="E58" s="23" t="s">
        <v>64</v>
      </c>
      <c r="F58" s="23" t="s">
        <v>120</v>
      </c>
      <c r="G58" s="24">
        <v>386.3</v>
      </c>
      <c r="H58" s="24"/>
      <c r="I58" s="24">
        <v>386.3</v>
      </c>
      <c r="J58" s="24"/>
    </row>
    <row r="59" spans="1:10" s="13" customFormat="1" ht="15.75" x14ac:dyDescent="0.25">
      <c r="A59" s="14">
        <v>0</v>
      </c>
      <c r="B59" s="26" t="s">
        <v>140</v>
      </c>
      <c r="C59" s="27" t="s">
        <v>115</v>
      </c>
      <c r="D59" s="27" t="s">
        <v>150</v>
      </c>
      <c r="E59" s="27"/>
      <c r="F59" s="27"/>
      <c r="G59" s="28">
        <f>SUMIFS(G60:G992,$C60:$C992,$C60)/3</f>
        <v>3312</v>
      </c>
      <c r="H59" s="28">
        <f>SUMIFS(H60:H992,$C60:$C992,$C60)/3</f>
        <v>0</v>
      </c>
      <c r="I59" s="28">
        <f>SUMIFS(I60:I992,$C60:$C992,$C60)/3</f>
        <v>3312</v>
      </c>
      <c r="J59" s="28">
        <f>SUMIFS(J60:J992,$C60:$C992,$C60)/3</f>
        <v>0</v>
      </c>
    </row>
    <row r="60" spans="1:10" s="13" customFormat="1" ht="15.75" x14ac:dyDescent="0.25">
      <c r="A60" s="15">
        <v>1</v>
      </c>
      <c r="B60" s="29" t="s">
        <v>65</v>
      </c>
      <c r="C60" s="30" t="s">
        <v>115</v>
      </c>
      <c r="D60" s="30" t="s">
        <v>121</v>
      </c>
      <c r="E60" s="30"/>
      <c r="F60" s="30"/>
      <c r="G60" s="31">
        <f>SUMIFS(G61:G992,$C61:$C992,$C61,$D61:$D992,$D61)/2</f>
        <v>746</v>
      </c>
      <c r="H60" s="31">
        <f>SUMIFS(H61:H992,$C61:$C992,$C61,$D61:$D992,$D61)/2</f>
        <v>0</v>
      </c>
      <c r="I60" s="31">
        <f>SUMIFS(I61:I992,$C61:$C992,$C61,$D61:$D992,$D61)/2</f>
        <v>746</v>
      </c>
      <c r="J60" s="31">
        <f>SUMIFS(J61:J992,$C61:$C992,$C61,$D61:$D992,$D61)/2</f>
        <v>0</v>
      </c>
    </row>
    <row r="61" spans="1:10" s="13" customFormat="1" ht="78.75" x14ac:dyDescent="0.25">
      <c r="A61" s="16">
        <v>2</v>
      </c>
      <c r="B61" s="32" t="s">
        <v>66</v>
      </c>
      <c r="C61" s="33" t="s">
        <v>115</v>
      </c>
      <c r="D61" s="33" t="s">
        <v>121</v>
      </c>
      <c r="E61" s="33" t="s">
        <v>67</v>
      </c>
      <c r="F61" s="33"/>
      <c r="G61" s="34">
        <f>SUMIFS(G62:G989,$C62:$C989,$C62,$D62:$D989,$D62,$E62:$E989,$E62)</f>
        <v>746</v>
      </c>
      <c r="H61" s="34">
        <f>SUMIFS(H62:H989,$C62:$C989,$C62,$D62:$D989,$D62,$E62:$E989,$E62)</f>
        <v>0</v>
      </c>
      <c r="I61" s="34">
        <f>SUMIFS(I62:I989,$C62:$C989,$C62,$D62:$D989,$D62,$E62:$E989,$E62)</f>
        <v>746</v>
      </c>
      <c r="J61" s="34">
        <f>SUMIFS(J62:J989,$C62:$C989,$C62,$D62:$D989,$D62,$E62:$E989,$E62)</f>
        <v>0</v>
      </c>
    </row>
    <row r="62" spans="1:10" s="13" customFormat="1" ht="31.5" x14ac:dyDescent="0.25">
      <c r="A62" s="17">
        <v>3</v>
      </c>
      <c r="B62" s="22" t="s">
        <v>22</v>
      </c>
      <c r="C62" s="23" t="s">
        <v>115</v>
      </c>
      <c r="D62" s="23" t="s">
        <v>121</v>
      </c>
      <c r="E62" s="23" t="s">
        <v>67</v>
      </c>
      <c r="F62" s="23" t="s">
        <v>111</v>
      </c>
      <c r="G62" s="24">
        <v>716</v>
      </c>
      <c r="H62" s="24"/>
      <c r="I62" s="24">
        <v>716</v>
      </c>
      <c r="J62" s="24"/>
    </row>
    <row r="63" spans="1:10" s="13" customFormat="1" ht="47.25" x14ac:dyDescent="0.25">
      <c r="A63" s="17">
        <v>3</v>
      </c>
      <c r="B63" s="22" t="s">
        <v>11</v>
      </c>
      <c r="C63" s="23" t="s">
        <v>115</v>
      </c>
      <c r="D63" s="23" t="s">
        <v>121</v>
      </c>
      <c r="E63" s="23" t="s">
        <v>67</v>
      </c>
      <c r="F63" s="23" t="s">
        <v>103</v>
      </c>
      <c r="G63" s="24">
        <v>30</v>
      </c>
      <c r="H63" s="24"/>
      <c r="I63" s="24">
        <v>30</v>
      </c>
      <c r="J63" s="24"/>
    </row>
    <row r="64" spans="1:10" s="13" customFormat="1" ht="141.75" x14ac:dyDescent="0.25">
      <c r="A64" s="17">
        <v>3</v>
      </c>
      <c r="B64" s="22" t="s">
        <v>68</v>
      </c>
      <c r="C64" s="23" t="s">
        <v>115</v>
      </c>
      <c r="D64" s="23" t="s">
        <v>121</v>
      </c>
      <c r="E64" s="23" t="s">
        <v>67</v>
      </c>
      <c r="F64" s="23" t="s">
        <v>122</v>
      </c>
      <c r="G64" s="24"/>
      <c r="H64" s="24"/>
      <c r="I64" s="24"/>
      <c r="J64" s="24"/>
    </row>
    <row r="65" spans="1:10" s="13" customFormat="1" ht="15.75" x14ac:dyDescent="0.25">
      <c r="A65" s="17">
        <v>3</v>
      </c>
      <c r="B65" s="22" t="s">
        <v>12</v>
      </c>
      <c r="C65" s="23" t="s">
        <v>115</v>
      </c>
      <c r="D65" s="23" t="s">
        <v>121</v>
      </c>
      <c r="E65" s="23" t="s">
        <v>67</v>
      </c>
      <c r="F65" s="23" t="s">
        <v>104</v>
      </c>
      <c r="G65" s="24"/>
      <c r="H65" s="24"/>
      <c r="I65" s="24"/>
      <c r="J65" s="24"/>
    </row>
    <row r="66" spans="1:10" s="13" customFormat="1" ht="15.75" x14ac:dyDescent="0.25">
      <c r="A66" s="15">
        <v>1</v>
      </c>
      <c r="B66" s="29" t="s">
        <v>69</v>
      </c>
      <c r="C66" s="30" t="s">
        <v>115</v>
      </c>
      <c r="D66" s="30" t="s">
        <v>112</v>
      </c>
      <c r="E66" s="30" t="s">
        <v>6</v>
      </c>
      <c r="F66" s="30" t="s">
        <v>101</v>
      </c>
      <c r="G66" s="31">
        <f>SUMIFS(G67:G998,$C67:$C998,$C67,$D67:$D998,$D67)/2</f>
        <v>1300</v>
      </c>
      <c r="H66" s="31">
        <f>SUMIFS(H67:H998,$C67:$C998,$C67,$D67:$D998,$D67)/2</f>
        <v>0</v>
      </c>
      <c r="I66" s="31">
        <f>SUMIFS(I67:I998,$C67:$C998,$C67,$D67:$D998,$D67)/2</f>
        <v>1300</v>
      </c>
      <c r="J66" s="31">
        <f>SUMIFS(J67:J998,$C67:$C998,$C67,$D67:$D998,$D67)/2</f>
        <v>0</v>
      </c>
    </row>
    <row r="67" spans="1:10" s="13" customFormat="1" ht="47.25" x14ac:dyDescent="0.25">
      <c r="A67" s="16">
        <v>2</v>
      </c>
      <c r="B67" s="32" t="s">
        <v>127</v>
      </c>
      <c r="C67" s="33" t="s">
        <v>115</v>
      </c>
      <c r="D67" s="33" t="s">
        <v>112</v>
      </c>
      <c r="E67" s="33" t="s">
        <v>70</v>
      </c>
      <c r="F67" s="33"/>
      <c r="G67" s="34">
        <f>SUMIFS(G68:G995,$C68:$C995,$C68,$D68:$D995,$D68,$E68:$E995,$E68)</f>
        <v>1300</v>
      </c>
      <c r="H67" s="34">
        <f>SUMIFS(H68:H995,$C68:$C995,$C68,$D68:$D995,$D68,$E68:$E995,$E68)</f>
        <v>0</v>
      </c>
      <c r="I67" s="34">
        <f>SUMIFS(I68:I995,$C68:$C995,$C68,$D68:$D995,$D68,$E68:$E995,$E68)</f>
        <v>1300</v>
      </c>
      <c r="J67" s="34">
        <f>SUMIFS(J68:J995,$C68:$C995,$C68,$D68:$D995,$D68,$E68:$E995,$E68)</f>
        <v>0</v>
      </c>
    </row>
    <row r="68" spans="1:10" s="13" customFormat="1" ht="63" x14ac:dyDescent="0.25">
      <c r="A68" s="17">
        <v>3</v>
      </c>
      <c r="B68" s="22" t="s">
        <v>141</v>
      </c>
      <c r="C68" s="23" t="s">
        <v>115</v>
      </c>
      <c r="D68" s="23" t="s">
        <v>112</v>
      </c>
      <c r="E68" s="23" t="s">
        <v>70</v>
      </c>
      <c r="F68" s="23" t="s">
        <v>122</v>
      </c>
      <c r="G68" s="24">
        <v>1300</v>
      </c>
      <c r="H68" s="24"/>
      <c r="I68" s="24">
        <v>1300</v>
      </c>
      <c r="J68" s="24"/>
    </row>
    <row r="69" spans="1:10" s="13" customFormat="1" ht="31.5" x14ac:dyDescent="0.25">
      <c r="A69" s="15">
        <v>1</v>
      </c>
      <c r="B69" s="29" t="s">
        <v>40</v>
      </c>
      <c r="C69" s="30" t="s">
        <v>115</v>
      </c>
      <c r="D69" s="30" t="s">
        <v>116</v>
      </c>
      <c r="E69" s="30"/>
      <c r="F69" s="30"/>
      <c r="G69" s="31">
        <f>SUMIFS(G70:G1004,$C70:$C1004,$C70,$D70:$D1004,$D70)/2</f>
        <v>1266</v>
      </c>
      <c r="H69" s="31">
        <f>SUMIFS(H70:H1004,$C70:$C1004,$C70,$D70:$D1004,$D70)/2</f>
        <v>0</v>
      </c>
      <c r="I69" s="31">
        <f>SUMIFS(I70:I1004,$C70:$C1004,$C70,$D70:$D1004,$D70)/2</f>
        <v>1266</v>
      </c>
      <c r="J69" s="31">
        <f>SUMIFS(J70:J1004,$C70:$C1004,$C70,$D70:$D1004,$D70)/2</f>
        <v>0</v>
      </c>
    </row>
    <row r="70" spans="1:10" s="13" customFormat="1" ht="47.25" x14ac:dyDescent="0.25">
      <c r="A70" s="16">
        <v>2</v>
      </c>
      <c r="B70" s="32" t="s">
        <v>71</v>
      </c>
      <c r="C70" s="33" t="s">
        <v>115</v>
      </c>
      <c r="D70" s="33" t="s">
        <v>116</v>
      </c>
      <c r="E70" s="33" t="s">
        <v>72</v>
      </c>
      <c r="F70" s="33"/>
      <c r="G70" s="34">
        <f>SUMIFS(G71:G1001,$C71:$C1001,$C71,$D71:$D1001,$D71,$E71:$E1001,$E71)</f>
        <v>1266</v>
      </c>
      <c r="H70" s="34">
        <f>SUMIFS(H71:H1001,$C71:$C1001,$C71,$D71:$D1001,$D71,$E71:$E1001,$E71)</f>
        <v>0</v>
      </c>
      <c r="I70" s="34">
        <f>SUMIFS(I71:I1001,$C71:$C1001,$C71,$D71:$D1001,$D71,$E71:$E1001,$E71)</f>
        <v>1266</v>
      </c>
      <c r="J70" s="34">
        <f>SUMIFS(J71:J1001,$C71:$C1001,$C71,$D71:$D1001,$D71,$E71:$E1001,$E71)</f>
        <v>0</v>
      </c>
    </row>
    <row r="71" spans="1:10" s="13" customFormat="1" ht="47.25" x14ac:dyDescent="0.25">
      <c r="A71" s="17">
        <v>3</v>
      </c>
      <c r="B71" s="22" t="s">
        <v>73</v>
      </c>
      <c r="C71" s="23" t="s">
        <v>115</v>
      </c>
      <c r="D71" s="23" t="s">
        <v>116</v>
      </c>
      <c r="E71" s="23" t="s">
        <v>72</v>
      </c>
      <c r="F71" s="23" t="s">
        <v>123</v>
      </c>
      <c r="G71" s="24">
        <v>1266</v>
      </c>
      <c r="H71" s="24"/>
      <c r="I71" s="24">
        <v>1266</v>
      </c>
      <c r="J71" s="24"/>
    </row>
    <row r="72" spans="1:10" s="13" customFormat="1" ht="15.75" x14ac:dyDescent="0.25">
      <c r="A72" s="14">
        <v>0</v>
      </c>
      <c r="B72" s="26" t="s">
        <v>142</v>
      </c>
      <c r="C72" s="27" t="s">
        <v>121</v>
      </c>
      <c r="D72" s="27" t="s">
        <v>150</v>
      </c>
      <c r="E72" s="27"/>
      <c r="F72" s="27"/>
      <c r="G72" s="28">
        <f>SUMIFS(G73:G1011,$C73:$C1011,$C73)/3</f>
        <v>2656.8</v>
      </c>
      <c r="H72" s="28">
        <f>SUMIFS(H73:H1011,$C73:$C1011,$C73)/3</f>
        <v>0</v>
      </c>
      <c r="I72" s="28">
        <f>SUMIFS(I73:I1011,$C73:$C1011,$C73)/3</f>
        <v>2656.8</v>
      </c>
      <c r="J72" s="28">
        <f>SUMIFS(J73:J1011,$C73:$C1011,$C73)/3</f>
        <v>0</v>
      </c>
    </row>
    <row r="73" spans="1:10" s="13" customFormat="1" ht="15.75" x14ac:dyDescent="0.25">
      <c r="A73" s="15">
        <v>1</v>
      </c>
      <c r="B73" s="29" t="s">
        <v>74</v>
      </c>
      <c r="C73" s="30" t="s">
        <v>121</v>
      </c>
      <c r="D73" s="30" t="s">
        <v>99</v>
      </c>
      <c r="E73" s="30"/>
      <c r="F73" s="30"/>
      <c r="G73" s="31">
        <f>SUMIFS(G74:G1011,$C74:$C1011,$C74,$D74:$D1011,$D74)/2</f>
        <v>2656.8</v>
      </c>
      <c r="H73" s="31">
        <f>SUMIFS(H74:H1011,$C74:$C1011,$C74,$D74:$D1011,$D74)/2</f>
        <v>0</v>
      </c>
      <c r="I73" s="31">
        <f>SUMIFS(I74:I1011,$C74:$C1011,$C74,$D74:$D1011,$D74)/2</f>
        <v>2656.8</v>
      </c>
      <c r="J73" s="31">
        <f>SUMIFS(J74:J1011,$C74:$C1011,$C74,$D74:$D1011,$D74)/2</f>
        <v>0</v>
      </c>
    </row>
    <row r="74" spans="1:10" s="13" customFormat="1" ht="78.75" x14ac:dyDescent="0.25">
      <c r="A74" s="16">
        <v>2</v>
      </c>
      <c r="B74" s="35" t="s">
        <v>54</v>
      </c>
      <c r="C74" s="33" t="s">
        <v>121</v>
      </c>
      <c r="D74" s="33" t="s">
        <v>99</v>
      </c>
      <c r="E74" s="33" t="s">
        <v>55</v>
      </c>
      <c r="F74" s="33" t="s">
        <v>101</v>
      </c>
      <c r="G74" s="34">
        <f>SUMIFS(G75:G1008,$C75:$C1008,$C75,$D75:$D1008,$D75,$E75:$E1008,$E75)</f>
        <v>2656.8</v>
      </c>
      <c r="H74" s="34">
        <f>SUMIFS(H75:H1008,$C75:$C1008,$C75,$D75:$D1008,$D75,$E75:$E1008,$E75)</f>
        <v>0</v>
      </c>
      <c r="I74" s="34">
        <f>SUMIFS(I75:I1008,$C75:$C1008,$C75,$D75:$D1008,$D75,$E75:$E1008,$E75)</f>
        <v>2656.8</v>
      </c>
      <c r="J74" s="34">
        <f>SUMIFS(J75:J1008,$C75:$C1008,$C75,$D75:$D1008,$D75,$E75:$E1008,$E75)</f>
        <v>0</v>
      </c>
    </row>
    <row r="75" spans="1:10" s="13" customFormat="1" ht="15.75" x14ac:dyDescent="0.25">
      <c r="A75" s="17">
        <v>3</v>
      </c>
      <c r="B75" s="22" t="s">
        <v>49</v>
      </c>
      <c r="C75" s="23" t="s">
        <v>121</v>
      </c>
      <c r="D75" s="23" t="s">
        <v>99</v>
      </c>
      <c r="E75" s="23" t="s">
        <v>55</v>
      </c>
      <c r="F75" s="23" t="s">
        <v>120</v>
      </c>
      <c r="G75" s="24">
        <v>2656.8</v>
      </c>
      <c r="H75" s="24"/>
      <c r="I75" s="24">
        <v>2656.8</v>
      </c>
      <c r="J75" s="24"/>
    </row>
    <row r="76" spans="1:10" s="13" customFormat="1" ht="15.75" x14ac:dyDescent="0.25">
      <c r="A76" s="14">
        <v>0</v>
      </c>
      <c r="B76" s="26" t="s">
        <v>143</v>
      </c>
      <c r="C76" s="27" t="s">
        <v>100</v>
      </c>
      <c r="D76" s="27" t="s">
        <v>150</v>
      </c>
      <c r="E76" s="27"/>
      <c r="F76" s="27"/>
      <c r="G76" s="28">
        <f>SUMIFS(G77:G1030,$C77:$C1030,$C77)/3</f>
        <v>9316.9999999999982</v>
      </c>
      <c r="H76" s="28">
        <f>SUMIFS(H77:H1030,$C77:$C1030,$C77)/3</f>
        <v>0</v>
      </c>
      <c r="I76" s="28">
        <f>SUMIFS(I77:I1030,$C77:$C1030,$C77)/3</f>
        <v>9316.9999999999982</v>
      </c>
      <c r="J76" s="28">
        <f>SUMIFS(J77:J1030,$C77:$C1030,$C77)/3</f>
        <v>0</v>
      </c>
    </row>
    <row r="77" spans="1:10" s="13" customFormat="1" ht="31.5" x14ac:dyDescent="0.25">
      <c r="A77" s="15">
        <v>1</v>
      </c>
      <c r="B77" s="29" t="s">
        <v>77</v>
      </c>
      <c r="C77" s="30" t="s">
        <v>100</v>
      </c>
      <c r="D77" s="30" t="s">
        <v>121</v>
      </c>
      <c r="E77" s="30" t="s">
        <v>101</v>
      </c>
      <c r="F77" s="30" t="s">
        <v>101</v>
      </c>
      <c r="G77" s="31">
        <f>SUMIFS(G78:G1030,$C78:$C1030,$C78,$D78:$D1030,$D78)/2</f>
        <v>9317</v>
      </c>
      <c r="H77" s="31">
        <f>SUMIFS(H78:H1030,$C78:$C1030,$C78,$D78:$D1030,$D78)/2</f>
        <v>0</v>
      </c>
      <c r="I77" s="31">
        <f>SUMIFS(I78:I1030,$C78:$C1030,$C78,$D78:$D1030,$D78)/2</f>
        <v>9317</v>
      </c>
      <c r="J77" s="31">
        <f>SUMIFS(J78:J1030,$C78:$C1030,$C78,$D78:$D1030,$D78)/2</f>
        <v>0</v>
      </c>
    </row>
    <row r="78" spans="1:10" s="13" customFormat="1" ht="31.5" x14ac:dyDescent="0.25">
      <c r="A78" s="16">
        <v>2</v>
      </c>
      <c r="B78" s="32" t="s">
        <v>78</v>
      </c>
      <c r="C78" s="33" t="s">
        <v>100</v>
      </c>
      <c r="D78" s="33" t="s">
        <v>121</v>
      </c>
      <c r="E78" s="33" t="s">
        <v>79</v>
      </c>
      <c r="F78" s="33"/>
      <c r="G78" s="34">
        <f>SUMIFS(G79:G1027,$C79:$C1027,$C79,$D79:$D1027,$D79,$E79:$E1027,$E79)</f>
        <v>2612.1</v>
      </c>
      <c r="H78" s="34">
        <f>SUMIFS(H79:H1027,$C79:$C1027,$C79,$D79:$D1027,$D79,$E79:$E1027,$E79)</f>
        <v>0</v>
      </c>
      <c r="I78" s="34">
        <f>SUMIFS(I79:I1027,$C79:$C1027,$C79,$D79:$D1027,$D79,$E79:$E1027,$E79)</f>
        <v>2612.1</v>
      </c>
      <c r="J78" s="34">
        <f>SUMIFS(J79:J1027,$C79:$C1027,$C79,$D79:$D1027,$D79,$E79:$E1027,$E79)</f>
        <v>0</v>
      </c>
    </row>
    <row r="79" spans="1:10" s="13" customFormat="1" ht="15.75" x14ac:dyDescent="0.25">
      <c r="A79" s="17">
        <v>3</v>
      </c>
      <c r="B79" s="22" t="s">
        <v>49</v>
      </c>
      <c r="C79" s="23" t="s">
        <v>100</v>
      </c>
      <c r="D79" s="23" t="s">
        <v>121</v>
      </c>
      <c r="E79" s="23" t="s">
        <v>79</v>
      </c>
      <c r="F79" s="23" t="s">
        <v>120</v>
      </c>
      <c r="G79" s="24">
        <v>2612.1</v>
      </c>
      <c r="H79" s="24"/>
      <c r="I79" s="24">
        <v>2612.1</v>
      </c>
      <c r="J79" s="24"/>
    </row>
    <row r="80" spans="1:10" s="13" customFormat="1" ht="63" x14ac:dyDescent="0.25">
      <c r="A80" s="16">
        <v>2</v>
      </c>
      <c r="B80" s="32" t="s">
        <v>80</v>
      </c>
      <c r="C80" s="33" t="s">
        <v>100</v>
      </c>
      <c r="D80" s="33" t="s">
        <v>121</v>
      </c>
      <c r="E80" s="33" t="s">
        <v>81</v>
      </c>
      <c r="F80" s="33"/>
      <c r="G80" s="34">
        <f>SUMIFS(G81:G1029,$C81:$C1029,$C81,$D81:$D1029,$D81,$E81:$E1029,$E81)</f>
        <v>2902.6</v>
      </c>
      <c r="H80" s="34">
        <f>SUMIFS(H81:H1029,$C81:$C1029,$C81,$D81:$D1029,$D81,$E81:$E1029,$E81)</f>
        <v>0</v>
      </c>
      <c r="I80" s="34">
        <f>SUMIFS(I81:I1029,$C81:$C1029,$C81,$D81:$D1029,$D81,$E81:$E1029,$E81)</f>
        <v>2902.6</v>
      </c>
      <c r="J80" s="34">
        <f>SUMIFS(J81:J1029,$C81:$C1029,$C81,$D81:$D1029,$D81,$E81:$E1029,$E81)</f>
        <v>0</v>
      </c>
    </row>
    <row r="81" spans="1:10" s="13" customFormat="1" ht="15.75" x14ac:dyDescent="0.25">
      <c r="A81" s="17">
        <v>3</v>
      </c>
      <c r="B81" s="22" t="s">
        <v>49</v>
      </c>
      <c r="C81" s="23" t="s">
        <v>100</v>
      </c>
      <c r="D81" s="23" t="s">
        <v>121</v>
      </c>
      <c r="E81" s="23" t="s">
        <v>81</v>
      </c>
      <c r="F81" s="23" t="s">
        <v>120</v>
      </c>
      <c r="G81" s="24">
        <v>2902.6</v>
      </c>
      <c r="H81" s="24"/>
      <c r="I81" s="24">
        <v>2902.6</v>
      </c>
      <c r="J81" s="24"/>
    </row>
    <row r="82" spans="1:10" s="13" customFormat="1" ht="63" x14ac:dyDescent="0.25">
      <c r="A82" s="16">
        <v>2</v>
      </c>
      <c r="B82" s="35" t="s">
        <v>82</v>
      </c>
      <c r="C82" s="33" t="s">
        <v>100</v>
      </c>
      <c r="D82" s="33" t="s">
        <v>121</v>
      </c>
      <c r="E82" s="33" t="s">
        <v>83</v>
      </c>
      <c r="F82" s="33"/>
      <c r="G82" s="34">
        <f>SUMIFS(G83:G1031,$C83:$C1031,$C83,$D83:$D1031,$D83,$E83:$E1031,$E83)</f>
        <v>3802.3</v>
      </c>
      <c r="H82" s="34">
        <f>SUMIFS(H83:H1031,$C83:$C1031,$C83,$D83:$D1031,$D83,$E83:$E1031,$E83)</f>
        <v>0</v>
      </c>
      <c r="I82" s="34">
        <f>SUMIFS(I83:I1031,$C83:$C1031,$C83,$D83:$D1031,$D83,$E83:$E1031,$E83)</f>
        <v>3802.3</v>
      </c>
      <c r="J82" s="34">
        <f>SUMIFS(J83:J1031,$C83:$C1031,$C83,$D83:$D1031,$D83,$E83:$E1031,$E83)</f>
        <v>0</v>
      </c>
    </row>
    <row r="83" spans="1:10" s="13" customFormat="1" ht="15.75" x14ac:dyDescent="0.25">
      <c r="A83" s="17">
        <v>3</v>
      </c>
      <c r="B83" s="22" t="s">
        <v>49</v>
      </c>
      <c r="C83" s="23" t="s">
        <v>100</v>
      </c>
      <c r="D83" s="23" t="s">
        <v>121</v>
      </c>
      <c r="E83" s="23" t="s">
        <v>83</v>
      </c>
      <c r="F83" s="23" t="s">
        <v>120</v>
      </c>
      <c r="G83" s="24">
        <v>3802.3</v>
      </c>
      <c r="H83" s="24"/>
      <c r="I83" s="24">
        <v>3802.3</v>
      </c>
      <c r="J83" s="24"/>
    </row>
    <row r="84" spans="1:10" s="13" customFormat="1" ht="15.75" x14ac:dyDescent="0.25">
      <c r="A84" s="14">
        <v>0</v>
      </c>
      <c r="B84" s="26" t="s">
        <v>144</v>
      </c>
      <c r="C84" s="27" t="s">
        <v>110</v>
      </c>
      <c r="D84" s="27" t="s">
        <v>150</v>
      </c>
      <c r="E84" s="27"/>
      <c r="F84" s="27"/>
      <c r="G84" s="28">
        <f>SUMIFS(G85:G1038,$C85:$C1038,$C85)/3</f>
        <v>61349.900000000016</v>
      </c>
      <c r="H84" s="28">
        <f>SUMIFS(H85:H1038,$C85:$C1038,$C85)/3</f>
        <v>0</v>
      </c>
      <c r="I84" s="28">
        <f>SUMIFS(I85:I1038,$C85:$C1038,$C85)/3</f>
        <v>64349.900000000016</v>
      </c>
      <c r="J84" s="28">
        <f>SUMIFS(J85:J1038,$C85:$C1038,$C85)/3</f>
        <v>0</v>
      </c>
    </row>
    <row r="85" spans="1:10" s="13" customFormat="1" ht="15.75" x14ac:dyDescent="0.25">
      <c r="A85" s="15">
        <v>1</v>
      </c>
      <c r="B85" s="29" t="s">
        <v>41</v>
      </c>
      <c r="C85" s="30" t="s">
        <v>110</v>
      </c>
      <c r="D85" s="30" t="s">
        <v>117</v>
      </c>
      <c r="E85" s="30"/>
      <c r="F85" s="30"/>
      <c r="G85" s="31">
        <f t="shared" ref="G85:J85" si="0">SUMIFS(G86:G1043,$C86:$C1043,$C86,$D86:$D1043,$D86)/2</f>
        <v>44997.1</v>
      </c>
      <c r="H85" s="31">
        <f t="shared" si="0"/>
        <v>0</v>
      </c>
      <c r="I85" s="31">
        <f t="shared" si="0"/>
        <v>47997.1</v>
      </c>
      <c r="J85" s="31">
        <f t="shared" si="0"/>
        <v>0</v>
      </c>
    </row>
    <row r="86" spans="1:10" s="13" customFormat="1" ht="94.5" x14ac:dyDescent="0.25">
      <c r="A86" s="16">
        <v>2</v>
      </c>
      <c r="B86" s="32" t="s">
        <v>47</v>
      </c>
      <c r="C86" s="33" t="s">
        <v>110</v>
      </c>
      <c r="D86" s="33" t="s">
        <v>117</v>
      </c>
      <c r="E86" s="33" t="s">
        <v>48</v>
      </c>
      <c r="F86" s="33"/>
      <c r="G86" s="34">
        <f>SUMIFS(G87:G1038,$C87:$C1038,$C87,$D87:$D1038,$D87,$E87:$E1038,$E87)</f>
        <v>26087.1</v>
      </c>
      <c r="H86" s="34">
        <f>SUMIFS(H87:H1038,$C87:$C1038,$C87,$D87:$D1038,$D87,$E87:$E1038,$E87)</f>
        <v>0</v>
      </c>
      <c r="I86" s="34">
        <f>SUMIFS(I87:I1038,$C87:$C1038,$C87,$D87:$D1038,$D87,$E87:$E1038,$E87)</f>
        <v>29087.1</v>
      </c>
      <c r="J86" s="34">
        <f>SUMIFS(J87:J1038,$C87:$C1038,$C87,$D87:$D1038,$D87,$E87:$E1038,$E87)</f>
        <v>0</v>
      </c>
    </row>
    <row r="87" spans="1:10" s="13" customFormat="1" ht="15.75" x14ac:dyDescent="0.25">
      <c r="A87" s="17">
        <v>3</v>
      </c>
      <c r="B87" s="22" t="s">
        <v>49</v>
      </c>
      <c r="C87" s="23" t="s">
        <v>110</v>
      </c>
      <c r="D87" s="23" t="s">
        <v>117</v>
      </c>
      <c r="E87" s="23" t="s">
        <v>48</v>
      </c>
      <c r="F87" s="23" t="s">
        <v>120</v>
      </c>
      <c r="G87" s="24">
        <v>26087.1</v>
      </c>
      <c r="H87" s="24"/>
      <c r="I87" s="24">
        <v>29087.1</v>
      </c>
      <c r="J87" s="24"/>
    </row>
    <row r="88" spans="1:10" s="13" customFormat="1" ht="47.25" x14ac:dyDescent="0.25">
      <c r="A88" s="16">
        <v>2</v>
      </c>
      <c r="B88" s="32" t="s">
        <v>42</v>
      </c>
      <c r="C88" s="33" t="s">
        <v>110</v>
      </c>
      <c r="D88" s="33" t="s">
        <v>117</v>
      </c>
      <c r="E88" s="33" t="s">
        <v>43</v>
      </c>
      <c r="F88" s="33"/>
      <c r="G88" s="34">
        <f>SUMIFS(G89:G1040,$C89:$C1040,$C89,$D89:$D1040,$D89,$E89:$E1040,$E89)</f>
        <v>18910</v>
      </c>
      <c r="H88" s="34">
        <f>SUMIFS(H89:H1040,$C89:$C1040,$C89,$D89:$D1040,$D89,$E89:$E1040,$E89)</f>
        <v>0</v>
      </c>
      <c r="I88" s="34">
        <f>SUMIFS(I89:I1040,$C89:$C1040,$C89,$D89:$D1040,$D89,$E89:$E1040,$E89)</f>
        <v>18910</v>
      </c>
      <c r="J88" s="34">
        <f>SUMIFS(J89:J1040,$C89:$C1040,$C89,$D89:$D1040,$D89,$E89:$E1040,$E89)</f>
        <v>0</v>
      </c>
    </row>
    <row r="89" spans="1:10" s="13" customFormat="1" ht="47.25" x14ac:dyDescent="0.25">
      <c r="A89" s="17">
        <v>3</v>
      </c>
      <c r="B89" s="22" t="s">
        <v>11</v>
      </c>
      <c r="C89" s="23" t="s">
        <v>110</v>
      </c>
      <c r="D89" s="23" t="s">
        <v>117</v>
      </c>
      <c r="E89" s="23" t="s">
        <v>43</v>
      </c>
      <c r="F89" s="23" t="s">
        <v>103</v>
      </c>
      <c r="G89" s="24">
        <v>18910</v>
      </c>
      <c r="H89" s="24"/>
      <c r="I89" s="24">
        <v>18910</v>
      </c>
      <c r="J89" s="24"/>
    </row>
    <row r="90" spans="1:10" s="13" customFormat="1" ht="15.75" x14ac:dyDescent="0.25">
      <c r="A90" s="15">
        <v>1</v>
      </c>
      <c r="B90" s="29" t="s">
        <v>86</v>
      </c>
      <c r="C90" s="30" t="s">
        <v>110</v>
      </c>
      <c r="D90" s="30" t="s">
        <v>108</v>
      </c>
      <c r="E90" s="30"/>
      <c r="F90" s="30"/>
      <c r="G90" s="31">
        <f>SUMIFS(G91:G1048,$C91:$C1048,$C91,$D91:$D1048,$D91)/2</f>
        <v>7557.2</v>
      </c>
      <c r="H90" s="31">
        <f>SUMIFS(H91:H1048,$C91:$C1048,$C91,$D91:$D1048,$D91)/2</f>
        <v>0</v>
      </c>
      <c r="I90" s="31">
        <f>SUMIFS(I91:I1048,$C91:$C1048,$C91,$D91:$D1048,$D91)/2</f>
        <v>7557.2</v>
      </c>
      <c r="J90" s="31">
        <f>SUMIFS(J91:J1048,$C91:$C1048,$C91,$D91:$D1048,$D91)/2</f>
        <v>0</v>
      </c>
    </row>
    <row r="91" spans="1:10" s="13" customFormat="1" ht="47.25" x14ac:dyDescent="0.25">
      <c r="A91" s="16">
        <v>2</v>
      </c>
      <c r="B91" s="32" t="s">
        <v>56</v>
      </c>
      <c r="C91" s="33" t="s">
        <v>110</v>
      </c>
      <c r="D91" s="33" t="s">
        <v>108</v>
      </c>
      <c r="E91" s="33" t="s">
        <v>57</v>
      </c>
      <c r="F91" s="33"/>
      <c r="G91" s="34">
        <f>SUMIFS(G92:G1045,$C92:$C1045,$C92,$D92:$D1045,$D92,$E92:$E1045,$E92)</f>
        <v>7557.2</v>
      </c>
      <c r="H91" s="34">
        <f>SUMIFS(H92:H1045,$C92:$C1045,$C92,$D92:$D1045,$D92,$E92:$E1045,$E92)</f>
        <v>0</v>
      </c>
      <c r="I91" s="34">
        <f>SUMIFS(I92:I1045,$C92:$C1045,$C92,$D92:$D1045,$D92,$E92:$E1045,$E92)</f>
        <v>7557.2</v>
      </c>
      <c r="J91" s="34">
        <f>SUMIFS(J92:J1045,$C92:$C1045,$C92,$D92:$D1045,$D92,$E92:$E1045,$E92)</f>
        <v>0</v>
      </c>
    </row>
    <row r="92" spans="1:10" s="13" customFormat="1" ht="15.75" x14ac:dyDescent="0.25">
      <c r="A92" s="17">
        <v>3</v>
      </c>
      <c r="B92" s="22" t="s">
        <v>49</v>
      </c>
      <c r="C92" s="23" t="s">
        <v>110</v>
      </c>
      <c r="D92" s="23" t="s">
        <v>108</v>
      </c>
      <c r="E92" s="23" t="s">
        <v>57</v>
      </c>
      <c r="F92" s="23" t="s">
        <v>120</v>
      </c>
      <c r="G92" s="24">
        <v>7557.2</v>
      </c>
      <c r="H92" s="24"/>
      <c r="I92" s="24">
        <v>7557.2</v>
      </c>
      <c r="J92" s="24"/>
    </row>
    <row r="93" spans="1:10" s="13" customFormat="1" ht="15.75" x14ac:dyDescent="0.25">
      <c r="A93" s="15">
        <v>1</v>
      </c>
      <c r="B93" s="29" t="s">
        <v>20</v>
      </c>
      <c r="C93" s="30" t="s">
        <v>110</v>
      </c>
      <c r="D93" s="30" t="s">
        <v>110</v>
      </c>
      <c r="E93" s="30"/>
      <c r="F93" s="30"/>
      <c r="G93" s="31">
        <f>SUMIFS(G94:G1051,$C94:$C1051,$C94,$D94:$D1051,$D94)/2</f>
        <v>8795.5999999999985</v>
      </c>
      <c r="H93" s="31">
        <f>SUMIFS(H94:H1051,$C94:$C1051,$C94,$D94:$D1051,$D94)/2</f>
        <v>0</v>
      </c>
      <c r="I93" s="31">
        <f>SUMIFS(I94:I1051,$C94:$C1051,$C94,$D94:$D1051,$D94)/2</f>
        <v>8795.5999999999985</v>
      </c>
      <c r="J93" s="31">
        <f>SUMIFS(J94:J1051,$C94:$C1051,$C94,$D94:$D1051,$D94)/2</f>
        <v>0</v>
      </c>
    </row>
    <row r="94" spans="1:10" s="13" customFormat="1" ht="31.5" x14ac:dyDescent="0.25">
      <c r="A94" s="16">
        <v>2</v>
      </c>
      <c r="B94" s="32" t="s">
        <v>125</v>
      </c>
      <c r="C94" s="33" t="s">
        <v>110</v>
      </c>
      <c r="D94" s="33" t="s">
        <v>110</v>
      </c>
      <c r="E94" s="33" t="s">
        <v>21</v>
      </c>
      <c r="F94" s="33"/>
      <c r="G94" s="34">
        <f>SUMIFS(G95:G1048,$C95:$C1048,$C95,$D95:$D1048,$D95,$E95:$E1048,$E95)</f>
        <v>5225.6000000000004</v>
      </c>
      <c r="H94" s="34">
        <f>SUMIFS(H95:H1048,$C95:$C1048,$C95,$D95:$D1048,$D95,$E95:$E1048,$E95)</f>
        <v>0</v>
      </c>
      <c r="I94" s="34">
        <f>SUMIFS(I95:I1048,$C95:$C1048,$C95,$D95:$D1048,$D95,$E95:$E1048,$E95)</f>
        <v>5225.6000000000004</v>
      </c>
      <c r="J94" s="34">
        <f>SUMIFS(J95:J1048,$C95:$C1048,$C95,$D95:$D1048,$D95,$E95:$E1048,$E95)</f>
        <v>0</v>
      </c>
    </row>
    <row r="95" spans="1:10" s="13" customFormat="1" ht="31.5" x14ac:dyDescent="0.25">
      <c r="A95" s="17">
        <v>3</v>
      </c>
      <c r="B95" s="22" t="s">
        <v>22</v>
      </c>
      <c r="C95" s="23" t="s">
        <v>110</v>
      </c>
      <c r="D95" s="23" t="s">
        <v>110</v>
      </c>
      <c r="E95" s="23" t="s">
        <v>21</v>
      </c>
      <c r="F95" s="23" t="s">
        <v>111</v>
      </c>
      <c r="G95" s="24">
        <v>304.5</v>
      </c>
      <c r="H95" s="24"/>
      <c r="I95" s="24">
        <v>304.5</v>
      </c>
      <c r="J95" s="24"/>
    </row>
    <row r="96" spans="1:10" s="13" customFormat="1" ht="47.25" x14ac:dyDescent="0.25">
      <c r="A96" s="17">
        <v>3</v>
      </c>
      <c r="B96" s="22" t="s">
        <v>11</v>
      </c>
      <c r="C96" s="23" t="s">
        <v>110</v>
      </c>
      <c r="D96" s="23" t="s">
        <v>110</v>
      </c>
      <c r="E96" s="23" t="s">
        <v>21</v>
      </c>
      <c r="F96" s="23" t="s">
        <v>103</v>
      </c>
      <c r="G96" s="24">
        <v>294.5</v>
      </c>
      <c r="H96" s="24"/>
      <c r="I96" s="24">
        <v>294.5</v>
      </c>
      <c r="J96" s="24"/>
    </row>
    <row r="97" spans="1:10" s="13" customFormat="1" ht="15.75" x14ac:dyDescent="0.25">
      <c r="A97" s="17">
        <v>3</v>
      </c>
      <c r="B97" s="22" t="s">
        <v>49</v>
      </c>
      <c r="C97" s="23" t="s">
        <v>110</v>
      </c>
      <c r="D97" s="23" t="s">
        <v>110</v>
      </c>
      <c r="E97" s="23" t="s">
        <v>21</v>
      </c>
      <c r="F97" s="23" t="s">
        <v>120</v>
      </c>
      <c r="G97" s="24">
        <v>4626.6000000000004</v>
      </c>
      <c r="H97" s="24"/>
      <c r="I97" s="24">
        <v>4626.6000000000004</v>
      </c>
      <c r="J97" s="24"/>
    </row>
    <row r="98" spans="1:10" s="13" customFormat="1" ht="47.25" x14ac:dyDescent="0.25">
      <c r="A98" s="16">
        <v>2</v>
      </c>
      <c r="B98" s="35" t="s">
        <v>87</v>
      </c>
      <c r="C98" s="33" t="s">
        <v>110</v>
      </c>
      <c r="D98" s="33" t="s">
        <v>110</v>
      </c>
      <c r="E98" s="33" t="s">
        <v>88</v>
      </c>
      <c r="F98" s="33"/>
      <c r="G98" s="34">
        <f>SUMIFS(G99:G1052,$C99:$C1052,$C99,$D99:$D1052,$D99,$E99:$E1052,$E99)</f>
        <v>3075.4</v>
      </c>
      <c r="H98" s="34">
        <f>SUMIFS(H99:H1052,$C99:$C1052,$C99,$D99:$D1052,$D99,$E99:$E1052,$E99)</f>
        <v>0</v>
      </c>
      <c r="I98" s="34">
        <f>SUMIFS(I99:I1052,$C99:$C1052,$C99,$D99:$D1052,$D99,$E99:$E1052,$E99)</f>
        <v>3075.4</v>
      </c>
      <c r="J98" s="34">
        <f>SUMIFS(J99:J1052,$C99:$C1052,$C99,$D99:$D1052,$D99,$E99:$E1052,$E99)</f>
        <v>0</v>
      </c>
    </row>
    <row r="99" spans="1:10" s="13" customFormat="1" ht="15.75" x14ac:dyDescent="0.25">
      <c r="A99" s="17">
        <v>3</v>
      </c>
      <c r="B99" s="22" t="s">
        <v>49</v>
      </c>
      <c r="C99" s="23" t="s">
        <v>110</v>
      </c>
      <c r="D99" s="23" t="s">
        <v>110</v>
      </c>
      <c r="E99" s="23" t="s">
        <v>88</v>
      </c>
      <c r="F99" s="23" t="s">
        <v>120</v>
      </c>
      <c r="G99" s="24">
        <v>3075.4</v>
      </c>
      <c r="H99" s="24"/>
      <c r="I99" s="24">
        <v>3075.4</v>
      </c>
      <c r="J99" s="24"/>
    </row>
    <row r="100" spans="1:10" s="13" customFormat="1" ht="31.5" x14ac:dyDescent="0.25">
      <c r="A100" s="16">
        <v>2</v>
      </c>
      <c r="B100" s="32" t="s">
        <v>84</v>
      </c>
      <c r="C100" s="33" t="s">
        <v>110</v>
      </c>
      <c r="D100" s="33" t="s">
        <v>110</v>
      </c>
      <c r="E100" s="33" t="s">
        <v>85</v>
      </c>
      <c r="F100" s="33"/>
      <c r="G100" s="34">
        <f>SUMIFS(G101:G1054,$C101:$C1054,$C101,$D101:$D1054,$D101,$E101:$E1054,$E101)</f>
        <v>494.6</v>
      </c>
      <c r="H100" s="34">
        <f>SUMIFS(H101:H1054,$C101:$C1054,$C101,$D101:$D1054,$D101,$E101:$E1054,$E101)</f>
        <v>0</v>
      </c>
      <c r="I100" s="34">
        <f>SUMIFS(I101:I1054,$C101:$C1054,$C101,$D101:$D1054,$D101,$E101:$E1054,$E101)</f>
        <v>494.6</v>
      </c>
      <c r="J100" s="34">
        <f>SUMIFS(J101:J1054,$C101:$C1054,$C101,$D101:$D1054,$D101,$E101:$E1054,$E101)</f>
        <v>0</v>
      </c>
    </row>
    <row r="101" spans="1:10" s="13" customFormat="1" ht="47.25" x14ac:dyDescent="0.25">
      <c r="A101" s="17">
        <v>3</v>
      </c>
      <c r="B101" s="22" t="s">
        <v>11</v>
      </c>
      <c r="C101" s="23" t="s">
        <v>110</v>
      </c>
      <c r="D101" s="23" t="s">
        <v>110</v>
      </c>
      <c r="E101" s="23" t="s">
        <v>85</v>
      </c>
      <c r="F101" s="23" t="s">
        <v>103</v>
      </c>
      <c r="G101" s="24">
        <v>494.6</v>
      </c>
      <c r="H101" s="24"/>
      <c r="I101" s="24">
        <v>494.6</v>
      </c>
      <c r="J101" s="24"/>
    </row>
    <row r="102" spans="1:10" s="13" customFormat="1" ht="15.75" x14ac:dyDescent="0.25">
      <c r="A102" s="14">
        <v>0</v>
      </c>
      <c r="B102" s="26" t="s">
        <v>145</v>
      </c>
      <c r="C102" s="27" t="s">
        <v>112</v>
      </c>
      <c r="D102" s="27" t="s">
        <v>150</v>
      </c>
      <c r="E102" s="27"/>
      <c r="F102" s="27"/>
      <c r="G102" s="28">
        <f>SUMIFS(G103:G1065,$C103:$C1065,$C103)/3</f>
        <v>24707.100000000002</v>
      </c>
      <c r="H102" s="28">
        <f>SUMIFS(H103:H1065,$C103:$C1065,$C103)/3</f>
        <v>0</v>
      </c>
      <c r="I102" s="28">
        <f>SUMIFS(I103:I1065,$C103:$C1065,$C103)/3</f>
        <v>24707.100000000002</v>
      </c>
      <c r="J102" s="28">
        <f>SUMIFS(J103:J1065,$C103:$C1065,$C103)/3</f>
        <v>0</v>
      </c>
    </row>
    <row r="103" spans="1:10" s="13" customFormat="1" ht="15.75" x14ac:dyDescent="0.25">
      <c r="A103" s="15">
        <v>1</v>
      </c>
      <c r="B103" s="29" t="s">
        <v>23</v>
      </c>
      <c r="C103" s="30" t="s">
        <v>112</v>
      </c>
      <c r="D103" s="30" t="s">
        <v>99</v>
      </c>
      <c r="E103" s="30" t="s">
        <v>6</v>
      </c>
      <c r="F103" s="30" t="s">
        <v>101</v>
      </c>
      <c r="G103" s="31">
        <f>SUMIFS(G104:G1065,$C104:$C1065,$C104,$D104:$D1065,$D104)/2</f>
        <v>24707.1</v>
      </c>
      <c r="H103" s="31">
        <f>SUMIFS(H104:H1065,$C104:$C1065,$C104,$D104:$D1065,$D104)/2</f>
        <v>0</v>
      </c>
      <c r="I103" s="31">
        <f>SUMIFS(I104:I1065,$C104:$C1065,$C104,$D104:$D1065,$D104)/2</f>
        <v>24707.1</v>
      </c>
      <c r="J103" s="31">
        <f>SUMIFS(J104:J1065,$C104:$C1065,$C104,$D104:$D1065,$D104)/2</f>
        <v>0</v>
      </c>
    </row>
    <row r="104" spans="1:10" s="13" customFormat="1" ht="31.5" x14ac:dyDescent="0.25">
      <c r="A104" s="16">
        <v>2</v>
      </c>
      <c r="B104" s="32" t="s">
        <v>24</v>
      </c>
      <c r="C104" s="33" t="s">
        <v>112</v>
      </c>
      <c r="D104" s="33" t="s">
        <v>99</v>
      </c>
      <c r="E104" s="33" t="s">
        <v>25</v>
      </c>
      <c r="F104" s="33"/>
      <c r="G104" s="34">
        <f>SUMIFS(G105:G1062,$C105:$C1062,$C105,$D105:$D1062,$D105,$E105:$E1062,$E105)</f>
        <v>17481.5</v>
      </c>
      <c r="H104" s="34">
        <f>SUMIFS(H105:H1062,$C105:$C1062,$C105,$D105:$D1062,$D105,$E105:$E1062,$E105)</f>
        <v>0</v>
      </c>
      <c r="I104" s="34">
        <f>SUMIFS(I105:I1062,$C105:$C1062,$C105,$D105:$D1062,$D105,$E105:$E1062,$E105)</f>
        <v>17481.5</v>
      </c>
      <c r="J104" s="34">
        <f>SUMIFS(J105:J1062,$C105:$C1062,$C105,$D105:$D1062,$D105,$E105:$E1062,$E105)</f>
        <v>0</v>
      </c>
    </row>
    <row r="105" spans="1:10" s="13" customFormat="1" ht="31.5" x14ac:dyDescent="0.25">
      <c r="A105" s="17">
        <v>3</v>
      </c>
      <c r="B105" s="22" t="s">
        <v>22</v>
      </c>
      <c r="C105" s="23" t="s">
        <v>112</v>
      </c>
      <c r="D105" s="23" t="s">
        <v>99</v>
      </c>
      <c r="E105" s="23" t="s">
        <v>25</v>
      </c>
      <c r="F105" s="23" t="s">
        <v>111</v>
      </c>
      <c r="G105" s="24">
        <v>10798.6</v>
      </c>
      <c r="H105" s="24"/>
      <c r="I105" s="24">
        <v>10798.6</v>
      </c>
      <c r="J105" s="24"/>
    </row>
    <row r="106" spans="1:10" s="13" customFormat="1" ht="47.25" x14ac:dyDescent="0.25">
      <c r="A106" s="17">
        <v>3</v>
      </c>
      <c r="B106" s="22" t="s">
        <v>11</v>
      </c>
      <c r="C106" s="23" t="s">
        <v>112</v>
      </c>
      <c r="D106" s="23" t="s">
        <v>99</v>
      </c>
      <c r="E106" s="23" t="s">
        <v>25</v>
      </c>
      <c r="F106" s="23" t="s">
        <v>103</v>
      </c>
      <c r="G106" s="24">
        <v>6617.5</v>
      </c>
      <c r="H106" s="24"/>
      <c r="I106" s="24">
        <v>6617.5</v>
      </c>
      <c r="J106" s="24"/>
    </row>
    <row r="107" spans="1:10" s="13" customFormat="1" ht="15.75" x14ac:dyDescent="0.25">
      <c r="A107" s="17">
        <v>3</v>
      </c>
      <c r="B107" s="22" t="s">
        <v>12</v>
      </c>
      <c r="C107" s="23" t="s">
        <v>112</v>
      </c>
      <c r="D107" s="23" t="s">
        <v>99</v>
      </c>
      <c r="E107" s="23" t="s">
        <v>25</v>
      </c>
      <c r="F107" s="23" t="s">
        <v>104</v>
      </c>
      <c r="G107" s="24">
        <v>65.400000000000006</v>
      </c>
      <c r="H107" s="24"/>
      <c r="I107" s="24">
        <v>65.400000000000006</v>
      </c>
      <c r="J107" s="24"/>
    </row>
    <row r="108" spans="1:10" s="13" customFormat="1" ht="47.25" x14ac:dyDescent="0.25">
      <c r="A108" s="16">
        <v>2</v>
      </c>
      <c r="B108" s="32" t="s">
        <v>26</v>
      </c>
      <c r="C108" s="33" t="s">
        <v>112</v>
      </c>
      <c r="D108" s="33" t="s">
        <v>99</v>
      </c>
      <c r="E108" s="33" t="s">
        <v>27</v>
      </c>
      <c r="F108" s="33"/>
      <c r="G108" s="34">
        <f>SUMIFS(G109:G1067,$C109:$C1067,$C109,$D109:$D1067,$D109,$E109:$E1067,$E109)</f>
        <v>1674</v>
      </c>
      <c r="H108" s="34">
        <f>SUMIFS(H109:H1067,$C109:$C1067,$C109,$D109:$D1067,$D109,$E109:$E1067,$E109)</f>
        <v>0</v>
      </c>
      <c r="I108" s="34">
        <f>SUMIFS(I109:I1067,$C109:$C1067,$C109,$D109:$D1067,$D109,$E109:$E1067,$E109)</f>
        <v>1674</v>
      </c>
      <c r="J108" s="34">
        <f>SUMIFS(J109:J1067,$C109:$C1067,$C109,$D109:$D1067,$D109,$E109:$E1067,$E109)</f>
        <v>0</v>
      </c>
    </row>
    <row r="109" spans="1:10" s="13" customFormat="1" ht="31.5" x14ac:dyDescent="0.25">
      <c r="A109" s="17">
        <v>3</v>
      </c>
      <c r="B109" s="22" t="s">
        <v>22</v>
      </c>
      <c r="C109" s="23" t="s">
        <v>112</v>
      </c>
      <c r="D109" s="23" t="s">
        <v>99</v>
      </c>
      <c r="E109" s="23" t="s">
        <v>27</v>
      </c>
      <c r="F109" s="23" t="s">
        <v>111</v>
      </c>
      <c r="G109" s="24">
        <v>1403</v>
      </c>
      <c r="H109" s="24"/>
      <c r="I109" s="24">
        <v>1403</v>
      </c>
      <c r="J109" s="24"/>
    </row>
    <row r="110" spans="1:10" s="13" customFormat="1" ht="47.25" x14ac:dyDescent="0.25">
      <c r="A110" s="17">
        <v>3</v>
      </c>
      <c r="B110" s="22" t="s">
        <v>11</v>
      </c>
      <c r="C110" s="23" t="s">
        <v>112</v>
      </c>
      <c r="D110" s="23" t="s">
        <v>99</v>
      </c>
      <c r="E110" s="23" t="s">
        <v>27</v>
      </c>
      <c r="F110" s="23" t="s">
        <v>103</v>
      </c>
      <c r="G110" s="24">
        <v>271</v>
      </c>
      <c r="H110" s="24"/>
      <c r="I110" s="24">
        <v>271</v>
      </c>
      <c r="J110" s="24"/>
    </row>
    <row r="111" spans="1:10" s="13" customFormat="1" ht="94.5" x14ac:dyDescent="0.25">
      <c r="A111" s="16">
        <v>2</v>
      </c>
      <c r="B111" s="32" t="s">
        <v>47</v>
      </c>
      <c r="C111" s="33" t="s">
        <v>112</v>
      </c>
      <c r="D111" s="33" t="s">
        <v>99</v>
      </c>
      <c r="E111" s="33" t="s">
        <v>48</v>
      </c>
      <c r="F111" s="33"/>
      <c r="G111" s="34">
        <f>SUMIFS(G112:G1070,$C112:$C1070,$C112,$D112:$D1070,$D112,$E112:$E1070,$E112)</f>
        <v>5551.6</v>
      </c>
      <c r="H111" s="34">
        <f>SUMIFS(H112:H1070,$C112:$C1070,$C112,$D112:$D1070,$D112,$E112:$E1070,$E112)</f>
        <v>0</v>
      </c>
      <c r="I111" s="34">
        <f>SUMIFS(I112:I1070,$C112:$C1070,$C112,$D112:$D1070,$D112,$E112:$E1070,$E112)</f>
        <v>5551.6</v>
      </c>
      <c r="J111" s="34">
        <f>SUMIFS(J112:J1070,$C112:$C1070,$C112,$D112:$D1070,$D112,$E112:$E1070,$E112)</f>
        <v>0</v>
      </c>
    </row>
    <row r="112" spans="1:10" s="13" customFormat="1" ht="15.75" x14ac:dyDescent="0.25">
      <c r="A112" s="17">
        <v>3</v>
      </c>
      <c r="B112" s="22" t="s">
        <v>49</v>
      </c>
      <c r="C112" s="23" t="s">
        <v>112</v>
      </c>
      <c r="D112" s="23" t="s">
        <v>99</v>
      </c>
      <c r="E112" s="23" t="s">
        <v>48</v>
      </c>
      <c r="F112" s="23" t="s">
        <v>120</v>
      </c>
      <c r="G112" s="24">
        <v>5551.6</v>
      </c>
      <c r="H112" s="24"/>
      <c r="I112" s="24">
        <v>5551.6</v>
      </c>
      <c r="J112" s="24"/>
    </row>
    <row r="113" spans="1:10" s="13" customFormat="1" ht="15.75" x14ac:dyDescent="0.25">
      <c r="A113" s="14">
        <v>0</v>
      </c>
      <c r="B113" s="26" t="s">
        <v>146</v>
      </c>
      <c r="C113" s="27" t="s">
        <v>113</v>
      </c>
      <c r="D113" s="27" t="s">
        <v>150</v>
      </c>
      <c r="E113" s="27"/>
      <c r="F113" s="27"/>
      <c r="G113" s="28">
        <f>SUMIFS(G114:G1077,$C114:$C1077,$C114)/3</f>
        <v>3464.2999999999997</v>
      </c>
      <c r="H113" s="28">
        <f>SUMIFS(H114:H1077,$C114:$C1077,$C114)/3</f>
        <v>0</v>
      </c>
      <c r="I113" s="28">
        <f>SUMIFS(I114:I1077,$C114:$C1077,$C114)/3</f>
        <v>3464.2999999999997</v>
      </c>
      <c r="J113" s="28">
        <f>SUMIFS(J114:J1077,$C114:$C1077,$C114)/3</f>
        <v>0</v>
      </c>
    </row>
    <row r="114" spans="1:10" s="13" customFormat="1" ht="15.75" x14ac:dyDescent="0.25">
      <c r="A114" s="15">
        <v>1</v>
      </c>
      <c r="B114" s="29" t="s">
        <v>89</v>
      </c>
      <c r="C114" s="30" t="s">
        <v>113</v>
      </c>
      <c r="D114" s="30" t="s">
        <v>99</v>
      </c>
      <c r="E114" s="30" t="s">
        <v>6</v>
      </c>
      <c r="F114" s="30" t="s">
        <v>101</v>
      </c>
      <c r="G114" s="31">
        <f>SUMIFS(G115:G1077,$C115:$C1077,$C115,$D115:$D1077,$D115)/2</f>
        <v>1148.4000000000001</v>
      </c>
      <c r="H114" s="31">
        <f>SUMIFS(H115:H1077,$C115:$C1077,$C115,$D115:$D1077,$D115)/2</f>
        <v>0</v>
      </c>
      <c r="I114" s="31">
        <f>SUMIFS(I115:I1077,$C115:$C1077,$C115,$D115:$D1077,$D115)/2</f>
        <v>1148.4000000000001</v>
      </c>
      <c r="J114" s="31">
        <f>SUMIFS(J115:J1077,$C115:$C1077,$C115,$D115:$D1077,$D115)/2</f>
        <v>0</v>
      </c>
    </row>
    <row r="115" spans="1:10" s="13" customFormat="1" ht="47.25" x14ac:dyDescent="0.25">
      <c r="A115" s="16">
        <v>2</v>
      </c>
      <c r="B115" s="32" t="s">
        <v>34</v>
      </c>
      <c r="C115" s="33" t="s">
        <v>113</v>
      </c>
      <c r="D115" s="33" t="s">
        <v>99</v>
      </c>
      <c r="E115" s="33" t="s">
        <v>35</v>
      </c>
      <c r="F115" s="33"/>
      <c r="G115" s="34">
        <f>SUMIFS(G116:G1074,$C116:$C1074,$C116,$D116:$D1074,$D116,$E116:$E1074,$E116)</f>
        <v>1148.4000000000001</v>
      </c>
      <c r="H115" s="34">
        <f>SUMIFS(H116:H1074,$C116:$C1074,$C116,$D116:$D1074,$D116,$E116:$E1074,$E116)</f>
        <v>0</v>
      </c>
      <c r="I115" s="34">
        <f>SUMIFS(I116:I1074,$C116:$C1074,$C116,$D116:$D1074,$D116,$E116:$E1074,$E116)</f>
        <v>1148.4000000000001</v>
      </c>
      <c r="J115" s="34">
        <f>SUMIFS(J116:J1074,$C116:$C1074,$C116,$D116:$D1074,$D116,$E116:$E1074,$E116)</f>
        <v>0</v>
      </c>
    </row>
    <row r="116" spans="1:10" s="13" customFormat="1" ht="31.5" x14ac:dyDescent="0.25">
      <c r="A116" s="17">
        <v>3</v>
      </c>
      <c r="B116" s="22" t="s">
        <v>19</v>
      </c>
      <c r="C116" s="23" t="s">
        <v>113</v>
      </c>
      <c r="D116" s="23" t="s">
        <v>99</v>
      </c>
      <c r="E116" s="23" t="s">
        <v>35</v>
      </c>
      <c r="F116" s="23" t="s">
        <v>109</v>
      </c>
      <c r="G116" s="24">
        <v>1148.4000000000001</v>
      </c>
      <c r="H116" s="25"/>
      <c r="I116" s="24">
        <v>1148.4000000000001</v>
      </c>
      <c r="J116" s="25"/>
    </row>
    <row r="117" spans="1:10" s="13" customFormat="1" ht="15.75" x14ac:dyDescent="0.25">
      <c r="A117" s="15">
        <v>1</v>
      </c>
      <c r="B117" s="29" t="s">
        <v>90</v>
      </c>
      <c r="C117" s="30" t="s">
        <v>113</v>
      </c>
      <c r="D117" s="30" t="s">
        <v>108</v>
      </c>
      <c r="E117" s="30" t="s">
        <v>6</v>
      </c>
      <c r="F117" s="30" t="s">
        <v>101</v>
      </c>
      <c r="G117" s="31">
        <f>SUMIFS(G118:G1080,$C118:$C1080,$C118,$D118:$D1080,$D118)/2</f>
        <v>2315.9</v>
      </c>
      <c r="H117" s="31">
        <f>SUMIFS(H118:H1080,$C118:$C1080,$C118,$D118:$D1080,$D118)/2</f>
        <v>0</v>
      </c>
      <c r="I117" s="31">
        <f>SUMIFS(I118:I1080,$C118:$C1080,$C118,$D118:$D1080,$D118)/2</f>
        <v>2315.9</v>
      </c>
      <c r="J117" s="31">
        <f>SUMIFS(J118:J1080,$C118:$C1080,$C118,$D118:$D1080,$D118)/2</f>
        <v>0</v>
      </c>
    </row>
    <row r="118" spans="1:10" s="13" customFormat="1" ht="15.75" x14ac:dyDescent="0.25">
      <c r="A118" s="16">
        <v>2</v>
      </c>
      <c r="B118" s="32" t="s">
        <v>151</v>
      </c>
      <c r="C118" s="33" t="s">
        <v>113</v>
      </c>
      <c r="D118" s="33" t="s">
        <v>108</v>
      </c>
      <c r="E118" s="33" t="s">
        <v>91</v>
      </c>
      <c r="F118" s="33"/>
      <c r="G118" s="34">
        <f>SUMIFS(G119:G1077,$C119:$C1077,$C119,$D119:$D1077,$D119,$E119:$E1077,$E119)</f>
        <v>1100</v>
      </c>
      <c r="H118" s="34">
        <f>SUMIFS(H119:H1077,$C119:$C1077,$C119,$D119:$D1077,$D119,$E119:$E1077,$E119)</f>
        <v>0</v>
      </c>
      <c r="I118" s="34">
        <f>SUMIFS(I119:I1077,$C119:$C1077,$C119,$D119:$D1077,$D119,$E119:$E1077,$E119)</f>
        <v>1100</v>
      </c>
      <c r="J118" s="34">
        <f>SUMIFS(J119:J1077,$C119:$C1077,$C119,$D119:$D1077,$D119,$E119:$E1077,$E119)</f>
        <v>0</v>
      </c>
    </row>
    <row r="119" spans="1:10" s="13" customFormat="1" ht="31.5" x14ac:dyDescent="0.25">
      <c r="A119" s="17">
        <v>3</v>
      </c>
      <c r="B119" s="22" t="s">
        <v>19</v>
      </c>
      <c r="C119" s="23" t="s">
        <v>113</v>
      </c>
      <c r="D119" s="23" t="s">
        <v>108</v>
      </c>
      <c r="E119" s="23" t="s">
        <v>91</v>
      </c>
      <c r="F119" s="23" t="s">
        <v>109</v>
      </c>
      <c r="G119" s="24">
        <v>1100</v>
      </c>
      <c r="H119" s="24"/>
      <c r="I119" s="24">
        <v>1100</v>
      </c>
      <c r="J119" s="24"/>
    </row>
    <row r="120" spans="1:10" s="13" customFormat="1" ht="47.25" x14ac:dyDescent="0.25">
      <c r="A120" s="16">
        <v>2</v>
      </c>
      <c r="B120" s="32" t="s">
        <v>75</v>
      </c>
      <c r="C120" s="33" t="s">
        <v>113</v>
      </c>
      <c r="D120" s="33" t="s">
        <v>108</v>
      </c>
      <c r="E120" s="33" t="s">
        <v>76</v>
      </c>
      <c r="F120" s="33"/>
      <c r="G120" s="34">
        <f>SUMIFS(G121:G1079,$C121:$C1079,$C121,$D121:$D1079,$D121,$E121:$E1079,$E121)</f>
        <v>1215.9000000000001</v>
      </c>
      <c r="H120" s="34">
        <f>SUMIFS(H121:H1079,$C121:$C1079,$C121,$D121:$D1079,$D121,$E121:$E1079,$E121)</f>
        <v>0</v>
      </c>
      <c r="I120" s="34">
        <f>SUMIFS(I121:I1079,$C121:$C1079,$C121,$D121:$D1079,$D121,$E121:$E1079,$E121)</f>
        <v>1215.9000000000001</v>
      </c>
      <c r="J120" s="34">
        <f>SUMIFS(J121:J1079,$C121:$C1079,$C121,$D121:$D1079,$D121,$E121:$E1079,$E121)</f>
        <v>0</v>
      </c>
    </row>
    <row r="121" spans="1:10" s="13" customFormat="1" ht="31.5" x14ac:dyDescent="0.25">
      <c r="A121" s="17">
        <v>3</v>
      </c>
      <c r="B121" s="22" t="s">
        <v>92</v>
      </c>
      <c r="C121" s="23" t="s">
        <v>113</v>
      </c>
      <c r="D121" s="23" t="s">
        <v>108</v>
      </c>
      <c r="E121" s="23" t="s">
        <v>76</v>
      </c>
      <c r="F121" s="23" t="s">
        <v>124</v>
      </c>
      <c r="G121" s="24">
        <v>1215.9000000000001</v>
      </c>
      <c r="H121" s="24"/>
      <c r="I121" s="24">
        <v>1215.9000000000001</v>
      </c>
      <c r="J121" s="24"/>
    </row>
    <row r="122" spans="1:10" s="13" customFormat="1" ht="31.5" x14ac:dyDescent="0.25">
      <c r="A122" s="15">
        <v>1</v>
      </c>
      <c r="B122" s="29" t="s">
        <v>28</v>
      </c>
      <c r="C122" s="30" t="s">
        <v>113</v>
      </c>
      <c r="D122" s="30" t="s">
        <v>100</v>
      </c>
      <c r="E122" s="30" t="s">
        <v>6</v>
      </c>
      <c r="F122" s="30" t="s">
        <v>101</v>
      </c>
      <c r="G122" s="31">
        <f t="shared" ref="G122:J122" si="1">SUMIFS(G123:G1103,$C123:$C1103,$C123,$D123:$D1103,$D123)/2</f>
        <v>0</v>
      </c>
      <c r="H122" s="31">
        <f t="shared" si="1"/>
        <v>0</v>
      </c>
      <c r="I122" s="31">
        <f t="shared" si="1"/>
        <v>0</v>
      </c>
      <c r="J122" s="31">
        <f t="shared" si="1"/>
        <v>0</v>
      </c>
    </row>
    <row r="123" spans="1:10" s="13" customFormat="1" ht="94.5" x14ac:dyDescent="0.25">
      <c r="A123" s="16">
        <v>2</v>
      </c>
      <c r="B123" s="32" t="s">
        <v>29</v>
      </c>
      <c r="C123" s="33" t="s">
        <v>113</v>
      </c>
      <c r="D123" s="33" t="s">
        <v>100</v>
      </c>
      <c r="E123" s="33" t="s">
        <v>30</v>
      </c>
      <c r="F123" s="33"/>
      <c r="G123" s="34">
        <f>SUMIFS(G124:G1092,$C124:$C1092,$C124,$D124:$D1092,$D124,$E124:$E1092,$E124)</f>
        <v>0</v>
      </c>
      <c r="H123" s="34">
        <f>SUMIFS(H124:H1092,$C124:$C1092,$C124,$D124:$D1092,$D124,$E124:$E1092,$E124)</f>
        <v>0</v>
      </c>
      <c r="I123" s="34">
        <f>SUMIFS(I124:I1092,$C124:$C1092,$C124,$D124:$D1092,$D124,$E124:$E1092,$E124)</f>
        <v>0</v>
      </c>
      <c r="J123" s="34">
        <f>SUMIFS(J124:J1092,$C124:$C1092,$C124,$D124:$D1092,$D124,$E124:$E1092,$E124)</f>
        <v>0</v>
      </c>
    </row>
    <row r="124" spans="1:10" s="13" customFormat="1" ht="47.25" x14ac:dyDescent="0.25">
      <c r="A124" s="17">
        <v>3</v>
      </c>
      <c r="B124" s="22" t="s">
        <v>11</v>
      </c>
      <c r="C124" s="23" t="s">
        <v>113</v>
      </c>
      <c r="D124" s="23" t="s">
        <v>100</v>
      </c>
      <c r="E124" s="23" t="s">
        <v>30</v>
      </c>
      <c r="F124" s="23" t="s">
        <v>103</v>
      </c>
      <c r="G124" s="24"/>
      <c r="H124" s="25"/>
      <c r="I124" s="24"/>
      <c r="J124" s="25"/>
    </row>
    <row r="125" spans="1:10" s="13" customFormat="1" ht="15.75" x14ac:dyDescent="0.25">
      <c r="A125" s="14">
        <v>0</v>
      </c>
      <c r="B125" s="26" t="s">
        <v>147</v>
      </c>
      <c r="C125" s="27" t="s">
        <v>114</v>
      </c>
      <c r="D125" s="27" t="s">
        <v>150</v>
      </c>
      <c r="E125" s="27"/>
      <c r="F125" s="27"/>
      <c r="G125" s="28">
        <f>SUMIFS(G126:G1107,$C126:$C1107,$C126)/3</f>
        <v>6841.0999999999995</v>
      </c>
      <c r="H125" s="28">
        <f>SUMIFS(H126:H1107,$C126:$C1107,$C126)/3</f>
        <v>0</v>
      </c>
      <c r="I125" s="28">
        <f>SUMIFS(I126:I1107,$C126:$C1107,$C126)/3</f>
        <v>6841.0999999999995</v>
      </c>
      <c r="J125" s="28">
        <f>SUMIFS(J126:J1107,$C126:$C1107,$C126)/3</f>
        <v>0</v>
      </c>
    </row>
    <row r="126" spans="1:10" s="13" customFormat="1" ht="15.75" x14ac:dyDescent="0.25">
      <c r="A126" s="15">
        <v>1</v>
      </c>
      <c r="B126" s="29" t="s">
        <v>31</v>
      </c>
      <c r="C126" s="30" t="s">
        <v>114</v>
      </c>
      <c r="D126" s="30" t="s">
        <v>99</v>
      </c>
      <c r="E126" s="30" t="s">
        <v>6</v>
      </c>
      <c r="F126" s="30" t="s">
        <v>101</v>
      </c>
      <c r="G126" s="31">
        <f>SUMIFS(G127:G1107,$C127:$C1107,$C127,$D127:$D1107,$D127)/2</f>
        <v>6841.1</v>
      </c>
      <c r="H126" s="31">
        <f>SUMIFS(H127:H1107,$C127:$C1107,$C127,$D127:$D1107,$D127)/2</f>
        <v>0</v>
      </c>
      <c r="I126" s="31">
        <f>SUMIFS(I127:I1107,$C127:$C1107,$C127,$D127:$D1107,$D127)/2</f>
        <v>6841.1</v>
      </c>
      <c r="J126" s="31">
        <f>SUMIFS(J127:J1107,$C127:$C1107,$C127,$D127:$D1107,$D127)/2</f>
        <v>0</v>
      </c>
    </row>
    <row r="127" spans="1:10" s="13" customFormat="1" ht="47.25" x14ac:dyDescent="0.25">
      <c r="A127" s="16">
        <v>2</v>
      </c>
      <c r="B127" s="32" t="s">
        <v>32</v>
      </c>
      <c r="C127" s="33" t="s">
        <v>114</v>
      </c>
      <c r="D127" s="33" t="s">
        <v>99</v>
      </c>
      <c r="E127" s="33" t="s">
        <v>33</v>
      </c>
      <c r="F127" s="33"/>
      <c r="G127" s="34">
        <f>SUMIFS(G128:G1104,$C128:$C1104,$C128,$D128:$D1104,$D128,$E128:$E1104,$E128)</f>
        <v>4420.8999999999996</v>
      </c>
      <c r="H127" s="34">
        <f>SUMIFS(H128:H1104,$C128:$C1104,$C128,$D128:$D1104,$D128,$E128:$E1104,$E128)</f>
        <v>0</v>
      </c>
      <c r="I127" s="34">
        <f>SUMIFS(I128:I1104,$C128:$C1104,$C128,$D128:$D1104,$D128,$E128:$E1104,$E128)</f>
        <v>4420.8999999999996</v>
      </c>
      <c r="J127" s="34">
        <f>SUMIFS(J128:J1104,$C128:$C1104,$C128,$D128:$D1104,$D128,$E128:$E1104,$E128)</f>
        <v>0</v>
      </c>
    </row>
    <row r="128" spans="1:10" s="13" customFormat="1" ht="31.5" x14ac:dyDescent="0.25">
      <c r="A128" s="17">
        <v>3</v>
      </c>
      <c r="B128" s="22" t="s">
        <v>22</v>
      </c>
      <c r="C128" s="23" t="s">
        <v>114</v>
      </c>
      <c r="D128" s="23" t="s">
        <v>99</v>
      </c>
      <c r="E128" s="23" t="s">
        <v>33</v>
      </c>
      <c r="F128" s="23" t="s">
        <v>111</v>
      </c>
      <c r="G128" s="24">
        <v>1164.4000000000001</v>
      </c>
      <c r="H128" s="25"/>
      <c r="I128" s="24">
        <v>1164.4000000000001</v>
      </c>
      <c r="J128" s="25"/>
    </row>
    <row r="129" spans="1:10" s="13" customFormat="1" ht="47.25" x14ac:dyDescent="0.25">
      <c r="A129" s="17">
        <v>3</v>
      </c>
      <c r="B129" s="22" t="s">
        <v>11</v>
      </c>
      <c r="C129" s="23" t="s">
        <v>114</v>
      </c>
      <c r="D129" s="23" t="s">
        <v>99</v>
      </c>
      <c r="E129" s="23" t="s">
        <v>33</v>
      </c>
      <c r="F129" s="23" t="s">
        <v>103</v>
      </c>
      <c r="G129" s="24">
        <v>3256.5</v>
      </c>
      <c r="H129" s="25"/>
      <c r="I129" s="24">
        <v>3256.5</v>
      </c>
      <c r="J129" s="25"/>
    </row>
    <row r="130" spans="1:10" s="13" customFormat="1" ht="94.5" x14ac:dyDescent="0.25">
      <c r="A130" s="16">
        <v>2</v>
      </c>
      <c r="B130" s="32" t="s">
        <v>47</v>
      </c>
      <c r="C130" s="33" t="s">
        <v>114</v>
      </c>
      <c r="D130" s="33" t="s">
        <v>99</v>
      </c>
      <c r="E130" s="33" t="s">
        <v>48</v>
      </c>
      <c r="F130" s="33"/>
      <c r="G130" s="34">
        <f>SUMIFS(G131:G1109,$C131:$C1109,$C131,$D131:$D1109,$D131,$E131:$E1109,$E131)</f>
        <v>2420.1999999999998</v>
      </c>
      <c r="H130" s="34">
        <f>SUMIFS(H131:H1109,$C131:$C1109,$C131,$D131:$D1109,$D131,$E131:$E1109,$E131)</f>
        <v>0</v>
      </c>
      <c r="I130" s="34">
        <f>SUMIFS(I131:I1109,$C131:$C1109,$C131,$D131:$D1109,$D131,$E131:$E1109,$E131)</f>
        <v>2420.1999999999998</v>
      </c>
      <c r="J130" s="34">
        <f>SUMIFS(J131:J1109,$C131:$C1109,$C131,$D131:$D1109,$D131,$E131:$E1109,$E131)</f>
        <v>0</v>
      </c>
    </row>
    <row r="131" spans="1:10" s="13" customFormat="1" ht="15.75" x14ac:dyDescent="0.25">
      <c r="A131" s="17">
        <v>3</v>
      </c>
      <c r="B131" s="22" t="s">
        <v>49</v>
      </c>
      <c r="C131" s="23" t="s">
        <v>114</v>
      </c>
      <c r="D131" s="23" t="s">
        <v>99</v>
      </c>
      <c r="E131" s="23" t="s">
        <v>48</v>
      </c>
      <c r="F131" s="23" t="s">
        <v>120</v>
      </c>
      <c r="G131" s="24">
        <v>2420.1999999999998</v>
      </c>
      <c r="H131" s="25"/>
      <c r="I131" s="24">
        <v>2420.1999999999998</v>
      </c>
      <c r="J131" s="25"/>
    </row>
    <row r="132" spans="1:10" s="13" customFormat="1" ht="15.75" x14ac:dyDescent="0.25">
      <c r="A132" s="14">
        <v>0</v>
      </c>
      <c r="B132" s="26" t="s">
        <v>148</v>
      </c>
      <c r="C132" s="27" t="s">
        <v>116</v>
      </c>
      <c r="D132" s="27" t="s">
        <v>150</v>
      </c>
      <c r="E132" s="27"/>
      <c r="F132" s="27"/>
      <c r="G132" s="28">
        <f>SUMIFS(G133:G1116,$C133:$C1116,$C133)/3</f>
        <v>5659.7</v>
      </c>
      <c r="H132" s="28">
        <f>SUMIFS(H133:H1116,$C133:$C1116,$C133)/3</f>
        <v>0</v>
      </c>
      <c r="I132" s="28">
        <f>SUMIFS(I133:I1116,$C133:$C1116,$C133)/3</f>
        <v>5659.7</v>
      </c>
      <c r="J132" s="28">
        <f>SUMIFS(J133:J1116,$C133:$C1116,$C133)/3</f>
        <v>0</v>
      </c>
    </row>
    <row r="133" spans="1:10" s="13" customFormat="1" ht="15.75" x14ac:dyDescent="0.25">
      <c r="A133" s="15">
        <v>1</v>
      </c>
      <c r="B133" s="29" t="s">
        <v>93</v>
      </c>
      <c r="C133" s="30" t="s">
        <v>116</v>
      </c>
      <c r="D133" s="30" t="s">
        <v>117</v>
      </c>
      <c r="E133" s="30" t="s">
        <v>6</v>
      </c>
      <c r="F133" s="30" t="s">
        <v>101</v>
      </c>
      <c r="G133" s="31">
        <f>SUMIFS(G134:G1116,$C134:$C1116,$C134,$D134:$D1116,$D134)/2</f>
        <v>5659.7</v>
      </c>
      <c r="H133" s="31">
        <f>SUMIFS(H134:H1116,$C134:$C1116,$C134,$D134:$D1116,$D134)/2</f>
        <v>0</v>
      </c>
      <c r="I133" s="31">
        <f>SUMIFS(I134:I1116,$C134:$C1116,$C134,$D134:$D1116,$D134)/2</f>
        <v>5659.7</v>
      </c>
      <c r="J133" s="31">
        <f>SUMIFS(J134:J1116,$C134:$C1116,$C134,$D134:$D1116,$D134)/2</f>
        <v>0</v>
      </c>
    </row>
    <row r="134" spans="1:10" s="13" customFormat="1" ht="47.25" x14ac:dyDescent="0.25">
      <c r="A134" s="16">
        <v>2</v>
      </c>
      <c r="B134" s="35" t="s">
        <v>94</v>
      </c>
      <c r="C134" s="33" t="s">
        <v>116</v>
      </c>
      <c r="D134" s="33" t="s">
        <v>117</v>
      </c>
      <c r="E134" s="33" t="s">
        <v>95</v>
      </c>
      <c r="F134" s="33"/>
      <c r="G134" s="34">
        <f>SUMIFS(G135:G1113,$C135:$C1113,$C135,$D135:$D1113,$D135,$E135:$E1113,$E135)</f>
        <v>3629.8</v>
      </c>
      <c r="H134" s="34">
        <f>SUMIFS(H135:H1113,$C135:$C1113,$C135,$D135:$D1113,$D135,$E135:$E1113,$E135)</f>
        <v>0</v>
      </c>
      <c r="I134" s="34">
        <f>SUMIFS(I135:I1113,$C135:$C1113,$C135,$D135:$D1113,$D135,$E135:$E1113,$E135)</f>
        <v>3629.8</v>
      </c>
      <c r="J134" s="34">
        <f>SUMIFS(J135:J1113,$C135:$C1113,$C135,$D135:$D1113,$D135,$E135:$E1113,$E135)</f>
        <v>0</v>
      </c>
    </row>
    <row r="135" spans="1:10" s="13" customFormat="1" ht="15.75" x14ac:dyDescent="0.25">
      <c r="A135" s="17">
        <v>3</v>
      </c>
      <c r="B135" s="22" t="s">
        <v>49</v>
      </c>
      <c r="C135" s="23" t="s">
        <v>116</v>
      </c>
      <c r="D135" s="23" t="s">
        <v>117</v>
      </c>
      <c r="E135" s="23" t="s">
        <v>95</v>
      </c>
      <c r="F135" s="23" t="s">
        <v>120</v>
      </c>
      <c r="G135" s="24">
        <v>3629.8</v>
      </c>
      <c r="H135" s="25"/>
      <c r="I135" s="24">
        <v>3629.8</v>
      </c>
      <c r="J135" s="25"/>
    </row>
    <row r="136" spans="1:10" s="13" customFormat="1" ht="110.25" x14ac:dyDescent="0.25">
      <c r="A136" s="16">
        <v>2</v>
      </c>
      <c r="B136" s="35" t="s">
        <v>96</v>
      </c>
      <c r="C136" s="33" t="s">
        <v>116</v>
      </c>
      <c r="D136" s="33" t="s">
        <v>117</v>
      </c>
      <c r="E136" s="33" t="s">
        <v>97</v>
      </c>
      <c r="F136" s="33" t="s">
        <v>101</v>
      </c>
      <c r="G136" s="34">
        <f>SUMIFS(G137:G1115,$C137:$C1115,$C137,$D137:$D1115,$D137,$E137:$E1115,$E137)</f>
        <v>2029.9</v>
      </c>
      <c r="H136" s="34">
        <f>SUMIFS(H137:H1115,$C137:$C1115,$C137,$D137:$D1115,$D137,$E137:$E1115,$E137)</f>
        <v>0</v>
      </c>
      <c r="I136" s="34">
        <f>SUMIFS(I137:I1115,$C137:$C1115,$C137,$D137:$D1115,$D137,$E137:$E1115,$E137)</f>
        <v>2029.9</v>
      </c>
      <c r="J136" s="34">
        <f>SUMIFS(J137:J1115,$C137:$C1115,$C137,$D137:$D1115,$D137,$E137:$E1115,$E137)</f>
        <v>0</v>
      </c>
    </row>
    <row r="137" spans="1:10" s="13" customFormat="1" ht="15.75" x14ac:dyDescent="0.25">
      <c r="A137" s="17">
        <v>3</v>
      </c>
      <c r="B137" s="22" t="s">
        <v>49</v>
      </c>
      <c r="C137" s="23" t="s">
        <v>116</v>
      </c>
      <c r="D137" s="23" t="s">
        <v>117</v>
      </c>
      <c r="E137" s="23" t="s">
        <v>97</v>
      </c>
      <c r="F137" s="23" t="s">
        <v>120</v>
      </c>
      <c r="G137" s="24">
        <v>2029.9</v>
      </c>
      <c r="H137" s="25"/>
      <c r="I137" s="24">
        <v>2029.9</v>
      </c>
      <c r="J137" s="25"/>
    </row>
    <row r="138" spans="1:10" s="13" customFormat="1" ht="47.25" x14ac:dyDescent="0.25">
      <c r="A138" s="14">
        <v>0</v>
      </c>
      <c r="B138" s="26" t="s">
        <v>149</v>
      </c>
      <c r="C138" s="27" t="s">
        <v>106</v>
      </c>
      <c r="D138" s="27" t="s">
        <v>150</v>
      </c>
      <c r="E138" s="27"/>
      <c r="F138" s="27"/>
      <c r="G138" s="28">
        <f>SUMIFS(G139:G1122,$C139:$C1122,$C139)/3</f>
        <v>7534</v>
      </c>
      <c r="H138" s="28">
        <f>SUMIFS(H139:H1122,$C139:$C1122,$C139)/3</f>
        <v>804</v>
      </c>
      <c r="I138" s="28">
        <f>SUMIFS(I139:I1122,$C139:$C1122,$C139)/3</f>
        <v>7534</v>
      </c>
      <c r="J138" s="28">
        <f>SUMIFS(J139:J1122,$C139:$C1122,$C139)/3</f>
        <v>804</v>
      </c>
    </row>
    <row r="139" spans="1:10" s="13" customFormat="1" ht="47.25" x14ac:dyDescent="0.25">
      <c r="A139" s="15">
        <v>1</v>
      </c>
      <c r="B139" s="29" t="s">
        <v>14</v>
      </c>
      <c r="C139" s="30" t="s">
        <v>106</v>
      </c>
      <c r="D139" s="30" t="s">
        <v>99</v>
      </c>
      <c r="E139" s="30" t="s">
        <v>6</v>
      </c>
      <c r="F139" s="30" t="s">
        <v>101</v>
      </c>
      <c r="G139" s="31">
        <f>SUMIFS(G140:G1122,$C140:$C1122,$C140,$D140:$D1122,$D140)/2</f>
        <v>7534</v>
      </c>
      <c r="H139" s="31">
        <f>SUMIFS(H140:H1122,$C140:$C1122,$C140,$D140:$D1122,$D140)/2</f>
        <v>804</v>
      </c>
      <c r="I139" s="31">
        <f>SUMIFS(I140:I1122,$C140:$C1122,$C140,$D140:$D1122,$D140)/2</f>
        <v>7534</v>
      </c>
      <c r="J139" s="31">
        <f>SUMIFS(J140:J1122,$C140:$C1122,$C140,$D140:$D1122,$D140)/2</f>
        <v>804</v>
      </c>
    </row>
    <row r="140" spans="1:10" s="13" customFormat="1" ht="31.5" x14ac:dyDescent="0.25">
      <c r="A140" s="16">
        <v>2</v>
      </c>
      <c r="B140" s="32" t="s">
        <v>15</v>
      </c>
      <c r="C140" s="33" t="s">
        <v>106</v>
      </c>
      <c r="D140" s="33" t="s">
        <v>99</v>
      </c>
      <c r="E140" s="33" t="s">
        <v>16</v>
      </c>
      <c r="F140" s="33" t="s">
        <v>101</v>
      </c>
      <c r="G140" s="34">
        <f>SUMIFS(G141:G1119,$C141:$C1119,$C141,$D141:$D1119,$D141,$E141:$E1119,$E141)</f>
        <v>7534</v>
      </c>
      <c r="H140" s="34">
        <f>SUMIFS(H141:H1119,$C141:$C1119,$C141,$D141:$D1119,$D141,$E141:$E1119,$E141)</f>
        <v>804</v>
      </c>
      <c r="I140" s="34">
        <f>SUMIFS(I141:I1119,$C141:$C1119,$C141,$D141:$D1119,$D141,$E141:$E1119,$E141)</f>
        <v>7534</v>
      </c>
      <c r="J140" s="34">
        <f>SUMIFS(J141:J1119,$C141:$C1119,$C141,$D141:$D1119,$D141,$E141:$E1119,$E141)</f>
        <v>804</v>
      </c>
    </row>
    <row r="141" spans="1:10" s="13" customFormat="1" ht="15.75" x14ac:dyDescent="0.25">
      <c r="A141" s="17">
        <v>3</v>
      </c>
      <c r="B141" s="22" t="s">
        <v>17</v>
      </c>
      <c r="C141" s="23" t="s">
        <v>106</v>
      </c>
      <c r="D141" s="23" t="s">
        <v>99</v>
      </c>
      <c r="E141" s="23" t="s">
        <v>16</v>
      </c>
      <c r="F141" s="23" t="s">
        <v>107</v>
      </c>
      <c r="G141" s="24">
        <v>7534</v>
      </c>
      <c r="H141" s="24">
        <v>804</v>
      </c>
      <c r="I141" s="24">
        <v>7534</v>
      </c>
      <c r="J141" s="24">
        <v>804</v>
      </c>
    </row>
    <row r="142" spans="1:10" s="13" customFormat="1" ht="15.75" x14ac:dyDescent="0.25">
      <c r="A142" s="12"/>
      <c r="B142" s="36" t="s">
        <v>98</v>
      </c>
      <c r="C142" s="37"/>
      <c r="D142" s="37"/>
      <c r="E142" s="37" t="s">
        <v>6</v>
      </c>
      <c r="F142" s="37"/>
      <c r="G142" s="38">
        <f>SUMIF($A13:$A141,$A13,G13:G141)</f>
        <v>200231.30000000002</v>
      </c>
      <c r="H142" s="38">
        <f>SUMIF($A13:$A141,$A13,H13:H141)</f>
        <v>804</v>
      </c>
      <c r="I142" s="38">
        <f>SUMIF($A13:$A141,$A13,I13:I141)</f>
        <v>203231.30000000002</v>
      </c>
      <c r="J142" s="38">
        <f>SUMIF($A13:$A141,$A13,J13:J141)</f>
        <v>804</v>
      </c>
    </row>
    <row r="143" spans="1:10" ht="15.75" x14ac:dyDescent="0.25">
      <c r="B143" s="39" t="s">
        <v>156</v>
      </c>
      <c r="C143" s="40"/>
      <c r="D143" s="40"/>
      <c r="E143" s="40"/>
      <c r="F143" s="40"/>
      <c r="G143" s="41">
        <v>5134.2</v>
      </c>
      <c r="H143" s="41"/>
      <c r="I143" s="41">
        <v>10696.4</v>
      </c>
      <c r="J143" s="41"/>
    </row>
    <row r="144" spans="1:10" ht="31.5" x14ac:dyDescent="0.25">
      <c r="B144" s="39" t="s">
        <v>157</v>
      </c>
      <c r="C144" s="40"/>
      <c r="D144" s="40"/>
      <c r="E144" s="40"/>
      <c r="F144" s="40"/>
      <c r="G144" s="42">
        <f>SUM(G142:G143)</f>
        <v>205365.50000000003</v>
      </c>
      <c r="H144" s="42">
        <f t="shared" ref="H144:J144" si="2">SUM(H142:H143)</f>
        <v>804</v>
      </c>
      <c r="I144" s="42">
        <f t="shared" si="2"/>
        <v>213927.7</v>
      </c>
      <c r="J144" s="42">
        <f t="shared" si="2"/>
        <v>804</v>
      </c>
    </row>
  </sheetData>
  <autoFilter ref="A5:H142">
    <filterColumn colId="6" showButton="0"/>
  </autoFilter>
  <mergeCells count="14">
    <mergeCell ref="I1:J1"/>
    <mergeCell ref="I5:J8"/>
    <mergeCell ref="I9:I12"/>
    <mergeCell ref="J9:J12"/>
    <mergeCell ref="B3:J3"/>
    <mergeCell ref="G1:H1"/>
    <mergeCell ref="H9:H12"/>
    <mergeCell ref="B5:B12"/>
    <mergeCell ref="C5:C12"/>
    <mergeCell ref="D5:D12"/>
    <mergeCell ref="E5:E12"/>
    <mergeCell ref="F5:F12"/>
    <mergeCell ref="G9:G12"/>
    <mergeCell ref="G5:H8"/>
  </mergeCells>
  <pageMargins left="0.31496062992125984" right="0.31496062992125984" top="0.31496062992125984" bottom="0.31496062992125984" header="0" footer="0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G17"/>
  <sheetViews>
    <sheetView tabSelected="1" zoomScale="115" zoomScaleNormal="115" workbookViewId="0">
      <selection activeCell="G15" sqref="G15"/>
    </sheetView>
  </sheetViews>
  <sheetFormatPr defaultRowHeight="15" x14ac:dyDescent="0.25"/>
  <cols>
    <col min="1" max="1" width="9.140625" style="6"/>
    <col min="2" max="2" width="24.85546875" style="6" customWidth="1"/>
    <col min="3" max="3" width="9.42578125" style="6" customWidth="1"/>
    <col min="4" max="4" width="19.5703125" style="6" customWidth="1"/>
    <col min="5" max="5" width="20" style="6" customWidth="1"/>
    <col min="6" max="6" width="17.28515625" style="6" customWidth="1"/>
    <col min="7" max="7" width="18.28515625" style="6" customWidth="1"/>
    <col min="8" max="16384" width="9.140625" style="6"/>
  </cols>
  <sheetData>
    <row r="3" spans="2:7" ht="15" customHeight="1" x14ac:dyDescent="0.25">
      <c r="B3" s="54" t="s">
        <v>136</v>
      </c>
      <c r="C3" s="54" t="s">
        <v>134</v>
      </c>
      <c r="D3" s="57" t="s">
        <v>129</v>
      </c>
      <c r="E3" s="58"/>
      <c r="F3" s="57" t="s">
        <v>130</v>
      </c>
      <c r="G3" s="58"/>
    </row>
    <row r="4" spans="2:7" x14ac:dyDescent="0.25">
      <c r="B4" s="55"/>
      <c r="C4" s="55"/>
      <c r="D4" s="59"/>
      <c r="E4" s="60"/>
      <c r="F4" s="59"/>
      <c r="G4" s="60"/>
    </row>
    <row r="5" spans="2:7" ht="0.75" customHeight="1" x14ac:dyDescent="0.25">
      <c r="B5" s="55"/>
      <c r="C5" s="55"/>
      <c r="D5" s="59"/>
      <c r="E5" s="60"/>
      <c r="F5" s="59"/>
      <c r="G5" s="60"/>
    </row>
    <row r="6" spans="2:7" ht="15" hidden="1" customHeight="1" x14ac:dyDescent="0.25">
      <c r="B6" s="55"/>
      <c r="C6" s="55"/>
      <c r="D6" s="61"/>
      <c r="E6" s="62"/>
      <c r="F6" s="61"/>
      <c r="G6" s="62"/>
    </row>
    <row r="7" spans="2:7" ht="15" customHeight="1" x14ac:dyDescent="0.25">
      <c r="B7" s="55"/>
      <c r="C7" s="55"/>
      <c r="D7" s="63" t="s">
        <v>5</v>
      </c>
      <c r="E7" s="63" t="s">
        <v>128</v>
      </c>
      <c r="F7" s="63" t="s">
        <v>5</v>
      </c>
      <c r="G7" s="63" t="s">
        <v>128</v>
      </c>
    </row>
    <row r="8" spans="2:7" x14ac:dyDescent="0.25">
      <c r="B8" s="55"/>
      <c r="C8" s="55"/>
      <c r="D8" s="64"/>
      <c r="E8" s="64"/>
      <c r="F8" s="64"/>
      <c r="G8" s="64"/>
    </row>
    <row r="9" spans="2:7" x14ac:dyDescent="0.25">
      <c r="B9" s="55"/>
      <c r="C9" s="55"/>
      <c r="D9" s="64"/>
      <c r="E9" s="64"/>
      <c r="F9" s="64"/>
      <c r="G9" s="64"/>
    </row>
    <row r="10" spans="2:7" ht="2.25" customHeight="1" x14ac:dyDescent="0.25">
      <c r="B10" s="56"/>
      <c r="C10" s="56"/>
      <c r="D10" s="65"/>
      <c r="E10" s="65"/>
      <c r="F10" s="65"/>
      <c r="G10" s="65"/>
    </row>
    <row r="11" spans="2:7" x14ac:dyDescent="0.25">
      <c r="B11" s="1">
        <v>0</v>
      </c>
      <c r="C11" s="1" t="s">
        <v>131</v>
      </c>
      <c r="D11" s="5">
        <f>SUMIF('Приложение №6'!$A$13:$A904,0,'Приложение №6'!$G$13:$G904)</f>
        <v>200231.30000000002</v>
      </c>
      <c r="E11" s="5">
        <f>SUMIF('Приложение №6'!$A$13:$A904,0,'Приложение №6'!$H$13:$H904)</f>
        <v>804</v>
      </c>
      <c r="F11" s="5">
        <f>SUMIF('Приложение №6'!$A$13:$A904,0,'Приложение №6'!$I$13:$I904)</f>
        <v>203231.30000000002</v>
      </c>
      <c r="G11" s="5">
        <f>SUMIF('Приложение №6'!$A$13:$A904,0,'Приложение №6'!$J$13:$J904)</f>
        <v>804</v>
      </c>
    </row>
    <row r="12" spans="2:7" x14ac:dyDescent="0.25">
      <c r="B12" s="2">
        <v>1</v>
      </c>
      <c r="C12" s="2" t="s">
        <v>132</v>
      </c>
      <c r="D12" s="7">
        <f>SUMIF('Приложение №6'!$A$13:$A905,1,'Приложение №6'!$G$13:$G905)</f>
        <v>200231.30000000005</v>
      </c>
      <c r="E12" s="7">
        <f>SUMIF('Приложение №6'!$A$13:$A905,1,'Приложение №6'!$H$13:$H905)</f>
        <v>804</v>
      </c>
      <c r="F12" s="7">
        <f>SUMIF('Приложение №6'!$A$13:$A905,1,'Приложение №6'!$I$13:$I905)</f>
        <v>203231.30000000005</v>
      </c>
      <c r="G12" s="7">
        <f>SUMIF('Приложение №6'!$A$13:$A905,1,'Приложение №6'!$J$13:$J905)</f>
        <v>804</v>
      </c>
    </row>
    <row r="13" spans="2:7" x14ac:dyDescent="0.25">
      <c r="B13" s="3">
        <v>2</v>
      </c>
      <c r="C13" s="3" t="s">
        <v>135</v>
      </c>
      <c r="D13" s="8">
        <f>SUMIF('Приложение №6'!$A$13:$A906,2,'Приложение №6'!$G$13:$G906)</f>
        <v>200231.30000000002</v>
      </c>
      <c r="E13" s="8">
        <f>SUMIF('Приложение №6'!$A$13:$A906,2,'Приложение №6'!$H$13:$H906)</f>
        <v>804</v>
      </c>
      <c r="F13" s="8">
        <f>SUMIF('Приложение №6'!$A$13:$A906,2,'Приложение №6'!$I$13:$I906)</f>
        <v>203231.30000000002</v>
      </c>
      <c r="G13" s="8">
        <f>SUMIF('Приложение №6'!$A$13:$A906,2,'Приложение №6'!$J$13:$J906)</f>
        <v>804</v>
      </c>
    </row>
    <row r="14" spans="2:7" x14ac:dyDescent="0.25">
      <c r="B14" s="4" t="s">
        <v>152</v>
      </c>
      <c r="C14" s="4" t="s">
        <v>133</v>
      </c>
      <c r="D14" s="9">
        <f>SUMIF('Приложение №6'!$A$13:$A907,3,'Приложение №6'!$G$13:$G907)</f>
        <v>200231.30000000002</v>
      </c>
      <c r="E14" s="9">
        <f>SUMIF('Приложение №6'!$A$13:$A907,3,'Приложение №6'!$H$13:$H907)</f>
        <v>804</v>
      </c>
      <c r="F14" s="9">
        <f>SUMIF('Приложение №6'!$A$13:$A907,3,'Приложение №6'!$I$13:$I907)</f>
        <v>203231.30000000002</v>
      </c>
      <c r="G14" s="9">
        <f>SUMIF('Приложение №6'!$A$13:$A907,3,'Приложение №6'!$J$13:$J907)</f>
        <v>804</v>
      </c>
    </row>
    <row r="15" spans="2:7" x14ac:dyDescent="0.25">
      <c r="B15" s="10">
        <v>0</v>
      </c>
      <c r="C15" s="10" t="s">
        <v>131</v>
      </c>
      <c r="D15" s="11">
        <f>D14-D11</f>
        <v>0</v>
      </c>
      <c r="E15" s="11">
        <f t="shared" ref="E15" si="0">E14-E11</f>
        <v>0</v>
      </c>
      <c r="F15" s="11">
        <f>F14-F11</f>
        <v>0</v>
      </c>
      <c r="G15" s="11">
        <f t="shared" ref="G15" si="1">G14-G11</f>
        <v>0</v>
      </c>
    </row>
    <row r="16" spans="2:7" x14ac:dyDescent="0.25">
      <c r="B16" s="10">
        <v>1</v>
      </c>
      <c r="C16" s="10" t="s">
        <v>132</v>
      </c>
      <c r="D16" s="11">
        <f>D14-D12</f>
        <v>0</v>
      </c>
      <c r="E16" s="11">
        <f t="shared" ref="E16" si="2">E14-E12</f>
        <v>0</v>
      </c>
      <c r="F16" s="11">
        <f>F14-F12</f>
        <v>0</v>
      </c>
      <c r="G16" s="11">
        <f t="shared" ref="G16" si="3">G14-G12</f>
        <v>0</v>
      </c>
    </row>
    <row r="17" spans="2:7" x14ac:dyDescent="0.25">
      <c r="B17" s="10">
        <v>2</v>
      </c>
      <c r="C17" s="10" t="s">
        <v>135</v>
      </c>
      <c r="D17" s="11">
        <f>D14-D13</f>
        <v>0</v>
      </c>
      <c r="E17" s="11">
        <f t="shared" ref="E17" si="4">E14-E13</f>
        <v>0</v>
      </c>
      <c r="F17" s="11">
        <f>F14-F13</f>
        <v>0</v>
      </c>
      <c r="G17" s="11">
        <f t="shared" ref="G17" si="5">G14-G13</f>
        <v>0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Светлана Викторовна Федотова</cp:lastModifiedBy>
  <cp:lastPrinted>2017-09-28T07:11:50Z</cp:lastPrinted>
  <dcterms:created xsi:type="dcterms:W3CDTF">2017-09-27T09:31:38Z</dcterms:created>
  <dcterms:modified xsi:type="dcterms:W3CDTF">2017-11-03T07:47:02Z</dcterms:modified>
</cp:coreProperties>
</file>