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№6'!$A$6:$H$268</definedName>
  </definedNames>
  <calcPr calcId="125725" refMode="R1C1"/>
</workbook>
</file>

<file path=xl/calcChain.xml><?xml version="1.0" encoding="utf-8"?>
<calcChain xmlns="http://schemas.openxmlformats.org/spreadsheetml/2006/main">
  <c r="H80" i="1"/>
  <c r="G80"/>
  <c r="H150"/>
  <c r="G150"/>
  <c r="H121" l="1"/>
  <c r="H117" s="1"/>
  <c r="G121"/>
  <c r="G117" s="1"/>
  <c r="H266"/>
  <c r="G266"/>
  <c r="H264"/>
  <c r="G264"/>
  <c r="H261"/>
  <c r="G261"/>
  <c r="H257"/>
  <c r="G257"/>
  <c r="H253"/>
  <c r="G253"/>
  <c r="H251"/>
  <c r="G251"/>
  <c r="H249"/>
  <c r="G249"/>
  <c r="H245"/>
  <c r="G245"/>
  <c r="H243"/>
  <c r="G243"/>
  <c r="H239"/>
  <c r="G239"/>
  <c r="H236"/>
  <c r="G236"/>
  <c r="H232"/>
  <c r="G232"/>
  <c r="H230"/>
  <c r="G230"/>
  <c r="H227"/>
  <c r="G227"/>
  <c r="H224"/>
  <c r="G224"/>
  <c r="H222"/>
  <c r="G222"/>
  <c r="H220"/>
  <c r="G220"/>
  <c r="H217"/>
  <c r="G217"/>
  <c r="H215"/>
  <c r="G215"/>
  <c r="H212"/>
  <c r="G212"/>
  <c r="H210"/>
  <c r="G210"/>
  <c r="H207"/>
  <c r="G207"/>
  <c r="H202"/>
  <c r="G202"/>
  <c r="H199"/>
  <c r="G199"/>
  <c r="H197"/>
  <c r="G197"/>
  <c r="H195"/>
  <c r="G195"/>
  <c r="H192"/>
  <c r="G192"/>
  <c r="H188"/>
  <c r="G188"/>
  <c r="H186"/>
  <c r="G186"/>
  <c r="H184"/>
  <c r="G184"/>
  <c r="H181"/>
  <c r="G181"/>
  <c r="H177"/>
  <c r="G177"/>
  <c r="H175"/>
  <c r="G175"/>
  <c r="H173"/>
  <c r="G173"/>
  <c r="H171"/>
  <c r="G171"/>
  <c r="H168"/>
  <c r="G168"/>
  <c r="H166"/>
  <c r="G166"/>
  <c r="H163"/>
  <c r="G163"/>
  <c r="H159"/>
  <c r="G159"/>
  <c r="H155"/>
  <c r="G155"/>
  <c r="H152"/>
  <c r="G152"/>
  <c r="H148"/>
  <c r="G148"/>
  <c r="H146"/>
  <c r="G146"/>
  <c r="H142"/>
  <c r="G142"/>
  <c r="H140"/>
  <c r="G140"/>
  <c r="H137"/>
  <c r="G137"/>
  <c r="H134"/>
  <c r="G134"/>
  <c r="H132"/>
  <c r="G132"/>
  <c r="H129"/>
  <c r="G129"/>
  <c r="H127"/>
  <c r="G127"/>
  <c r="H123"/>
  <c r="G123"/>
  <c r="H119"/>
  <c r="G119"/>
  <c r="H114"/>
  <c r="G114"/>
  <c r="H111"/>
  <c r="G111"/>
  <c r="H108"/>
  <c r="G108"/>
  <c r="H105"/>
  <c r="G105"/>
  <c r="H102"/>
  <c r="G102"/>
  <c r="H99"/>
  <c r="G99"/>
  <c r="H93"/>
  <c r="G93"/>
  <c r="H91"/>
  <c r="G91"/>
  <c r="H87"/>
  <c r="G87"/>
  <c r="H85"/>
  <c r="G85"/>
  <c r="H83"/>
  <c r="G83"/>
  <c r="H78"/>
  <c r="G78"/>
  <c r="H76"/>
  <c r="G76"/>
  <c r="H71"/>
  <c r="G71"/>
  <c r="H66"/>
  <c r="G66"/>
  <c r="H63"/>
  <c r="G63"/>
  <c r="H60"/>
  <c r="G60"/>
  <c r="H58"/>
  <c r="G58"/>
  <c r="H56"/>
  <c r="G56"/>
  <c r="H54"/>
  <c r="G54"/>
  <c r="H52"/>
  <c r="G52"/>
  <c r="H49"/>
  <c r="G49"/>
  <c r="H44"/>
  <c r="G44"/>
  <c r="H42"/>
  <c r="G42"/>
  <c r="H40"/>
  <c r="G40"/>
  <c r="H37"/>
  <c r="G37"/>
  <c r="H30"/>
  <c r="G30"/>
  <c r="H28"/>
  <c r="G28"/>
  <c r="H26"/>
  <c r="G26"/>
  <c r="H20"/>
  <c r="G20"/>
  <c r="H260" l="1"/>
  <c r="G260"/>
  <c r="H256"/>
  <c r="G256"/>
  <c r="H206"/>
  <c r="G206"/>
  <c r="H180"/>
  <c r="G180"/>
  <c r="H158"/>
  <c r="G158"/>
  <c r="H154"/>
  <c r="G154"/>
  <c r="G145"/>
  <c r="H113"/>
  <c r="G113"/>
  <c r="H101"/>
  <c r="G101"/>
  <c r="G75"/>
  <c r="H70"/>
  <c r="G70"/>
  <c r="H48"/>
  <c r="G48"/>
  <c r="H36"/>
  <c r="G36"/>
  <c r="H19"/>
  <c r="G19"/>
  <c r="G263" l="1"/>
  <c r="H145"/>
  <c r="H191"/>
  <c r="G191"/>
  <c r="H82"/>
  <c r="H263"/>
  <c r="G82"/>
  <c r="H116"/>
  <c r="H209"/>
  <c r="H219"/>
  <c r="H242"/>
  <c r="H248"/>
  <c r="G90"/>
  <c r="G104"/>
  <c r="G116"/>
  <c r="G209"/>
  <c r="G219"/>
  <c r="G242"/>
  <c r="G248"/>
  <c r="H90"/>
  <c r="H25"/>
  <c r="H39"/>
  <c r="H51"/>
  <c r="H75"/>
  <c r="H126"/>
  <c r="H136"/>
  <c r="H162"/>
  <c r="H183"/>
  <c r="H226"/>
  <c r="H104"/>
  <c r="G25"/>
  <c r="G39"/>
  <c r="G51"/>
  <c r="G126"/>
  <c r="G136"/>
  <c r="G162"/>
  <c r="G183"/>
  <c r="G226"/>
  <c r="H16"/>
  <c r="H15" s="1"/>
  <c r="G16"/>
  <c r="G15" s="1"/>
  <c r="G259" l="1"/>
  <c r="G255"/>
  <c r="H69"/>
  <c r="G190"/>
  <c r="H241"/>
  <c r="H247"/>
  <c r="G69"/>
  <c r="G157"/>
  <c r="H190"/>
  <c r="G241"/>
  <c r="G247"/>
  <c r="H157"/>
  <c r="H255"/>
  <c r="H259"/>
  <c r="H74" l="1"/>
  <c r="H161"/>
  <c r="H205"/>
  <c r="H125"/>
  <c r="G89"/>
  <c r="G74"/>
  <c r="H89"/>
  <c r="G161"/>
  <c r="G14"/>
  <c r="G205"/>
  <c r="H14"/>
  <c r="G125"/>
  <c r="H268" l="1"/>
  <c r="G268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<sst xmlns="http://schemas.openxmlformats.org/spreadsheetml/2006/main" count="1188" uniqueCount="216">
  <si>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</si>
  <si>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</si>
  <si>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</si>
  <si>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</si>
  <si>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</si>
  <si>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</si>
  <si>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</si>
  <si>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</si>
  <si>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</si>
  <si>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</si>
  <si>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</si>
  <si>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</si>
  <si>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</si>
  <si>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</si>
  <si>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</si>
  <si>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</si>
  <si>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</si>
  <si>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</si>
  <si>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</si>
  <si>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</si>
  <si>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</si>
  <si>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</si>
  <si>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</si>
  <si>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</si>
  <si>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</si>
  <si>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</si>
  <si>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</si>
  <si>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</si>
  <si>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</si>
  <si>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</si>
  <si>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</si>
  <si>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</si>
  <si>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</si>
  <si>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</si>
  <si>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</si>
  <si>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</si>
  <si>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</si>
  <si>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</si>
  <si>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</si>
  <si>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</si>
  <si>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</si>
  <si>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</si>
  <si>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</si>
  <si>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</si>
  <si>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</si>
  <si>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</si>
  <si>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</si>
  <si>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</si>
  <si>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</si>
  <si>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</si>
  <si>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</si>
  <si>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</si>
  <si>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</si>
  <si>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</si>
  <si>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</si>
  <si>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</si>
  <si>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</si>
  <si>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</si>
  <si>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</si>
  <si>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</si>
  <si>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</si>
  <si>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</si>
  <si>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</si>
  <si>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</si>
  <si>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</si>
  <si>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</si>
  <si>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</si>
  <si>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</si>
  <si>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</si>
  <si>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</si>
  <si>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</si>
  <si>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</si>
  <si>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</si>
  <si>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</si>
  <si>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</si>
  <si>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</si>
  <si>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</si>
  <si>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</si>
  <si>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</si>
  <si>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</si>
  <si>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</si>
  <si>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</si>
  <si>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</si>
  <si>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</si>
  <si>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</si>
  <si>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</si>
  <si>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</si>
  <si>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</si>
  <si>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</si>
  <si>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</si>
  <si>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</si>
  <si>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</si>
  <si>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</si>
  <si>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</si>
  <si>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</si>
  <si>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</si>
  <si>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</si>
  <si>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</si>
  <si>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</si>
  <si>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</si>
  <si>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</si>
  <si>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</si>
  <si>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</si>
  <si>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</si>
  <si>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</si>
  <si>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</si>
  <si>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</si>
  <si>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</si>
  <si>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</si>
  <si>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</si>
  <si>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</si>
  <si>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</si>
  <si>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</si>
  <si>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</si>
  <si>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</si>
  <si>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</si>
  <si>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</si>
  <si>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</si>
  <si>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</si>
  <si>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</si>
  <si>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</si>
  <si>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</si>
  <si>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</si>
  <si>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</si>
  <si>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</si>
  <si>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</si>
  <si>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</si>
  <si>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</si>
  <si>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</si>
  <si>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</si>
  <si>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</si>
  <si>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</si>
  <si>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</si>
  <si>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</si>
  <si>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</si>
  <si>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</si>
  <si>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</si>
  <si>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</si>
  <si>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</si>
  <si>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</si>
  <si>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</si>
  <si>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</si>
  <si>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</si>
  <si>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</si>
  <si>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</si>
  <si>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</si>
  <si>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</si>
  <si>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</si>
  <si>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</si>
  <si>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</si>
  <si>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</si>
  <si>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</si>
  <si>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</si>
  <si>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</si>
  <si>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</si>
  <si>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</si>
  <si>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</si>
  <si>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</si>
  <si>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</si>
  <si>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</si>
  <si>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</si>
  <si>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</si>
  <si>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</si>
  <si>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</si>
  <si>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</si>
  <si>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</si>
  <si>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</si>
  <si>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</si>
  <si>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</si>
  <si>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</si>
  <si>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</si>
  <si>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</si>
  <si>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</si>
  <si>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</si>
  <si>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</si>
  <si>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</si>
  <si>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</si>
  <si>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</si>
  <si>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</si>
  <si>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</si>
  <si>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</si>
  <si>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</si>
  <si>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</si>
  <si>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</si>
  <si>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</si>
  <si>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</si>
  <si>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</si>
  <si>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</si>
  <si>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</si>
  <si>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</si>
  <si>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</si>
  <si>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</si>
  <si>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</si>
  <si>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</si>
  <si>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</si>
  <si>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</si>
  <si>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</si>
  <si>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</si>
  <si>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</si>
  <si>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</si>
  <si>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</si>
  <si>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</si>
  <si>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</si>
  <si>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</si>
  <si>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</si>
  <si>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</si>
  <si>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"Благоустройство территории муниципального района Кинельский Самарской области на 2019 -2024 годы"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</si>
  <si>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</si>
  <si>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</si>
  <si>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</si>
  <si>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</si>
  <si>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"Организация деятельности по опеке и попечительству на территории муниципального района Кинельский Самарской области на 2018-2024 годы".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</si>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</sst>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8"/>
  <sheetViews>
    <sheetView tabSelected="1" topLeftCell="B1" zoomScale="85" zoomScaleNormal="85" zoomScaleSheetLayoutView="85" zoomScalePageLayoutView="85" workbookViewId="0">
      <selection activeCell="B2" sqref="A2:XFD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.6640625" style="21" customWidth="1"/>
    <col min="10" max="10" width="15.6640625" style="21" customWidth="1"/>
    <col min="11" max="11" width="13.33203125" style="21" customWidth="1"/>
    <col min="12" max="16384" width="9.109375" style="21"/>
  </cols>
  <sheetData>
    <row r="1" spans="1:8" s="19" customFormat="1" ht="38.25" customHeight="1">
      <c r="A1" s="18"/>
      <c r="G1" s="50" t="s">
        <v>179</v>
      </c>
      <c r="H1" s="50"/>
    </row>
    <row r="2" spans="1:8" ht="115.8" hidden="1" customHeight="1">
      <c r="E2" s="63" t="s">
        <v>201</v>
      </c>
      <c r="F2" s="63"/>
      <c r="G2" s="63"/>
      <c r="H2" s="63"/>
    </row>
    <row r="3" spans="1:8" ht="21.6" customHeight="1">
      <c r="E3" s="46"/>
      <c r="F3" s="46"/>
      <c r="G3" s="46"/>
      <c r="H3" s="46"/>
    </row>
    <row r="4" spans="1:8" s="20" customFormat="1" ht="65.25" customHeight="1">
      <c r="B4" s="49" t="s">
        <v>202</v>
      </c>
      <c r="C4" s="49"/>
      <c r="D4" s="49"/>
      <c r="E4" s="49"/>
      <c r="F4" s="49"/>
      <c r="G4" s="49"/>
      <c r="H4" s="49"/>
    </row>
    <row r="6" spans="1:8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98</v>
      </c>
      <c r="H6" s="58"/>
    </row>
    <row r="7" spans="1:8">
      <c r="B7" s="54"/>
      <c r="C7" s="54"/>
      <c r="D7" s="54"/>
      <c r="E7" s="54"/>
      <c r="F7" s="54"/>
      <c r="G7" s="59"/>
      <c r="H7" s="60"/>
    </row>
    <row r="8" spans="1:8">
      <c r="B8" s="54"/>
      <c r="C8" s="54"/>
      <c r="D8" s="54"/>
      <c r="E8" s="54"/>
      <c r="F8" s="54"/>
      <c r="G8" s="59"/>
      <c r="H8" s="60"/>
    </row>
    <row r="9" spans="1:8">
      <c r="B9" s="54"/>
      <c r="C9" s="54"/>
      <c r="D9" s="54"/>
      <c r="E9" s="54"/>
      <c r="F9" s="54"/>
      <c r="G9" s="61"/>
      <c r="H9" s="62"/>
    </row>
    <row r="10" spans="1:8" ht="15" customHeight="1">
      <c r="B10" s="54"/>
      <c r="C10" s="54"/>
      <c r="D10" s="54"/>
      <c r="E10" s="54"/>
      <c r="F10" s="54"/>
      <c r="G10" s="55" t="s">
        <v>5</v>
      </c>
      <c r="H10" s="51" t="s">
        <v>209</v>
      </c>
    </row>
    <row r="11" spans="1:8">
      <c r="B11" s="54"/>
      <c r="C11" s="54"/>
      <c r="D11" s="54"/>
      <c r="E11" s="54"/>
      <c r="F11" s="54"/>
      <c r="G11" s="56"/>
      <c r="H11" s="52"/>
    </row>
    <row r="12" spans="1:8">
      <c r="B12" s="54"/>
      <c r="C12" s="54"/>
      <c r="D12" s="54"/>
      <c r="E12" s="54"/>
      <c r="F12" s="54"/>
      <c r="G12" s="56"/>
      <c r="H12" s="52"/>
    </row>
    <row r="13" spans="1:8" ht="50.4" customHeight="1">
      <c r="B13" s="55"/>
      <c r="C13" s="55"/>
      <c r="D13" s="55"/>
      <c r="E13" s="55"/>
      <c r="F13" s="55"/>
      <c r="G13" s="56"/>
      <c r="H13" s="53"/>
    </row>
    <row r="14" spans="1:8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SUMIFS(G15:G1073,$C15:$C1073,$C15)/3</f>
        <v>84224.699999999968</v>
      </c>
      <c r="H14" s="28">
        <f>SUMIFS(H15:H1063,$C15:$C1063,$C15)/3</f>
        <v>0</v>
      </c>
    </row>
    <row r="15" spans="1:8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SUMIFS(G16:G1063,$C16:$C1063,$C16,$D16:$D1063,$D16)/2</f>
        <v>3301.7</v>
      </c>
      <c r="H15" s="31">
        <f>SUMIFS(H16:H1063,$C16:$C1063,$C16,$D16:$D1063,$D16)/2</f>
        <v>0</v>
      </c>
    </row>
    <row r="16" spans="1:8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SUMIFS(G17:G1060,$C17:$C1060,$C17,$D17:$D1060,$D17,$E17:$E1060,$E17)</f>
        <v>3301.7</v>
      </c>
      <c r="H16" s="34">
        <f>SUMIFS(H17:H1060,$C17:$C1060,$C17,$D17:$D1060,$D17,$E17:$E1060,$E17)</f>
        <v>0</v>
      </c>
    </row>
    <row r="17" spans="1:8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</row>
    <row r="18" spans="1:8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</row>
    <row r="19" spans="1:8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SUMIFS(G20:G1067,$C20:$C1067,$C20,$D20:$D1067,$D20)/2</f>
        <v>845.4</v>
      </c>
      <c r="H19" s="31">
        <f>SUMIFS(H20:H1067,$C20:$C1067,$C20,$D20:$D1067,$D20)/2</f>
        <v>0</v>
      </c>
    </row>
    <row r="20" spans="1:8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SUMIFS(G21:G1064,$C21:$C1064,$C21,$D21:$D1064,$D21,$E21:$E1064,$E21)</f>
        <v>845.40000000000009</v>
      </c>
      <c r="H20" s="34">
        <f>SUMIFS(H21:H1064,$C21:$C1064,$C21,$D21:$D1064,$D21,$E21:$E1064,$E21)</f>
        <v>0</v>
      </c>
    </row>
    <row r="21" spans="1:8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</row>
    <row r="22" spans="1:8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</row>
    <row r="23" spans="1:8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</row>
    <row r="24" spans="1:8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</row>
    <row r="25" spans="1:8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SUMIFS(G26:G1073,$C26:$C1073,$C26,$D26:$D1073,$D26)/2</f>
        <v>37287.599999999991</v>
      </c>
      <c r="H25" s="31">
        <f>SUMIFS(H26:H1073,$C26:$C1073,$C26,$D26:$D1073,$D26)/2</f>
        <v>0</v>
      </c>
    </row>
    <row r="26" spans="1:8" s="13" customFormat="1" ht="46.8">
      <c r="A26" s="16">
        <v>2</v>
      </c>
      <c r="B26" s="39" t="s">
        <v>210</v>
      </c>
      <c r="C26" s="33" t="s">
        <v>71</v>
      </c>
      <c r="D26" s="33" t="s">
        <v>88</v>
      </c>
      <c r="E26" s="33" t="s">
        <v>14</v>
      </c>
      <c r="F26" s="33"/>
      <c r="G26" s="34">
        <f>SUMIFS(G27:G1070,$C27:$C1070,$C27,$D27:$D1070,$D27,$E27:$E1070,$E27)</f>
        <v>296.10000000000002</v>
      </c>
      <c r="H26" s="34">
        <f>SUMIFS(H27:H1070,$C27:$C1070,$C27,$D27:$D1070,$D27,$E27:$E1070,$E27)</f>
        <v>0</v>
      </c>
    </row>
    <row r="27" spans="1:8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</row>
    <row r="28" spans="1:8" s="13" customFormat="1" ht="46.8">
      <c r="A28" s="16">
        <v>2</v>
      </c>
      <c r="B28" s="39" t="s">
        <v>175</v>
      </c>
      <c r="C28" s="33" t="s">
        <v>71</v>
      </c>
      <c r="D28" s="33" t="s">
        <v>88</v>
      </c>
      <c r="E28" s="33" t="s">
        <v>42</v>
      </c>
      <c r="F28" s="33"/>
      <c r="G28" s="34">
        <f>SUMIFS(G29:G1072,$C29:$C1072,$C29,$D29:$D1072,$D29,$E29:$E1072,$E29)</f>
        <v>99</v>
      </c>
      <c r="H28" s="34">
        <f>SUMIFS(H29:H1072,$C29:$C1072,$C29,$D29:$D1072,$D29,$E29:$E1072,$E29)</f>
        <v>0</v>
      </c>
    </row>
    <row r="29" spans="1:8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</row>
    <row r="30" spans="1:8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SUMIFS(G31:G1074,$C31:$C1074,$C31,$D31:$D1074,$D31,$E31:$E1074,$E31)</f>
        <v>36892.5</v>
      </c>
      <c r="H30" s="34">
        <f>SUMIFS(H31:H1074,$C31:$C1074,$C31,$D31:$D1074,$D31,$E31:$E1074,$E31)</f>
        <v>0</v>
      </c>
    </row>
    <row r="31" spans="1:8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35005.599999999999</v>
      </c>
      <c r="H31" s="24"/>
    </row>
    <row r="32" spans="1:8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1825.4</v>
      </c>
      <c r="H32" s="24"/>
    </row>
    <row r="33" spans="1:8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</row>
    <row r="34" spans="1:8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</row>
    <row r="35" spans="1:8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</row>
    <row r="36" spans="1:8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SUMIFS(G37:G1084,$C37:$C1084,$C37,$D37:$D1084,$D37)/2</f>
        <v>0</v>
      </c>
      <c r="H36" s="31">
        <f>SUMIFS(H37:H1084,$C37:$C1084,$C37,$D37:$D1084,$D37)/2</f>
        <v>0</v>
      </c>
    </row>
    <row r="37" spans="1:8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SUMIFS(G38:G1081,$C38:$C1081,$C38,$D38:$D1081,$D38,$E38:$E1081,$E38)</f>
        <v>0</v>
      </c>
      <c r="H37" s="34">
        <f>SUMIFS(H38:H1081,$C38:$C1081,$C38,$D38:$D1081,$D38,$E38:$E1081,$E38)</f>
        <v>0</v>
      </c>
    </row>
    <row r="38" spans="1:8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/>
      <c r="H38" s="24"/>
    </row>
    <row r="39" spans="1:8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SUMIFS(G40:G1087,$C40:$C1087,$C40,$D40:$D1087,$D40)/2</f>
        <v>19130.3</v>
      </c>
      <c r="H39" s="31">
        <f>SUMIFS(H40:H1087,$C40:$C1087,$C40,$D40:$D1087,$D40)/2</f>
        <v>0</v>
      </c>
    </row>
    <row r="40" spans="1:8" s="13" customFormat="1" ht="46.8">
      <c r="A40" s="16">
        <v>2</v>
      </c>
      <c r="B40" s="39" t="s">
        <v>210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SUMIFS(G41:G1084,$C41:$C1084,$C41,$D41:$D1084,$D41,$E41:$E1084,$E41)</f>
        <v>18</v>
      </c>
      <c r="H40" s="34">
        <f>SUMIFS(H41:H1084,$C41:$C1084,$C41,$D41:$D1084,$D41,$E41:$E1084,$E41)</f>
        <v>0</v>
      </c>
    </row>
    <row r="41" spans="1:8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</row>
    <row r="42" spans="1:8" s="13" customFormat="1" ht="46.8">
      <c r="A42" s="16">
        <v>2</v>
      </c>
      <c r="B42" s="39" t="s">
        <v>176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SUMIFS(G43:G1086,$C43:$C1086,$C43,$D43:$D1086,$D43,$E43:$E1086,$E43)</f>
        <v>20</v>
      </c>
      <c r="H42" s="34">
        <f>SUMIFS(H43:H1086,$C43:$C1086,$C43,$D43:$D1086,$D43,$E43:$E1086,$E43)</f>
        <v>0</v>
      </c>
    </row>
    <row r="43" spans="1:8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</row>
    <row r="44" spans="1:8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SUMIFS(G45:G1088,$C45:$C1088,$C45,$D45:$D1088,$D45,$E45:$E1088,$E45)</f>
        <v>19092.3</v>
      </c>
      <c r="H44" s="34">
        <f>SUMIFS(H45:H1088,$C45:$C1088,$C45,$D45:$D1088,$D45,$E45:$E1088,$E45)</f>
        <v>0</v>
      </c>
    </row>
    <row r="45" spans="1:8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18683.3</v>
      </c>
      <c r="H45" s="24"/>
    </row>
    <row r="46" spans="1:8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409</v>
      </c>
      <c r="H46" s="24"/>
    </row>
    <row r="47" spans="1:8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</row>
    <row r="48" spans="1:8" s="13" customFormat="1" ht="15.6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>SUMIFS(G49:G1096,$C49:$C1096,$C49,$D49:$D1096,$D49)/2</f>
        <v>100</v>
      </c>
      <c r="H48" s="31">
        <f>SUMIFS(H49:H1096,$C49:$C1096,$C49,$D49:$D1096,$D49)/2</f>
        <v>0</v>
      </c>
    </row>
    <row r="49" spans="1:8" s="13" customFormat="1" ht="31.2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>SUMIFS(G50:G1093,$C50:$C1093,$C50,$D50:$D1093,$D50,$E50:$E1093,$E50)</f>
        <v>100</v>
      </c>
      <c r="H49" s="34">
        <f>SUMIFS(H50:H1093,$C50:$C1093,$C50,$D50:$D1093,$D50,$E50:$E1093,$E50)</f>
        <v>0</v>
      </c>
    </row>
    <row r="50" spans="1:8" s="13" customFormat="1" ht="15.6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</row>
    <row r="51" spans="1:8" s="13" customFormat="1" ht="15.6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>SUMIFS(G52:G1099,$C52:$C1099,$C52,$D52:$D1099,$D52)/2</f>
        <v>23559.699999999997</v>
      </c>
      <c r="H51" s="31">
        <f>SUMIFS(H52:H1099,$C52:$C1099,$C52,$D52:$D1099,$D52)/2</f>
        <v>0</v>
      </c>
    </row>
    <row r="52" spans="1:8" s="13" customFormat="1" ht="51.6" customHeight="1">
      <c r="A52" s="16">
        <v>2</v>
      </c>
      <c r="B52" s="41" t="s">
        <v>197</v>
      </c>
      <c r="C52" s="33" t="s">
        <v>71</v>
      </c>
      <c r="D52" s="33" t="s">
        <v>77</v>
      </c>
      <c r="E52" s="33" t="s">
        <v>196</v>
      </c>
      <c r="F52" s="33"/>
      <c r="G52" s="34">
        <f>SUMIFS(G53:G1096,$C53:$C1096,$C53,$D53:$D1096,$D53,$E53:$E1096,$E53)</f>
        <v>0</v>
      </c>
      <c r="H52" s="34">
        <f>SUMIFS(H53:H1096,$C53:$C1096,$C53,$D53:$D1096,$D53,$E53:$E1096,$E53)</f>
        <v>0</v>
      </c>
    </row>
    <row r="53" spans="1:8" s="13" customFormat="1" ht="15.6">
      <c r="A53" s="17">
        <v>3</v>
      </c>
      <c r="B53" s="22" t="s">
        <v>46</v>
      </c>
      <c r="C53" s="23" t="s">
        <v>71</v>
      </c>
      <c r="D53" s="23" t="s">
        <v>77</v>
      </c>
      <c r="E53" s="23" t="s">
        <v>196</v>
      </c>
      <c r="F53" s="23" t="s">
        <v>93</v>
      </c>
      <c r="G53" s="24"/>
      <c r="H53" s="24"/>
    </row>
    <row r="54" spans="1:8" s="13" customFormat="1" ht="46.8">
      <c r="A54" s="16">
        <v>2</v>
      </c>
      <c r="B54" s="35" t="s">
        <v>188</v>
      </c>
      <c r="C54" s="33" t="s">
        <v>71</v>
      </c>
      <c r="D54" s="33" t="s">
        <v>77</v>
      </c>
      <c r="E54" s="33" t="s">
        <v>47</v>
      </c>
      <c r="F54" s="33"/>
      <c r="G54" s="34">
        <f>SUMIFS(G55:G1098,$C55:$C1098,$C55,$D55:$D1098,$D55,$E55:$E1098,$E55)</f>
        <v>8521.7999999999993</v>
      </c>
      <c r="H54" s="34">
        <f>SUMIFS(H55:H1098,$C55:$C1098,$C55,$D55:$D1098,$D55,$E55:$E1098,$E55)</f>
        <v>0</v>
      </c>
    </row>
    <row r="55" spans="1:8" s="13" customFormat="1" ht="15.6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8521.7999999999993</v>
      </c>
      <c r="H55" s="24"/>
    </row>
    <row r="56" spans="1:8" s="13" customFormat="1" ht="62.4">
      <c r="A56" s="16">
        <v>2</v>
      </c>
      <c r="B56" s="32" t="s">
        <v>189</v>
      </c>
      <c r="C56" s="33" t="s">
        <v>71</v>
      </c>
      <c r="D56" s="33" t="s">
        <v>77</v>
      </c>
      <c r="E56" s="33" t="s">
        <v>48</v>
      </c>
      <c r="F56" s="33"/>
      <c r="G56" s="34">
        <f>SUMIFS(G57:G1100,$C57:$C1100,$C57,$D57:$D1100,$D57,$E57:$E1100,$E57)</f>
        <v>3894.3</v>
      </c>
      <c r="H56" s="34">
        <f>SUMIFS(H57:H1100,$C57:$C1100,$C57,$D57:$D1100,$D57,$E57:$E1100,$E57)</f>
        <v>0</v>
      </c>
    </row>
    <row r="57" spans="1:8" s="13" customFormat="1" ht="15.6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3894.3</v>
      </c>
      <c r="H57" s="24"/>
    </row>
    <row r="58" spans="1:8" s="13" customFormat="1" ht="68.400000000000006" customHeight="1">
      <c r="A58" s="16">
        <v>2</v>
      </c>
      <c r="B58" s="35" t="s">
        <v>186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>SUMIFS(G59:G1102,$C59:$C1102,$C59,$D59:$D1102,$D59,$E59:$E1102,$E59)</f>
        <v>0</v>
      </c>
      <c r="H58" s="34">
        <f>SUMIFS(H59:H1102,$C59:$C1102,$C59,$D59:$D1102,$D59,$E59:$E1102,$E59)</f>
        <v>0</v>
      </c>
    </row>
    <row r="59" spans="1:8" s="13" customFormat="1" ht="15.6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/>
      <c r="H59" s="24"/>
    </row>
    <row r="60" spans="1:8" s="13" customFormat="1" ht="62.4">
      <c r="A60" s="16">
        <v>2</v>
      </c>
      <c r="B60" s="41" t="s">
        <v>187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>SUMIFS(G61:G1104,$C61:$C1104,$C61,$D61:$D1104,$D61,$E61:$E1104,$E61)</f>
        <v>500</v>
      </c>
      <c r="H60" s="34">
        <f>SUMIFS(H61:H1104,$C61:$C1104,$C61,$D61:$D1104,$D61,$E61:$E1104,$E61)</f>
        <v>0</v>
      </c>
    </row>
    <row r="61" spans="1:8" s="13" customFormat="1" ht="31.2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500</v>
      </c>
      <c r="H61" s="24"/>
    </row>
    <row r="62" spans="1:8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/>
      <c r="H62" s="24"/>
    </row>
    <row r="63" spans="1:8" s="13" customFormat="1" ht="46.8">
      <c r="A63" s="16">
        <v>2</v>
      </c>
      <c r="B63" s="41" t="s">
        <v>153</v>
      </c>
      <c r="C63" s="33" t="s">
        <v>71</v>
      </c>
      <c r="D63" s="33" t="s">
        <v>77</v>
      </c>
      <c r="E63" s="33" t="s">
        <v>152</v>
      </c>
      <c r="F63" s="33"/>
      <c r="G63" s="34">
        <f>SUMIFS(G64:G1107,$C64:$C1107,$C64,$D64:$D1107,$D64,$E64:$E1107,$E64)</f>
        <v>10643.599999999999</v>
      </c>
      <c r="H63" s="34">
        <f>SUMIFS(H64:H1107,$C64:$C1107,$C64,$D64:$D1107,$D64,$E64:$E1107,$E64)</f>
        <v>0</v>
      </c>
    </row>
    <row r="64" spans="1:8" s="13" customFormat="1" ht="15.6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152</v>
      </c>
      <c r="F64" s="23" t="s">
        <v>84</v>
      </c>
      <c r="G64" s="24">
        <v>10085.799999999999</v>
      </c>
      <c r="H64" s="24"/>
    </row>
    <row r="65" spans="1:8" s="13" customFormat="1" ht="31.2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152</v>
      </c>
      <c r="F65" s="23" t="s">
        <v>75</v>
      </c>
      <c r="G65" s="24">
        <v>557.79999999999995</v>
      </c>
      <c r="H65" s="24"/>
    </row>
    <row r="66" spans="1:8" s="13" customFormat="1" ht="31.2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>SUMIFS(G67:G1110,$C67:$C1110,$C67,$D67:$D1110,$D67,$E67:$E1110,$E67)</f>
        <v>0</v>
      </c>
      <c r="H66" s="34">
        <f>SUMIFS(H67:H1110,$C67:$C1110,$C67,$D67:$D1110,$D67,$E67:$E1110,$E67)</f>
        <v>0</v>
      </c>
    </row>
    <row r="67" spans="1:8" s="13" customFormat="1" ht="31.2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</row>
    <row r="68" spans="1:8" s="13" customFormat="1" ht="15.6">
      <c r="A68" s="17">
        <v>3</v>
      </c>
      <c r="B68" s="22" t="s">
        <v>139</v>
      </c>
      <c r="C68" s="23" t="s">
        <v>71</v>
      </c>
      <c r="D68" s="23" t="s">
        <v>77</v>
      </c>
      <c r="E68" s="23" t="s">
        <v>124</v>
      </c>
      <c r="F68" s="23" t="s">
        <v>138</v>
      </c>
      <c r="G68" s="24"/>
      <c r="H68" s="24"/>
    </row>
    <row r="69" spans="1:8" s="13" customFormat="1" ht="15.6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SUMIFS(G70:G1128,$C70:$C1128,$C70)/3</f>
        <v>325</v>
      </c>
      <c r="H69" s="28">
        <f>SUMIFS(H70:H1118,$C70:$C1118,$C70)/3</f>
        <v>0</v>
      </c>
    </row>
    <row r="70" spans="1:8" s="13" customFormat="1" ht="15.6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>SUMIFS(G71:G1118,$C71:$C1118,$C71,$D71:$D1118,$D71)/2</f>
        <v>325</v>
      </c>
      <c r="H70" s="31">
        <f>SUMIFS(H71:H1118,$C71:$C1118,$C71,$D71:$D1118,$D71)/2</f>
        <v>0</v>
      </c>
    </row>
    <row r="71" spans="1:8" s="13" customFormat="1" ht="48.75" customHeight="1">
      <c r="A71" s="16">
        <v>2</v>
      </c>
      <c r="B71" s="32" t="s">
        <v>177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>SUMIFS(G72:G1115,$C72:$C1115,$C72,$D72:$D1115,$D72,$E72:$E1115,$E72)</f>
        <v>325</v>
      </c>
      <c r="H71" s="34">
        <f>SUMIFS(H72:H1115,$C72:$C1115,$C72,$D72:$D1115,$D72,$E72:$E1115,$E72)</f>
        <v>0</v>
      </c>
    </row>
    <row r="72" spans="1:8" s="13" customFormat="1" ht="31.2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>
        <v>325</v>
      </c>
      <c r="H72" s="24"/>
    </row>
    <row r="73" spans="1:8" s="13" customFormat="1" ht="15.6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</row>
    <row r="74" spans="1:8" s="13" customFormat="1" ht="31.2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SUMIFS(G75:G1133,$C75:$C1133,$C75)/3</f>
        <v>3254.2000000000007</v>
      </c>
      <c r="H74" s="28">
        <f>SUMIFS(H75:H1123,$C75:$C1123,$C75)/3</f>
        <v>0</v>
      </c>
    </row>
    <row r="75" spans="1:8" s="13" customFormat="1" ht="46.8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>SUMIFS(G76:G1123,$C76:$C1123,$C76,$D76:$D1123,$D76)/2</f>
        <v>2025</v>
      </c>
      <c r="H75" s="31">
        <f>SUMIFS(H76:H1123,$C76:$C1123,$C76,$D76:$D1123,$D76)/2</f>
        <v>0</v>
      </c>
    </row>
    <row r="76" spans="1:8" s="13" customFormat="1" ht="46.8">
      <c r="A76" s="16">
        <v>2</v>
      </c>
      <c r="B76" s="41" t="s">
        <v>197</v>
      </c>
      <c r="C76" s="33" t="s">
        <v>80</v>
      </c>
      <c r="D76" s="33" t="s">
        <v>91</v>
      </c>
      <c r="E76" s="33" t="s">
        <v>196</v>
      </c>
      <c r="F76" s="33"/>
      <c r="G76" s="34">
        <f>SUMIFS(G77:G1120,$C77:$C1120,$C77,$D77:$D1120,$D77,$E77:$E1120,$E77)</f>
        <v>1934</v>
      </c>
      <c r="H76" s="34">
        <f>SUMIFS(H77:H1120,$C77:$C1120,$C77,$D77:$D1120,$D77,$E77:$E1120,$E77)</f>
        <v>0</v>
      </c>
    </row>
    <row r="77" spans="1:8" s="13" customFormat="1" ht="15.6">
      <c r="A77" s="17">
        <v>3</v>
      </c>
      <c r="B77" s="22" t="s">
        <v>46</v>
      </c>
      <c r="C77" s="23" t="s">
        <v>80</v>
      </c>
      <c r="D77" s="23" t="s">
        <v>91</v>
      </c>
      <c r="E77" s="23" t="s">
        <v>196</v>
      </c>
      <c r="F77" s="23" t="s">
        <v>93</v>
      </c>
      <c r="G77" s="24">
        <v>1934</v>
      </c>
      <c r="H77" s="24"/>
    </row>
    <row r="78" spans="1:8" s="13" customFormat="1" ht="87" customHeight="1">
      <c r="A78" s="16">
        <v>2</v>
      </c>
      <c r="B78" s="32" t="s">
        <v>178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>SUMIFS(G79:G1122,$C79:$C1122,$C79,$D79:$D1122,$D79,$E79:$E1122,$E79)</f>
        <v>76</v>
      </c>
      <c r="H78" s="34">
        <f>SUMIFS(H79:H1122,$C79:$C1122,$C79,$D79:$D1122,$D79,$E79:$E1122,$E79)</f>
        <v>0</v>
      </c>
    </row>
    <row r="79" spans="1:8" s="13" customFormat="1" ht="31.2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>
        <v>76</v>
      </c>
      <c r="H79" s="24"/>
    </row>
    <row r="80" spans="1:8" s="13" customFormat="1" ht="62.4">
      <c r="A80" s="16">
        <v>2</v>
      </c>
      <c r="B80" s="41" t="s">
        <v>187</v>
      </c>
      <c r="C80" s="33" t="s">
        <v>80</v>
      </c>
      <c r="D80" s="33" t="s">
        <v>91</v>
      </c>
      <c r="E80" s="33" t="s">
        <v>50</v>
      </c>
      <c r="F80" s="33"/>
      <c r="G80" s="34">
        <f>SUMIFS(G81:G1125,$C81:$C1125,$C81,$D81:$D1125,$D81,$E81:$E1125,$E81)</f>
        <v>15</v>
      </c>
      <c r="H80" s="34">
        <f>SUMIFS(H81:H1125,$C81:$C1125,$C81,$D81:$D1125,$D81,$E81:$E1125,$E81)</f>
        <v>0</v>
      </c>
    </row>
    <row r="81" spans="1:8" s="13" customFormat="1" ht="31.2">
      <c r="A81" s="17">
        <v>3</v>
      </c>
      <c r="B81" s="22" t="s">
        <v>11</v>
      </c>
      <c r="C81" s="23" t="s">
        <v>80</v>
      </c>
      <c r="D81" s="23" t="s">
        <v>91</v>
      </c>
      <c r="E81" s="23" t="s">
        <v>50</v>
      </c>
      <c r="F81" s="23" t="s">
        <v>75</v>
      </c>
      <c r="G81" s="24">
        <v>15</v>
      </c>
      <c r="H81" s="24"/>
    </row>
    <row r="82" spans="1:8" s="13" customFormat="1" ht="31.2">
      <c r="A82" s="15">
        <v>1</v>
      </c>
      <c r="B82" s="29" t="s">
        <v>36</v>
      </c>
      <c r="C82" s="30" t="s">
        <v>80</v>
      </c>
      <c r="D82" s="30" t="s">
        <v>78</v>
      </c>
      <c r="E82" s="30"/>
      <c r="F82" s="30"/>
      <c r="G82" s="31">
        <f>SUMIFS(G83:G1128,$C83:$C1128,$C83,$D83:$D1128,$D83)/2</f>
        <v>1229.2</v>
      </c>
      <c r="H82" s="31">
        <f>SUMIFS(H83:H1128,$C83:$C1128,$C83,$D83:$D1128,$D83)/2</f>
        <v>0</v>
      </c>
    </row>
    <row r="83" spans="1:8" s="13" customFormat="1" ht="67.2" customHeight="1">
      <c r="A83" s="16">
        <v>2</v>
      </c>
      <c r="B83" s="41" t="s">
        <v>184</v>
      </c>
      <c r="C83" s="33" t="s">
        <v>80</v>
      </c>
      <c r="D83" s="33" t="s">
        <v>78</v>
      </c>
      <c r="E83" s="33" t="s">
        <v>53</v>
      </c>
      <c r="F83" s="33"/>
      <c r="G83" s="34">
        <f>SUMIFS(G84:G1125,$C84:$C1125,$C84,$D84:$D1125,$D84,$E84:$E1125,$E84)</f>
        <v>611</v>
      </c>
      <c r="H83" s="34">
        <f>SUMIFS(H84:H1125,$C84:$C1125,$C84,$D84:$D1125,$D84,$E84:$E1125,$E84)</f>
        <v>0</v>
      </c>
    </row>
    <row r="84" spans="1:8" s="13" customFormat="1" ht="15.6">
      <c r="A84" s="17">
        <v>3</v>
      </c>
      <c r="B84" s="22" t="s">
        <v>46</v>
      </c>
      <c r="C84" s="23" t="s">
        <v>80</v>
      </c>
      <c r="D84" s="23" t="s">
        <v>78</v>
      </c>
      <c r="E84" s="23" t="s">
        <v>53</v>
      </c>
      <c r="F84" s="23" t="s">
        <v>93</v>
      </c>
      <c r="G84" s="24">
        <v>611</v>
      </c>
      <c r="H84" s="24"/>
    </row>
    <row r="85" spans="1:8" s="13" customFormat="1" ht="46.8">
      <c r="A85" s="16">
        <v>2</v>
      </c>
      <c r="B85" s="41" t="s">
        <v>207</v>
      </c>
      <c r="C85" s="33" t="s">
        <v>80</v>
      </c>
      <c r="D85" s="33" t="s">
        <v>78</v>
      </c>
      <c r="E85" s="33" t="s">
        <v>37</v>
      </c>
      <c r="F85" s="33"/>
      <c r="G85" s="34">
        <f>SUMIFS(G86:G1127,$C86:$C1127,$C86,$D86:$D1127,$D86,$E86:$E1127,$E86)</f>
        <v>0</v>
      </c>
      <c r="H85" s="34">
        <f>SUMIFS(H86:H1127,$C86:$C1127,$C86,$D86:$D1127,$D86,$E86:$E1127,$E86)</f>
        <v>0</v>
      </c>
    </row>
    <row r="86" spans="1:8" s="13" customFormat="1" ht="31.2">
      <c r="A86" s="17">
        <v>3</v>
      </c>
      <c r="B86" s="22" t="s">
        <v>11</v>
      </c>
      <c r="C86" s="23" t="s">
        <v>80</v>
      </c>
      <c r="D86" s="23" t="s">
        <v>78</v>
      </c>
      <c r="E86" s="23" t="s">
        <v>37</v>
      </c>
      <c r="F86" s="23" t="s">
        <v>75</v>
      </c>
      <c r="G86" s="24"/>
      <c r="H86" s="24"/>
    </row>
    <row r="87" spans="1:8" s="13" customFormat="1" ht="54" customHeight="1">
      <c r="A87" s="16">
        <v>2</v>
      </c>
      <c r="B87" s="41" t="s">
        <v>166</v>
      </c>
      <c r="C87" s="33" t="s">
        <v>80</v>
      </c>
      <c r="D87" s="33" t="s">
        <v>78</v>
      </c>
      <c r="E87" s="33" t="s">
        <v>165</v>
      </c>
      <c r="F87" s="33"/>
      <c r="G87" s="34">
        <f>SUMIFS(G88:G1129,$C88:$C1129,$C88,$D88:$D1129,$D88,$E88:$E1129,$E88)</f>
        <v>618.20000000000005</v>
      </c>
      <c r="H87" s="34">
        <f>SUMIFS(H88:H1129,$C88:$C1129,$C88,$D88:$D1129,$D88,$E88:$E1129,$E88)</f>
        <v>0</v>
      </c>
    </row>
    <row r="88" spans="1:8" s="13" customFormat="1" ht="67.2" customHeight="1">
      <c r="A88" s="17">
        <v>3</v>
      </c>
      <c r="B88" s="22" t="s">
        <v>156</v>
      </c>
      <c r="C88" s="23" t="s">
        <v>80</v>
      </c>
      <c r="D88" s="23" t="s">
        <v>78</v>
      </c>
      <c r="E88" s="23" t="s">
        <v>165</v>
      </c>
      <c r="F88" s="23" t="s">
        <v>96</v>
      </c>
      <c r="G88" s="24">
        <v>618.20000000000005</v>
      </c>
      <c r="H88" s="24"/>
    </row>
    <row r="89" spans="1:8" s="13" customFormat="1" ht="15.6">
      <c r="A89" s="14">
        <v>0</v>
      </c>
      <c r="B89" s="26" t="s">
        <v>109</v>
      </c>
      <c r="C89" s="27" t="s">
        <v>88</v>
      </c>
      <c r="D89" s="27" t="s">
        <v>116</v>
      </c>
      <c r="E89" s="27"/>
      <c r="F89" s="27"/>
      <c r="G89" s="28">
        <f>SUMIFS(G90:G1146,$C90:$C1146,$C90)/3</f>
        <v>64692.200000000012</v>
      </c>
      <c r="H89" s="28">
        <f>SUMIFS(H90:H1136,$C90:$C1136,$C90)/3</f>
        <v>38575.100000000006</v>
      </c>
    </row>
    <row r="90" spans="1:8" s="13" customFormat="1" ht="15.6">
      <c r="A90" s="15">
        <v>1</v>
      </c>
      <c r="B90" s="29" t="s">
        <v>54</v>
      </c>
      <c r="C90" s="30" t="s">
        <v>88</v>
      </c>
      <c r="D90" s="30" t="s">
        <v>94</v>
      </c>
      <c r="E90" s="30"/>
      <c r="F90" s="30"/>
      <c r="G90" s="31">
        <f>SUMIFS(G91:G1136,$C91:$C1136,$C91,$D91:$D1136,$D91)/2</f>
        <v>39312.100000000006</v>
      </c>
      <c r="H90" s="31">
        <f>SUMIFS(H91:H1136,$C91:$C1136,$C91,$D91:$D1136,$D91)/2</f>
        <v>38575.100000000006</v>
      </c>
    </row>
    <row r="91" spans="1:8" s="13" customFormat="1" ht="46.8">
      <c r="A91" s="16">
        <v>2</v>
      </c>
      <c r="B91" s="39" t="s">
        <v>210</v>
      </c>
      <c r="C91" s="33" t="s">
        <v>88</v>
      </c>
      <c r="D91" s="33" t="s">
        <v>94</v>
      </c>
      <c r="E91" s="33" t="s">
        <v>14</v>
      </c>
      <c r="F91" s="33"/>
      <c r="G91" s="34">
        <f>SUMIFS(G92:G1133,$C92:$C1133,$C92,$D92:$D1133,$D92,$E92:$E1133,$E92)</f>
        <v>0</v>
      </c>
      <c r="H91" s="34">
        <f>SUMIFS(H92:H1133,$C92:$C1133,$C92,$D92:$D1133,$D92,$E92:$E1133,$E92)</f>
        <v>0</v>
      </c>
    </row>
    <row r="92" spans="1:8" s="13" customFormat="1" ht="31.2">
      <c r="A92" s="17">
        <v>3</v>
      </c>
      <c r="B92" s="22" t="s">
        <v>11</v>
      </c>
      <c r="C92" s="23" t="s">
        <v>88</v>
      </c>
      <c r="D92" s="23" t="s">
        <v>94</v>
      </c>
      <c r="E92" s="23" t="s">
        <v>14</v>
      </c>
      <c r="F92" s="23" t="s">
        <v>75</v>
      </c>
      <c r="G92" s="24"/>
      <c r="H92" s="24"/>
    </row>
    <row r="93" spans="1:8" s="13" customFormat="1" ht="62.4">
      <c r="A93" s="16">
        <v>2</v>
      </c>
      <c r="B93" s="32" t="s">
        <v>204</v>
      </c>
      <c r="C93" s="33" t="s">
        <v>88</v>
      </c>
      <c r="D93" s="33" t="s">
        <v>94</v>
      </c>
      <c r="E93" s="33" t="s">
        <v>55</v>
      </c>
      <c r="F93" s="33"/>
      <c r="G93" s="34">
        <f>SUMIFS(G94:G1135,$C94:$C1135,$C94,$D94:$D1135,$D94,$E94:$E1135,$E94)</f>
        <v>39312.100000000006</v>
      </c>
      <c r="H93" s="34">
        <f>SUMIFS(H94:H1135,$C94:$C1135,$C94,$D94:$D1135,$D94,$E94:$E1135,$E94)</f>
        <v>38575.100000000006</v>
      </c>
    </row>
    <row r="94" spans="1:8" s="13" customFormat="1" ht="15.6">
      <c r="A94" s="17">
        <v>3</v>
      </c>
      <c r="B94" s="22" t="s">
        <v>23</v>
      </c>
      <c r="C94" s="23" t="s">
        <v>88</v>
      </c>
      <c r="D94" s="23" t="s">
        <v>94</v>
      </c>
      <c r="E94" s="23" t="s">
        <v>55</v>
      </c>
      <c r="F94" s="23" t="s">
        <v>84</v>
      </c>
      <c r="G94" s="24">
        <v>5930.1</v>
      </c>
      <c r="H94" s="24">
        <v>5220.1000000000004</v>
      </c>
    </row>
    <row r="95" spans="1:8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55</v>
      </c>
      <c r="F95" s="23" t="s">
        <v>75</v>
      </c>
      <c r="G95" s="24">
        <v>372.1</v>
      </c>
      <c r="H95" s="24">
        <v>345.1</v>
      </c>
    </row>
    <row r="96" spans="1:8" s="13" customFormat="1" ht="15.6">
      <c r="A96" s="17">
        <v>3</v>
      </c>
      <c r="B96" s="22" t="s">
        <v>46</v>
      </c>
      <c r="C96" s="23" t="s">
        <v>88</v>
      </c>
      <c r="D96" s="23" t="s">
        <v>94</v>
      </c>
      <c r="E96" s="23" t="s">
        <v>55</v>
      </c>
      <c r="F96" s="23" t="s">
        <v>93</v>
      </c>
      <c r="G96" s="24"/>
      <c r="H96" s="24"/>
    </row>
    <row r="97" spans="1:8" s="13" customFormat="1" ht="62.4">
      <c r="A97" s="17">
        <v>3</v>
      </c>
      <c r="B97" s="22" t="s">
        <v>145</v>
      </c>
      <c r="C97" s="23" t="s">
        <v>88</v>
      </c>
      <c r="D97" s="23" t="s">
        <v>94</v>
      </c>
      <c r="E97" s="23" t="s">
        <v>55</v>
      </c>
      <c r="F97" s="23" t="s">
        <v>95</v>
      </c>
      <c r="G97" s="24">
        <v>33009.9</v>
      </c>
      <c r="H97" s="24">
        <v>33009.9</v>
      </c>
    </row>
    <row r="98" spans="1:8" s="13" customFormat="1" ht="15.6">
      <c r="A98" s="17">
        <v>3</v>
      </c>
      <c r="B98" s="22" t="s">
        <v>12</v>
      </c>
      <c r="C98" s="23" t="s">
        <v>88</v>
      </c>
      <c r="D98" s="23" t="s">
        <v>94</v>
      </c>
      <c r="E98" s="23" t="s">
        <v>55</v>
      </c>
      <c r="F98" s="23" t="s">
        <v>76</v>
      </c>
      <c r="G98" s="24"/>
      <c r="H98" s="24"/>
    </row>
    <row r="99" spans="1:8" s="13" customFormat="1" ht="62.4">
      <c r="A99" s="16">
        <v>2</v>
      </c>
      <c r="B99" s="41" t="s">
        <v>187</v>
      </c>
      <c r="C99" s="33" t="s">
        <v>88</v>
      </c>
      <c r="D99" s="33" t="s">
        <v>94</v>
      </c>
      <c r="E99" s="33" t="s">
        <v>50</v>
      </c>
      <c r="F99" s="33"/>
      <c r="G99" s="34">
        <f>SUMIFS(G100:G1141,$C100:$C1141,$C100,$D100:$D1141,$D100,$E100:$E1141,$E100)</f>
        <v>0</v>
      </c>
      <c r="H99" s="34">
        <f>SUMIFS(H100:H1141,$C100:$C1141,$C100,$D100:$D1141,$D100,$E100:$E1141,$E100)</f>
        <v>0</v>
      </c>
    </row>
    <row r="100" spans="1:8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50</v>
      </c>
      <c r="F100" s="23" t="s">
        <v>75</v>
      </c>
      <c r="G100" s="24"/>
      <c r="H100" s="24"/>
    </row>
    <row r="101" spans="1:8" s="13" customFormat="1" ht="15.6">
      <c r="A101" s="15">
        <v>1</v>
      </c>
      <c r="B101" s="29" t="s">
        <v>56</v>
      </c>
      <c r="C101" s="30" t="s">
        <v>88</v>
      </c>
      <c r="D101" s="30" t="s">
        <v>85</v>
      </c>
      <c r="E101" s="30" t="s">
        <v>6</v>
      </c>
      <c r="F101" s="30" t="s">
        <v>73</v>
      </c>
      <c r="G101" s="31">
        <f>SUMIFS(G102:G1147,$C102:$C1147,$C102,$D102:$D1147,$D102)/2</f>
        <v>3900</v>
      </c>
      <c r="H101" s="31">
        <f>SUMIFS(H102:H1147,$C102:$C1147,$C102,$D102:$D1147,$D102)/2</f>
        <v>0</v>
      </c>
    </row>
    <row r="102" spans="1:8" s="13" customFormat="1" ht="55.2" customHeight="1">
      <c r="A102" s="16">
        <v>2</v>
      </c>
      <c r="B102" s="41" t="s">
        <v>214</v>
      </c>
      <c r="C102" s="42" t="s">
        <v>88</v>
      </c>
      <c r="D102" s="42" t="s">
        <v>85</v>
      </c>
      <c r="E102" s="42" t="s">
        <v>134</v>
      </c>
      <c r="F102" s="33"/>
      <c r="G102" s="34">
        <f>SUMIFS(G103:G1144,$C103:$C1144,$C103,$D103:$D1144,$D103,$E103:$E1144,$E103)</f>
        <v>3900</v>
      </c>
      <c r="H102" s="34">
        <f>SUMIFS(H103:H1144,$C103:$C1144,$C103,$D103:$D1144,$D103,$E103:$E1144,$E103)</f>
        <v>0</v>
      </c>
    </row>
    <row r="103" spans="1:8" s="13" customFormat="1" ht="31.2">
      <c r="A103" s="17">
        <v>3</v>
      </c>
      <c r="B103" s="22" t="s">
        <v>11</v>
      </c>
      <c r="C103" s="23" t="s">
        <v>88</v>
      </c>
      <c r="D103" s="23" t="s">
        <v>85</v>
      </c>
      <c r="E103" s="23" t="s">
        <v>134</v>
      </c>
      <c r="F103" s="23" t="s">
        <v>75</v>
      </c>
      <c r="G103" s="24">
        <v>3900</v>
      </c>
      <c r="H103" s="24"/>
    </row>
    <row r="104" spans="1:8" s="13" customFormat="1" ht="15.6">
      <c r="A104" s="15">
        <v>1</v>
      </c>
      <c r="B104" s="40" t="s">
        <v>140</v>
      </c>
      <c r="C104" s="30" t="s">
        <v>88</v>
      </c>
      <c r="D104" s="30" t="s">
        <v>91</v>
      </c>
      <c r="E104" s="30"/>
      <c r="F104" s="30"/>
      <c r="G104" s="31">
        <f>SUMIFS(G105:G1150,$C105:$C1150,$C105,$D105:$D1150,$D105)/2</f>
        <v>0</v>
      </c>
      <c r="H104" s="31">
        <f>SUMIFS(H105:H1150,$C105:$C1150,$C105,$D105:$D1150,$D105)/2</f>
        <v>0</v>
      </c>
    </row>
    <row r="105" spans="1:8" s="13" customFormat="1" ht="46.8">
      <c r="A105" s="16">
        <v>2</v>
      </c>
      <c r="B105" s="32" t="s">
        <v>200</v>
      </c>
      <c r="C105" s="33" t="s">
        <v>88</v>
      </c>
      <c r="D105" s="33" t="s">
        <v>91</v>
      </c>
      <c r="E105" s="33" t="s">
        <v>57</v>
      </c>
      <c r="F105" s="33"/>
      <c r="G105" s="34">
        <f>SUMIFS(G106:G1147,$C106:$C1147,$C106,$D106:$D1147,$D106,$E106:$E1147,$E106)</f>
        <v>0</v>
      </c>
      <c r="H105" s="34">
        <f>SUMIFS(H106:H1147,$C106:$C1147,$C106,$D106:$D1147,$D106,$E106:$E1147,$E106)</f>
        <v>0</v>
      </c>
    </row>
    <row r="106" spans="1:8" s="13" customFormat="1" ht="15.6">
      <c r="A106" s="17">
        <v>3</v>
      </c>
      <c r="B106" s="22" t="s">
        <v>46</v>
      </c>
      <c r="C106" s="23" t="s">
        <v>88</v>
      </c>
      <c r="D106" s="23" t="s">
        <v>91</v>
      </c>
      <c r="E106" s="23" t="s">
        <v>57</v>
      </c>
      <c r="F106" s="23" t="s">
        <v>93</v>
      </c>
      <c r="G106" s="24"/>
      <c r="H106" s="24"/>
    </row>
    <row r="107" spans="1:8" s="13" customFormat="1" ht="109.2">
      <c r="A107" s="17">
        <v>3</v>
      </c>
      <c r="B107" s="22" t="s">
        <v>121</v>
      </c>
      <c r="C107" s="23" t="s">
        <v>88</v>
      </c>
      <c r="D107" s="23" t="s">
        <v>91</v>
      </c>
      <c r="E107" s="23" t="s">
        <v>57</v>
      </c>
      <c r="F107" s="23" t="s">
        <v>122</v>
      </c>
      <c r="G107" s="24"/>
      <c r="H107" s="24"/>
    </row>
    <row r="108" spans="1:8" s="13" customFormat="1" ht="46.8">
      <c r="A108" s="16">
        <v>2</v>
      </c>
      <c r="B108" s="41" t="s">
        <v>149</v>
      </c>
      <c r="C108" s="33" t="s">
        <v>88</v>
      </c>
      <c r="D108" s="33" t="s">
        <v>91</v>
      </c>
      <c r="E108" s="33" t="s">
        <v>60</v>
      </c>
      <c r="F108" s="33"/>
      <c r="G108" s="34">
        <f>SUMIFS(G109:G1150,$C109:$C1150,$C109,$D109:$D1150,$D109,$E109:$E1150,$E109)</f>
        <v>0</v>
      </c>
      <c r="H108" s="34">
        <f>SUMIFS(H109:H1150,$C109:$C1150,$C109,$D109:$D1150,$D109,$E109:$E1150,$E109)</f>
        <v>0</v>
      </c>
    </row>
    <row r="109" spans="1:8" s="13" customFormat="1" ht="129.6" customHeight="1">
      <c r="A109" s="17">
        <v>3</v>
      </c>
      <c r="B109" s="22" t="s">
        <v>121</v>
      </c>
      <c r="C109" s="23" t="s">
        <v>88</v>
      </c>
      <c r="D109" s="23" t="s">
        <v>91</v>
      </c>
      <c r="E109" s="23" t="s">
        <v>60</v>
      </c>
      <c r="F109" s="23" t="s">
        <v>122</v>
      </c>
      <c r="G109" s="24"/>
      <c r="H109" s="24"/>
    </row>
    <row r="110" spans="1:8" s="13" customFormat="1" ht="15.6">
      <c r="A110" s="17">
        <v>3</v>
      </c>
      <c r="B110" s="22" t="s">
        <v>46</v>
      </c>
      <c r="C110" s="23" t="s">
        <v>88</v>
      </c>
      <c r="D110" s="23" t="s">
        <v>91</v>
      </c>
      <c r="E110" s="23" t="s">
        <v>60</v>
      </c>
      <c r="F110" s="23" t="s">
        <v>93</v>
      </c>
      <c r="G110" s="24"/>
      <c r="H110" s="24"/>
    </row>
    <row r="111" spans="1:8" s="13" customFormat="1" ht="46.8">
      <c r="A111" s="16">
        <v>2</v>
      </c>
      <c r="B111" s="41" t="s">
        <v>164</v>
      </c>
      <c r="C111" s="33" t="s">
        <v>88</v>
      </c>
      <c r="D111" s="33" t="s">
        <v>91</v>
      </c>
      <c r="E111" s="33" t="s">
        <v>163</v>
      </c>
      <c r="F111" s="33"/>
      <c r="G111" s="34">
        <f>SUMIFS(G112:G1153,$C112:$C1153,$C112,$D112:$D1153,$D112,$E112:$E1153,$E112)</f>
        <v>0</v>
      </c>
      <c r="H111" s="34">
        <f>SUMIFS(H112:H1153,$C112:$C1153,$C112,$D112:$D1153,$D112,$E112:$E1153,$E112)</f>
        <v>0</v>
      </c>
    </row>
    <row r="112" spans="1:8" s="13" customFormat="1" ht="131.4" customHeight="1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163</v>
      </c>
      <c r="F112" s="23" t="s">
        <v>122</v>
      </c>
      <c r="G112" s="24"/>
      <c r="H112" s="24"/>
    </row>
    <row r="113" spans="1:8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SUMIFS(G114:G1159,$C114:$C1159,$C114,$D114:$D1159,$D114)/2</f>
        <v>0</v>
      </c>
      <c r="H113" s="31">
        <f>SUMIFS(H114:H1159,$C114:$C1159,$C114,$D114:$D1159,$D114)/2</f>
        <v>0</v>
      </c>
    </row>
    <row r="114" spans="1:8" s="13" customFormat="1" ht="62.4">
      <c r="A114" s="16">
        <v>2</v>
      </c>
      <c r="B114" s="41" t="s">
        <v>187</v>
      </c>
      <c r="C114" s="33" t="s">
        <v>88</v>
      </c>
      <c r="D114" s="33" t="s">
        <v>86</v>
      </c>
      <c r="E114" s="33" t="s">
        <v>50</v>
      </c>
      <c r="F114" s="33"/>
      <c r="G114" s="34">
        <f>SUMIFS(G115:G1156,$C115:$C1156,$C115,$D115:$D1156,$D115,$E115:$E1156,$E115)</f>
        <v>0</v>
      </c>
      <c r="H114" s="34">
        <f>SUMIFS(H115:H1156,$C115:$C1156,$C115,$D115:$D1156,$D115,$E115:$E1156,$E115)</f>
        <v>0</v>
      </c>
    </row>
    <row r="115" spans="1:8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</row>
    <row r="116" spans="1:8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SUMIFS(G117:G1162,$C117:$C1162,$C117,$D117:$D1162,$D117)/2</f>
        <v>21480.100000000002</v>
      </c>
      <c r="H116" s="31">
        <f>SUMIFS(H117:H1162,$C117:$C1162,$C117,$D117:$D1162,$D117)/2</f>
        <v>0</v>
      </c>
    </row>
    <row r="117" spans="1:8" s="13" customFormat="1" ht="51" customHeight="1">
      <c r="A117" s="16">
        <v>2</v>
      </c>
      <c r="B117" s="41" t="s">
        <v>181</v>
      </c>
      <c r="C117" s="33" t="s">
        <v>88</v>
      </c>
      <c r="D117" s="33" t="s">
        <v>89</v>
      </c>
      <c r="E117" s="33" t="s">
        <v>58</v>
      </c>
      <c r="F117" s="33"/>
      <c r="G117" s="34">
        <f>SUMIFS(G118:G1159,$C118:$C1159,$C118,$D118:$D1159,$D118,$E118:$E1159,$E118)</f>
        <v>4433.1000000000004</v>
      </c>
      <c r="H117" s="34">
        <f>SUMIFS(H118:H1159,$C118:$C1159,$C118,$D118:$D1159,$D118,$E118:$E1159,$E118)</f>
        <v>0</v>
      </c>
    </row>
    <row r="118" spans="1:8" s="13" customFormat="1" ht="62.4">
      <c r="A118" s="17">
        <v>3</v>
      </c>
      <c r="B118" s="22" t="s">
        <v>156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</row>
    <row r="119" spans="1:8" s="13" customFormat="1" ht="62.4">
      <c r="A119" s="16">
        <v>2</v>
      </c>
      <c r="B119" s="41" t="s">
        <v>187</v>
      </c>
      <c r="C119" s="33" t="s">
        <v>88</v>
      </c>
      <c r="D119" s="33" t="s">
        <v>89</v>
      </c>
      <c r="E119" s="33" t="s">
        <v>50</v>
      </c>
      <c r="F119" s="33"/>
      <c r="G119" s="34">
        <f>SUMIFS(G120:G1161,$C120:$C1161,$C120,$D120:$D1161,$D120,$E120:$E1161,$E120)</f>
        <v>677.1</v>
      </c>
      <c r="H119" s="34">
        <f>SUMIFS(H120:H1161,$C120:$C1161,$C120,$D120:$D1161,$D120,$E120:$E1161,$E120)</f>
        <v>0</v>
      </c>
    </row>
    <row r="120" spans="1:8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677.1</v>
      </c>
      <c r="H120" s="24"/>
    </row>
    <row r="121" spans="1:8" s="13" customFormat="1" ht="64.2" customHeight="1">
      <c r="A121" s="16">
        <v>2</v>
      </c>
      <c r="B121" s="35" t="s">
        <v>186</v>
      </c>
      <c r="C121" s="33" t="s">
        <v>88</v>
      </c>
      <c r="D121" s="33" t="s">
        <v>89</v>
      </c>
      <c r="E121" s="33" t="s">
        <v>49</v>
      </c>
      <c r="F121" s="33"/>
      <c r="G121" s="34">
        <f>SUMIFS(G122:G1164,$C122:$C1164,$C122,$D122:$D1164,$D122,$E122:$E1164,$E122)</f>
        <v>16369.9</v>
      </c>
      <c r="H121" s="34">
        <f>SUMIFS(H122:H1164,$C122:$C1164,$C122,$D122:$D1164,$D122,$E122:$E1164,$E122)</f>
        <v>0</v>
      </c>
    </row>
    <row r="122" spans="1:8" s="13" customFormat="1" ht="15.6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16369.9</v>
      </c>
      <c r="H122" s="24"/>
    </row>
    <row r="123" spans="1:8" s="13" customFormat="1" ht="51" customHeight="1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>SUMIFS(G124:G1163,$C124:$C1163,$C124,$D124:$D1163,$D124,$E124:$E1163,$E124)</f>
        <v>0</v>
      </c>
      <c r="H123" s="34">
        <f>SUMIFS(H124:H1163,$C124:$C1163,$C124,$D124:$D1163,$D124,$E124:$E1163,$E124)</f>
        <v>0</v>
      </c>
    </row>
    <row r="124" spans="1:8" s="13" customFormat="1" ht="31.2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</row>
    <row r="125" spans="1:8" s="13" customFormat="1" ht="15.6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SUMIFS(G126:G1180,$C126:$C1180,$C126)/3</f>
        <v>139900.1</v>
      </c>
      <c r="H125" s="28">
        <f>SUMIFS(H126:H1170,$C126:$C1170,$C126)/3</f>
        <v>17636.899999999998</v>
      </c>
    </row>
    <row r="126" spans="1:8" s="13" customFormat="1" ht="15.6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>SUMIFS(G127:G1170,$C127:$C1170,$C127,$D127:$D1170,$D127)/2</f>
        <v>560</v>
      </c>
      <c r="H126" s="31">
        <f>SUMIFS(H127:H1170,$C127:$C1170,$C127,$D127:$D1170,$D127)/2</f>
        <v>0</v>
      </c>
    </row>
    <row r="127" spans="1:8" s="13" customFormat="1" ht="67.2" customHeight="1">
      <c r="A127" s="16">
        <v>2</v>
      </c>
      <c r="B127" s="35" t="s">
        <v>186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>SUMIFS(G128:G1167,$C128:$C1167,$C128,$D128:$D1167,$D128,$E128:$E1167,$E128)</f>
        <v>0</v>
      </c>
      <c r="H127" s="34">
        <f>SUMIFS(H128:H1167,$C128:$C1167,$C128,$D128:$D1167,$D128,$E128:$E1167,$E128)</f>
        <v>0</v>
      </c>
    </row>
    <row r="128" spans="1:8" s="13" customFormat="1" ht="15.6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</row>
    <row r="129" spans="1:8" s="13" customFormat="1" ht="62.4">
      <c r="A129" s="16">
        <v>2</v>
      </c>
      <c r="B129" s="41" t="s">
        <v>187</v>
      </c>
      <c r="C129" s="33" t="s">
        <v>94</v>
      </c>
      <c r="D129" s="33" t="s">
        <v>71</v>
      </c>
      <c r="E129" s="33" t="s">
        <v>50</v>
      </c>
      <c r="F129" s="33"/>
      <c r="G129" s="34">
        <f>SUMIFS(G130:G1169,$C130:$C1169,$C130,$D130:$D1169,$D130,$E130:$E1169,$E130)</f>
        <v>530</v>
      </c>
      <c r="H129" s="34">
        <f>SUMIFS(H130:H1169,$C130:$C1169,$C130,$D130:$D1169,$D130,$E130:$E1169,$E130)</f>
        <v>0</v>
      </c>
    </row>
    <row r="130" spans="1:8" s="13" customFormat="1" ht="31.2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</row>
    <row r="131" spans="1:8" s="13" customFormat="1" ht="15.6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/>
      <c r="H131" s="24"/>
    </row>
    <row r="132" spans="1:8" s="13" customFormat="1" ht="46.8">
      <c r="A132" s="16">
        <v>2</v>
      </c>
      <c r="B132" s="41" t="s">
        <v>168</v>
      </c>
      <c r="C132" s="33" t="s">
        <v>94</v>
      </c>
      <c r="D132" s="33" t="s">
        <v>71</v>
      </c>
      <c r="E132" s="33" t="s">
        <v>167</v>
      </c>
      <c r="F132" s="33" t="s">
        <v>73</v>
      </c>
      <c r="G132" s="34">
        <f>SUMIFS(G133:G1172,$C133:$C1172,$C133,$D133:$D1172,$D133,$E133:$E1172,$E133)</f>
        <v>30</v>
      </c>
      <c r="H132" s="34">
        <f>SUMIFS(H133:H1172,$C133:$C1172,$C133,$D133:$D1172,$D133,$E133:$E1172,$E133)</f>
        <v>0</v>
      </c>
    </row>
    <row r="133" spans="1:8" s="13" customFormat="1" ht="31.2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167</v>
      </c>
      <c r="F133" s="23" t="s">
        <v>75</v>
      </c>
      <c r="G133" s="24">
        <v>30</v>
      </c>
      <c r="H133" s="24"/>
    </row>
    <row r="134" spans="1:8" s="13" customFormat="1" ht="31.2">
      <c r="A134" s="16">
        <v>2</v>
      </c>
      <c r="B134" s="41" t="s">
        <v>183</v>
      </c>
      <c r="C134" s="33" t="s">
        <v>94</v>
      </c>
      <c r="D134" s="33" t="s">
        <v>71</v>
      </c>
      <c r="E134" s="33" t="s">
        <v>182</v>
      </c>
      <c r="F134" s="33" t="s">
        <v>73</v>
      </c>
      <c r="G134" s="34">
        <f>SUMIFS(G135:G1174,$C135:$C1174,$C135,$D135:$D1174,$D135,$E135:$E1174,$E135)</f>
        <v>0</v>
      </c>
      <c r="H134" s="34">
        <f>SUMIFS(H135:H1174,$C135:$C1174,$C135,$D135:$D1174,$D135,$E135:$E1174,$E135)</f>
        <v>0</v>
      </c>
    </row>
    <row r="135" spans="1:8" s="13" customFormat="1" ht="15.6">
      <c r="A135" s="17">
        <v>3</v>
      </c>
      <c r="B135" s="22" t="s">
        <v>139</v>
      </c>
      <c r="C135" s="23" t="s">
        <v>94</v>
      </c>
      <c r="D135" s="23" t="s">
        <v>71</v>
      </c>
      <c r="E135" s="23" t="s">
        <v>182</v>
      </c>
      <c r="F135" s="23" t="s">
        <v>138</v>
      </c>
      <c r="G135" s="24"/>
      <c r="H135" s="24"/>
    </row>
    <row r="136" spans="1:8" s="13" customFormat="1" ht="15.6">
      <c r="A136" s="15">
        <v>1</v>
      </c>
      <c r="B136" s="40" t="s">
        <v>120</v>
      </c>
      <c r="C136" s="30" t="s">
        <v>94</v>
      </c>
      <c r="D136" s="30" t="s">
        <v>90</v>
      </c>
      <c r="E136" s="30"/>
      <c r="F136" s="30"/>
      <c r="G136" s="31">
        <f>SUMIFS(G137:G1180,$C137:$C1180,$C137,$D137:$D1180,$D137)/2</f>
        <v>0</v>
      </c>
      <c r="H136" s="31">
        <f>SUMIFS(H137:H1180,$C137:$C1180,$C137,$D137:$D1180,$D137)/2</f>
        <v>0</v>
      </c>
    </row>
    <row r="137" spans="1:8" s="13" customFormat="1" ht="46.8">
      <c r="A137" s="16">
        <v>2</v>
      </c>
      <c r="B137" s="41" t="s">
        <v>149</v>
      </c>
      <c r="C137" s="33" t="s">
        <v>94</v>
      </c>
      <c r="D137" s="33" t="s">
        <v>90</v>
      </c>
      <c r="E137" s="42" t="s">
        <v>60</v>
      </c>
      <c r="F137" s="42" t="s">
        <v>73</v>
      </c>
      <c r="G137" s="34">
        <f>SUMIFS(G138:G1177,$C138:$C1177,$C138,$D138:$D1177,$D138,$E138:$E1177,$E138)</f>
        <v>0</v>
      </c>
      <c r="H137" s="34">
        <f>SUMIFS(H138:H1177,$C138:$C1177,$C138,$D138:$D1177,$D138,$E138:$E1177,$E138)</f>
        <v>0</v>
      </c>
    </row>
    <row r="138" spans="1:8" s="13" customFormat="1" ht="109.2">
      <c r="A138" s="17">
        <v>3</v>
      </c>
      <c r="B138" s="22" t="s">
        <v>121</v>
      </c>
      <c r="C138" s="23" t="s">
        <v>94</v>
      </c>
      <c r="D138" s="23" t="s">
        <v>90</v>
      </c>
      <c r="E138" s="23" t="s">
        <v>60</v>
      </c>
      <c r="F138" s="23" t="s">
        <v>122</v>
      </c>
      <c r="G138" s="24"/>
      <c r="H138" s="24"/>
    </row>
    <row r="139" spans="1:8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60</v>
      </c>
      <c r="F139" s="23" t="s">
        <v>93</v>
      </c>
      <c r="G139" s="24"/>
      <c r="H139" s="24"/>
    </row>
    <row r="140" spans="1:8" s="13" customFormat="1" ht="62.4">
      <c r="A140" s="16">
        <v>2</v>
      </c>
      <c r="B140" s="41" t="s">
        <v>178</v>
      </c>
      <c r="C140" s="33" t="s">
        <v>94</v>
      </c>
      <c r="D140" s="33" t="s">
        <v>90</v>
      </c>
      <c r="E140" s="42" t="s">
        <v>119</v>
      </c>
      <c r="F140" s="42" t="s">
        <v>73</v>
      </c>
      <c r="G140" s="34">
        <f>SUMIFS(G141:G1180,$C141:$C1180,$C141,$D141:$D1180,$D141,$E141:$E1180,$E141)</f>
        <v>0</v>
      </c>
      <c r="H140" s="34">
        <f>SUMIFS(H141:H1180,$C141:$C1180,$C141,$D141:$D1180,$D141,$E141:$E1180,$E141)</f>
        <v>0</v>
      </c>
    </row>
    <row r="141" spans="1:8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119</v>
      </c>
      <c r="F141" s="23" t="s">
        <v>93</v>
      </c>
      <c r="G141" s="24"/>
      <c r="H141" s="24"/>
    </row>
    <row r="142" spans="1:8" s="13" customFormat="1" ht="62.4">
      <c r="A142" s="16">
        <v>2</v>
      </c>
      <c r="B142" s="41" t="s">
        <v>187</v>
      </c>
      <c r="C142" s="33" t="s">
        <v>94</v>
      </c>
      <c r="D142" s="33" t="s">
        <v>90</v>
      </c>
      <c r="E142" s="42" t="s">
        <v>50</v>
      </c>
      <c r="F142" s="42" t="s">
        <v>73</v>
      </c>
      <c r="G142" s="34">
        <f>SUMIFS(G143:G1182,$C143:$C1182,$C143,$D143:$D1182,$D143,$E143:$E1182,$E143)</f>
        <v>0</v>
      </c>
      <c r="H142" s="34">
        <f>SUMIFS(H143:H1182,$C143:$C1182,$C143,$D143:$D1182,$D143,$E143:$E1182,$E143)</f>
        <v>0</v>
      </c>
    </row>
    <row r="143" spans="1:8" s="13" customFormat="1" ht="31.2">
      <c r="A143" s="17">
        <v>3</v>
      </c>
      <c r="B143" s="22" t="s">
        <v>11</v>
      </c>
      <c r="C143" s="23" t="s">
        <v>94</v>
      </c>
      <c r="D143" s="23" t="s">
        <v>90</v>
      </c>
      <c r="E143" s="23" t="s">
        <v>50</v>
      </c>
      <c r="F143" s="23" t="s">
        <v>75</v>
      </c>
      <c r="G143" s="24"/>
      <c r="H143" s="24"/>
    </row>
    <row r="144" spans="1:8" s="13" customFormat="1" ht="15.6">
      <c r="A144" s="17">
        <v>3</v>
      </c>
      <c r="B144" s="22" t="s">
        <v>46</v>
      </c>
      <c r="C144" s="23" t="s">
        <v>94</v>
      </c>
      <c r="D144" s="23" t="s">
        <v>90</v>
      </c>
      <c r="E144" s="23" t="s">
        <v>50</v>
      </c>
      <c r="F144" s="23" t="s">
        <v>93</v>
      </c>
      <c r="G144" s="24"/>
      <c r="H144" s="24"/>
    </row>
    <row r="145" spans="1:8" s="13" customFormat="1" ht="15.6">
      <c r="A145" s="15">
        <v>1</v>
      </c>
      <c r="B145" s="40" t="s">
        <v>129</v>
      </c>
      <c r="C145" s="44" t="s">
        <v>94</v>
      </c>
      <c r="D145" s="44" t="s">
        <v>80</v>
      </c>
      <c r="E145" s="44" t="s">
        <v>6</v>
      </c>
      <c r="F145" s="44" t="s">
        <v>73</v>
      </c>
      <c r="G145" s="31">
        <f>SUMIFS(G146:G1189,$C146:$C1189,$C146,$D146:$D1189,$D146)/2</f>
        <v>28335.600000000002</v>
      </c>
      <c r="H145" s="31">
        <f>SUMIFS(H146:H1189,$C146:$C1189,$C146,$D146:$D1189,$D146)/2</f>
        <v>17636.899999999998</v>
      </c>
    </row>
    <row r="146" spans="1:8" s="13" customFormat="1" ht="46.8">
      <c r="A146" s="16">
        <v>2</v>
      </c>
      <c r="B146" s="41" t="s">
        <v>149</v>
      </c>
      <c r="C146" s="33" t="s">
        <v>94</v>
      </c>
      <c r="D146" s="33" t="s">
        <v>80</v>
      </c>
      <c r="E146" s="42" t="s">
        <v>60</v>
      </c>
      <c r="F146" s="42" t="s">
        <v>73</v>
      </c>
      <c r="G146" s="34">
        <f>SUMIFS(G147:G1186,$C147:$C1186,$C147,$D147:$D1186,$D147,$E147:$E1186,$E147)</f>
        <v>12327.7</v>
      </c>
      <c r="H146" s="34">
        <f>SUMIFS(H147:H1186,$C147:$C1186,$C147,$D147:$D1186,$D147,$E147:$E1186,$E147)</f>
        <v>8443.7999999999993</v>
      </c>
    </row>
    <row r="147" spans="1:8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60</v>
      </c>
      <c r="F147" s="23" t="s">
        <v>93</v>
      </c>
      <c r="G147" s="24">
        <v>12327.7</v>
      </c>
      <c r="H147" s="24">
        <v>8443.7999999999993</v>
      </c>
    </row>
    <row r="148" spans="1:8" s="13" customFormat="1" ht="46.8">
      <c r="A148" s="16">
        <v>2</v>
      </c>
      <c r="B148" s="41" t="s">
        <v>151</v>
      </c>
      <c r="C148" s="42" t="s">
        <v>94</v>
      </c>
      <c r="D148" s="42" t="s">
        <v>80</v>
      </c>
      <c r="E148" s="42" t="s">
        <v>128</v>
      </c>
      <c r="F148" s="42" t="s">
        <v>73</v>
      </c>
      <c r="G148" s="34">
        <f>SUMIFS(G149:G1188,$C149:$C1188,$C149,$D149:$D1188,$D149,$E149:$E1188,$E149)</f>
        <v>9677</v>
      </c>
      <c r="H148" s="34">
        <f>SUMIFS(H149:H1188,$C149:$C1188,$C149,$D149:$D1188,$D149,$E149:$E1188,$E149)</f>
        <v>9193.1</v>
      </c>
    </row>
    <row r="149" spans="1:8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128</v>
      </c>
      <c r="F149" s="23" t="s">
        <v>93</v>
      </c>
      <c r="G149" s="24">
        <v>9677</v>
      </c>
      <c r="H149" s="24">
        <v>9193.1</v>
      </c>
    </row>
    <row r="150" spans="1:8" s="13" customFormat="1" ht="43.2" customHeight="1">
      <c r="A150" s="16">
        <v>2</v>
      </c>
      <c r="B150" s="41" t="s">
        <v>206</v>
      </c>
      <c r="C150" s="33" t="s">
        <v>94</v>
      </c>
      <c r="D150" s="33" t="s">
        <v>80</v>
      </c>
      <c r="E150" s="42" t="s">
        <v>205</v>
      </c>
      <c r="F150" s="42" t="s">
        <v>73</v>
      </c>
      <c r="G150" s="34">
        <f>SUMIFS(G151:G1191,$C151:$C1191,$C151,$D151:$D1191,$D151,$E151:$E1191,$E151)</f>
        <v>6330.9</v>
      </c>
      <c r="H150" s="34">
        <f>SUMIFS(H151:H1191,$C151:$C1191,$C151,$D151:$D1191,$D151,$E151:$E1191,$E151)</f>
        <v>0</v>
      </c>
    </row>
    <row r="151" spans="1:8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205</v>
      </c>
      <c r="F151" s="23" t="s">
        <v>93</v>
      </c>
      <c r="G151" s="24">
        <v>6330.9</v>
      </c>
      <c r="H151" s="24"/>
    </row>
    <row r="152" spans="1:8" s="13" customFormat="1" ht="37.799999999999997" customHeight="1">
      <c r="A152" s="16">
        <v>2</v>
      </c>
      <c r="B152" s="41" t="s">
        <v>164</v>
      </c>
      <c r="C152" s="42" t="s">
        <v>94</v>
      </c>
      <c r="D152" s="42" t="s">
        <v>80</v>
      </c>
      <c r="E152" s="42" t="s">
        <v>163</v>
      </c>
      <c r="F152" s="42" t="s">
        <v>73</v>
      </c>
      <c r="G152" s="34">
        <f>SUMIFS(G153:G1190,$C153:$C1190,$C153,$D153:$D1190,$D153,$E153:$E1190,$E153)</f>
        <v>0</v>
      </c>
      <c r="H152" s="34">
        <f>SUMIFS(H153:H1190,$C153:$C1190,$C153,$D153:$D1190,$D153,$E153:$E1190,$E153)</f>
        <v>0</v>
      </c>
    </row>
    <row r="153" spans="1:8" s="13" customFormat="1" ht="15.6">
      <c r="A153" s="17">
        <v>3</v>
      </c>
      <c r="B153" s="22" t="s">
        <v>46</v>
      </c>
      <c r="C153" s="23" t="s">
        <v>94</v>
      </c>
      <c r="D153" s="23" t="s">
        <v>80</v>
      </c>
      <c r="E153" s="23" t="s">
        <v>163</v>
      </c>
      <c r="F153" s="23" t="s">
        <v>93</v>
      </c>
      <c r="G153" s="24"/>
      <c r="H153" s="24"/>
    </row>
    <row r="154" spans="1:8" s="13" customFormat="1" ht="15.6">
      <c r="A154" s="15">
        <v>1</v>
      </c>
      <c r="B154" s="40" t="s">
        <v>129</v>
      </c>
      <c r="C154" s="44" t="s">
        <v>94</v>
      </c>
      <c r="D154" s="44" t="s">
        <v>94</v>
      </c>
      <c r="E154" s="44" t="s">
        <v>6</v>
      </c>
      <c r="F154" s="44" t="s">
        <v>73</v>
      </c>
      <c r="G154" s="31">
        <f>SUMIFS(G155:G1196,$C155:$C1196,$C155,$D155:$D1196,$D155)/2</f>
        <v>111004.5</v>
      </c>
      <c r="H154" s="31">
        <f>SUMIFS(H155:H1196,$C155:$C1196,$C155,$D155:$D1196,$D155)/2</f>
        <v>0</v>
      </c>
    </row>
    <row r="155" spans="1:8" s="13" customFormat="1" ht="37.799999999999997" customHeight="1">
      <c r="A155" s="16">
        <v>2</v>
      </c>
      <c r="B155" s="41" t="s">
        <v>197</v>
      </c>
      <c r="C155" s="33" t="s">
        <v>94</v>
      </c>
      <c r="D155" s="33" t="s">
        <v>94</v>
      </c>
      <c r="E155" s="33" t="s">
        <v>196</v>
      </c>
      <c r="F155" s="42" t="s">
        <v>73</v>
      </c>
      <c r="G155" s="34">
        <f>SUMIFS(G156:G1193,$C156:$C1193,$C156,$D156:$D1193,$D156,$E156:$E1193,$E156)</f>
        <v>111004.5</v>
      </c>
      <c r="H155" s="34">
        <f>SUMIFS(H156:H1193,$C156:$C1193,$C156,$D156:$D1193,$D156,$E156:$E1193,$E156)</f>
        <v>0</v>
      </c>
    </row>
    <row r="156" spans="1:8" s="13" customFormat="1" ht="15.6">
      <c r="A156" s="17">
        <v>3</v>
      </c>
      <c r="B156" s="22" t="s">
        <v>46</v>
      </c>
      <c r="C156" s="23" t="s">
        <v>94</v>
      </c>
      <c r="D156" s="23" t="s">
        <v>94</v>
      </c>
      <c r="E156" s="23" t="s">
        <v>196</v>
      </c>
      <c r="F156" s="23" t="s">
        <v>93</v>
      </c>
      <c r="G156" s="24">
        <v>111004.5</v>
      </c>
      <c r="H156" s="24"/>
    </row>
    <row r="157" spans="1:8" s="13" customFormat="1" ht="15.6">
      <c r="A157" s="14">
        <v>0</v>
      </c>
      <c r="B157" s="26" t="s">
        <v>111</v>
      </c>
      <c r="C157" s="27" t="s">
        <v>72</v>
      </c>
      <c r="D157" s="27" t="s">
        <v>116</v>
      </c>
      <c r="E157" s="27"/>
      <c r="F157" s="27"/>
      <c r="G157" s="28">
        <f>SUMIFS(G158:G1207,$C158:$C1207,$C158)/3</f>
        <v>47210.19999999999</v>
      </c>
      <c r="H157" s="28">
        <f>SUMIFS(H158:H1197,$C158:$C1197,$C158)/3</f>
        <v>0</v>
      </c>
    </row>
    <row r="158" spans="1:8" s="13" customFormat="1" ht="15.6">
      <c r="A158" s="15">
        <v>1</v>
      </c>
      <c r="B158" s="29" t="s">
        <v>61</v>
      </c>
      <c r="C158" s="30" t="s">
        <v>72</v>
      </c>
      <c r="D158" s="30" t="s">
        <v>94</v>
      </c>
      <c r="E158" s="30" t="s">
        <v>73</v>
      </c>
      <c r="F158" s="30" t="s">
        <v>73</v>
      </c>
      <c r="G158" s="31">
        <f>SUMIFS(G159:G1200,$C159:$C1200,$C159,$D159:$D1200,$D159)/2</f>
        <v>47210.2</v>
      </c>
      <c r="H158" s="31">
        <f>SUMIFS(H159:H1200,$C159:$C1200,$C159,$D159:$D1200,$D159)/2</f>
        <v>0</v>
      </c>
    </row>
    <row r="159" spans="1:8" s="13" customFormat="1" ht="46.8">
      <c r="A159" s="16">
        <v>2</v>
      </c>
      <c r="B159" s="41" t="s">
        <v>173</v>
      </c>
      <c r="C159" s="33" t="s">
        <v>72</v>
      </c>
      <c r="D159" s="33" t="s">
        <v>94</v>
      </c>
      <c r="E159" s="33" t="s">
        <v>172</v>
      </c>
      <c r="F159" s="33"/>
      <c r="G159" s="34">
        <f>SUMIFS(G160:G1197,$C160:$C1197,$C160,$D160:$D1197,$D160,$E160:$E1197,$E160)</f>
        <v>47210.2</v>
      </c>
      <c r="H159" s="34">
        <f>SUMIFS(H160:H1197,$C160:$C1197,$C160,$D160:$D1197,$D160,$E160:$E1197,$E160)</f>
        <v>0</v>
      </c>
    </row>
    <row r="160" spans="1:8" s="13" customFormat="1" ht="15.6">
      <c r="A160" s="17">
        <v>3</v>
      </c>
      <c r="B160" s="22" t="s">
        <v>46</v>
      </c>
      <c r="C160" s="23" t="s">
        <v>72</v>
      </c>
      <c r="D160" s="23" t="s">
        <v>94</v>
      </c>
      <c r="E160" s="23" t="s">
        <v>172</v>
      </c>
      <c r="F160" s="23" t="s">
        <v>93</v>
      </c>
      <c r="G160" s="24">
        <v>47210.2</v>
      </c>
      <c r="H160" s="24"/>
    </row>
    <row r="161" spans="1:8" s="13" customFormat="1" ht="15.6">
      <c r="A161" s="14">
        <v>0</v>
      </c>
      <c r="B161" s="26" t="s">
        <v>112</v>
      </c>
      <c r="C161" s="27" t="s">
        <v>83</v>
      </c>
      <c r="D161" s="27" t="s">
        <v>116</v>
      </c>
      <c r="E161" s="27"/>
      <c r="F161" s="27"/>
      <c r="G161" s="28">
        <f>SUMIFS(G162:G1211,$C162:$C1211,$C162)/3</f>
        <v>57970.700000000012</v>
      </c>
      <c r="H161" s="28">
        <f>SUMIFS(H162:H1201,$C162:$C1201,$C162)/3</f>
        <v>0</v>
      </c>
    </row>
    <row r="162" spans="1:8" s="13" customFormat="1" ht="15.6">
      <c r="A162" s="15">
        <v>1</v>
      </c>
      <c r="B162" s="29" t="s">
        <v>39</v>
      </c>
      <c r="C162" s="30" t="s">
        <v>83</v>
      </c>
      <c r="D162" s="30" t="s">
        <v>90</v>
      </c>
      <c r="E162" s="30"/>
      <c r="F162" s="30"/>
      <c r="G162" s="31">
        <f>SUMIFS(G163:G1204,$C163:$C1204,$C163,$D163:$D1204,$D163)/2</f>
        <v>40460.9</v>
      </c>
      <c r="H162" s="31">
        <f>SUMIFS(H163:H1204,$C163:$C1204,$C163,$D163:$D1204,$D163)/2</f>
        <v>0</v>
      </c>
    </row>
    <row r="163" spans="1:8" s="13" customFormat="1" ht="46.8">
      <c r="A163" s="16">
        <v>2</v>
      </c>
      <c r="B163" s="41" t="s">
        <v>207</v>
      </c>
      <c r="C163" s="33" t="s">
        <v>83</v>
      </c>
      <c r="D163" s="33" t="s">
        <v>90</v>
      </c>
      <c r="E163" s="33" t="s">
        <v>37</v>
      </c>
      <c r="F163" s="33"/>
      <c r="G163" s="34">
        <f>SUMIFS(G164:G1201,$C164:$C1201,$C164,$D164:$D1201,$D164,$E164:$E1201,$E164)</f>
        <v>280</v>
      </c>
      <c r="H163" s="34">
        <f>SUMIFS(H164:H1201,$C164:$C1201,$C164,$D164:$D1201,$D164,$E164:$E1201,$E164)</f>
        <v>0</v>
      </c>
    </row>
    <row r="164" spans="1:8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37</v>
      </c>
      <c r="F164" s="23" t="s">
        <v>75</v>
      </c>
      <c r="G164" s="24">
        <v>280</v>
      </c>
      <c r="H164" s="24"/>
    </row>
    <row r="165" spans="1:8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37</v>
      </c>
      <c r="F165" s="23" t="s">
        <v>93</v>
      </c>
      <c r="G165" s="24"/>
      <c r="H165" s="24"/>
    </row>
    <row r="166" spans="1:8" s="13" customFormat="1" ht="38.4" customHeight="1">
      <c r="A166" s="16">
        <v>2</v>
      </c>
      <c r="B166" s="41" t="s">
        <v>197</v>
      </c>
      <c r="C166" s="33" t="s">
        <v>83</v>
      </c>
      <c r="D166" s="33" t="s">
        <v>90</v>
      </c>
      <c r="E166" s="33" t="s">
        <v>196</v>
      </c>
      <c r="F166" s="33"/>
      <c r="G166" s="34">
        <f>SUMIFS(G167:G1204,$C167:$C1204,$C167,$D167:$D1204,$D167,$E167:$E1204,$E167)</f>
        <v>0</v>
      </c>
      <c r="H166" s="34">
        <f>SUMIFS(H167:H1204,$C167:$C1204,$C167,$D167:$D1204,$D167,$E167:$E1204,$E167)</f>
        <v>0</v>
      </c>
    </row>
    <row r="167" spans="1:8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196</v>
      </c>
      <c r="F167" s="23" t="s">
        <v>93</v>
      </c>
      <c r="G167" s="24"/>
      <c r="H167" s="24"/>
    </row>
    <row r="168" spans="1:8" s="13" customFormat="1" ht="51.6" customHeight="1">
      <c r="A168" s="16">
        <v>2</v>
      </c>
      <c r="B168" s="48" t="s">
        <v>180</v>
      </c>
      <c r="C168" s="33" t="s">
        <v>83</v>
      </c>
      <c r="D168" s="33" t="s">
        <v>90</v>
      </c>
      <c r="E168" s="33" t="s">
        <v>40</v>
      </c>
      <c r="F168" s="33"/>
      <c r="G168" s="34">
        <f>SUMIFS(G169:G1206,$C169:$C1206,$C169,$D169:$D1206,$D169,$E169:$E1206,$E169)</f>
        <v>6138.1</v>
      </c>
      <c r="H168" s="34">
        <f>SUMIFS(H169:H1206,$C169:$C1206,$C169,$D169:$D1206,$D169,$E169:$E1206,$E169)</f>
        <v>0</v>
      </c>
    </row>
    <row r="169" spans="1:8" s="13" customFormat="1" ht="31.2">
      <c r="A169" s="17">
        <v>3</v>
      </c>
      <c r="B169" s="22" t="s">
        <v>11</v>
      </c>
      <c r="C169" s="23" t="s">
        <v>83</v>
      </c>
      <c r="D169" s="23" t="s">
        <v>90</v>
      </c>
      <c r="E169" s="23" t="s">
        <v>40</v>
      </c>
      <c r="F169" s="23" t="s">
        <v>75</v>
      </c>
      <c r="G169" s="24">
        <v>10</v>
      </c>
      <c r="H169" s="24"/>
    </row>
    <row r="170" spans="1:8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40</v>
      </c>
      <c r="F170" s="23" t="s">
        <v>93</v>
      </c>
      <c r="G170" s="24">
        <v>6128.1</v>
      </c>
      <c r="H170" s="24"/>
    </row>
    <row r="171" spans="1:8" s="13" customFormat="1" ht="46.8">
      <c r="A171" s="16">
        <v>2</v>
      </c>
      <c r="B171" s="41" t="s">
        <v>149</v>
      </c>
      <c r="C171" s="33" t="s">
        <v>83</v>
      </c>
      <c r="D171" s="33" t="s">
        <v>90</v>
      </c>
      <c r="E171" s="42" t="s">
        <v>60</v>
      </c>
      <c r="F171" s="42" t="s">
        <v>73</v>
      </c>
      <c r="G171" s="34">
        <f>SUMIFS(G172:G1209,$C172:$C1209,$C172,$D172:$D1209,$D172,$E172:$E1209,$E172)</f>
        <v>0</v>
      </c>
      <c r="H171" s="34">
        <f>SUMIFS(H172:H1209,$C172:$C1209,$C172,$D172:$D1209,$D172,$E172:$E1209,$E172)</f>
        <v>0</v>
      </c>
    </row>
    <row r="172" spans="1:8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60</v>
      </c>
      <c r="F172" s="23" t="s">
        <v>93</v>
      </c>
      <c r="G172" s="24"/>
      <c r="H172" s="24"/>
    </row>
    <row r="173" spans="1:8" s="13" customFormat="1" ht="62.4">
      <c r="A173" s="16">
        <v>2</v>
      </c>
      <c r="B173" s="32" t="s">
        <v>185</v>
      </c>
      <c r="C173" s="33" t="s">
        <v>83</v>
      </c>
      <c r="D173" s="33" t="s">
        <v>90</v>
      </c>
      <c r="E173" s="33" t="s">
        <v>45</v>
      </c>
      <c r="F173" s="33"/>
      <c r="G173" s="34">
        <f>SUMIFS(G174:G1211,$C174:$C1211,$C174,$D174:$D1211,$D174,$E174:$E1211,$E174)</f>
        <v>500</v>
      </c>
      <c r="H173" s="34">
        <f>SUMIFS(H174:H1211,$C174:$C1211,$C174,$D174:$D1211,$D174,$E174:$E1211,$E174)</f>
        <v>0</v>
      </c>
    </row>
    <row r="174" spans="1:8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45</v>
      </c>
      <c r="F174" s="23" t="s">
        <v>93</v>
      </c>
      <c r="G174" s="24">
        <v>500</v>
      </c>
      <c r="H174" s="24"/>
    </row>
    <row r="175" spans="1:8" s="13" customFormat="1" ht="62.4">
      <c r="A175" s="16">
        <v>2</v>
      </c>
      <c r="B175" s="41" t="s">
        <v>187</v>
      </c>
      <c r="C175" s="33" t="s">
        <v>83</v>
      </c>
      <c r="D175" s="33" t="s">
        <v>90</v>
      </c>
      <c r="E175" s="33" t="s">
        <v>50</v>
      </c>
      <c r="F175" s="33"/>
      <c r="G175" s="34">
        <f>SUMIFS(G176:G1213,$C176:$C1213,$C176,$D176:$D1213,$D176,$E176:$E1213,$E176)</f>
        <v>27542.799999999999</v>
      </c>
      <c r="H175" s="34">
        <f>SUMIFS(H176:H1213,$C176:$C1213,$C176,$D176:$D1213,$D176,$E176:$E1213,$E176)</f>
        <v>0</v>
      </c>
    </row>
    <row r="176" spans="1:8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50</v>
      </c>
      <c r="F176" s="23" t="s">
        <v>75</v>
      </c>
      <c r="G176" s="24">
        <v>27542.799999999999</v>
      </c>
      <c r="H176" s="24"/>
    </row>
    <row r="177" spans="1:8" s="13" customFormat="1" ht="46.8">
      <c r="A177" s="16">
        <v>2</v>
      </c>
      <c r="B177" s="41" t="s">
        <v>164</v>
      </c>
      <c r="C177" s="33" t="s">
        <v>83</v>
      </c>
      <c r="D177" s="33" t="s">
        <v>90</v>
      </c>
      <c r="E177" s="33" t="s">
        <v>163</v>
      </c>
      <c r="F177" s="33"/>
      <c r="G177" s="34">
        <f>SUMIFS(G178:G1215,$C178:$C1215,$C178,$D178:$D1215,$D178,$E178:$E1215,$E178)</f>
        <v>6000</v>
      </c>
      <c r="H177" s="34">
        <f>SUMIFS(H178:H1215,$C178:$C1215,$C178,$D178:$D1215,$D178,$E178:$E1215,$E178)</f>
        <v>0</v>
      </c>
    </row>
    <row r="178" spans="1:8" s="13" customFormat="1" ht="31.2">
      <c r="A178" s="17">
        <v>3</v>
      </c>
      <c r="B178" s="22" t="s">
        <v>11</v>
      </c>
      <c r="C178" s="23" t="s">
        <v>83</v>
      </c>
      <c r="D178" s="23" t="s">
        <v>90</v>
      </c>
      <c r="E178" s="23" t="s">
        <v>163</v>
      </c>
      <c r="F178" s="23" t="s">
        <v>75</v>
      </c>
      <c r="G178" s="24"/>
      <c r="H178" s="24"/>
    </row>
    <row r="179" spans="1:8" s="13" customFormat="1" ht="15.6">
      <c r="A179" s="17">
        <v>3</v>
      </c>
      <c r="B179" s="22" t="s">
        <v>46</v>
      </c>
      <c r="C179" s="23" t="s">
        <v>83</v>
      </c>
      <c r="D179" s="23" t="s">
        <v>90</v>
      </c>
      <c r="E179" s="23" t="s">
        <v>163</v>
      </c>
      <c r="F179" s="23" t="s">
        <v>93</v>
      </c>
      <c r="G179" s="24">
        <v>6000</v>
      </c>
      <c r="H179" s="24"/>
    </row>
    <row r="180" spans="1:8" s="13" customFormat="1" ht="15.6">
      <c r="A180" s="15">
        <v>1</v>
      </c>
      <c r="B180" s="29" t="s">
        <v>63</v>
      </c>
      <c r="C180" s="30" t="s">
        <v>83</v>
      </c>
      <c r="D180" s="30" t="s">
        <v>80</v>
      </c>
      <c r="E180" s="30"/>
      <c r="F180" s="30"/>
      <c r="G180" s="31">
        <f>SUMIFS(G181:G1222,$C181:$C1222,$C181,$D181:$D1222,$D181)/2</f>
        <v>12097.7</v>
      </c>
      <c r="H180" s="31">
        <f>SUMIFS(H181:H1222,$C181:$C1222,$C181,$D181:$D1222,$D181)/2</f>
        <v>0</v>
      </c>
    </row>
    <row r="181" spans="1:8" s="13" customFormat="1" ht="46.8">
      <c r="A181" s="16">
        <v>2</v>
      </c>
      <c r="B181" s="41" t="s">
        <v>192</v>
      </c>
      <c r="C181" s="33" t="s">
        <v>83</v>
      </c>
      <c r="D181" s="33" t="s">
        <v>80</v>
      </c>
      <c r="E181" s="33" t="s">
        <v>17</v>
      </c>
      <c r="F181" s="33"/>
      <c r="G181" s="34">
        <f>SUMIFS(G182:G1219,$C182:$C1219,$C182,$D182:$D1219,$D182,$E182:$E1219,$E182)</f>
        <v>12097.7</v>
      </c>
      <c r="H181" s="34">
        <f>SUMIFS(H182:H1219,$C182:$C1219,$C182,$D182:$D1219,$D182,$E182:$E1219,$E182)</f>
        <v>0</v>
      </c>
    </row>
    <row r="182" spans="1:8" s="13" customFormat="1" ht="15.6">
      <c r="A182" s="17">
        <v>3</v>
      </c>
      <c r="B182" s="22" t="s">
        <v>46</v>
      </c>
      <c r="C182" s="23" t="s">
        <v>83</v>
      </c>
      <c r="D182" s="23" t="s">
        <v>80</v>
      </c>
      <c r="E182" s="23" t="s">
        <v>17</v>
      </c>
      <c r="F182" s="23" t="s">
        <v>93</v>
      </c>
      <c r="G182" s="24">
        <v>12097.7</v>
      </c>
      <c r="H182" s="24"/>
    </row>
    <row r="183" spans="1:8" s="13" customFormat="1" ht="15.6">
      <c r="A183" s="15">
        <v>1</v>
      </c>
      <c r="B183" s="29" t="s">
        <v>141</v>
      </c>
      <c r="C183" s="30" t="s">
        <v>83</v>
      </c>
      <c r="D183" s="30" t="s">
        <v>83</v>
      </c>
      <c r="E183" s="30"/>
      <c r="F183" s="30"/>
      <c r="G183" s="31">
        <f>SUMIFS(G184:G1226,$C184:$C1226,$C184,$D184:$D1226,$D184)/2</f>
        <v>5412.1</v>
      </c>
      <c r="H183" s="31">
        <f>SUMIFS(H184:H1226,$C184:$C1226,$C184,$D184:$D1226,$D184)/2</f>
        <v>0</v>
      </c>
    </row>
    <row r="184" spans="1:8" s="13" customFormat="1" ht="31.2">
      <c r="A184" s="16">
        <v>2</v>
      </c>
      <c r="B184" s="32" t="s">
        <v>208</v>
      </c>
      <c r="C184" s="33" t="s">
        <v>83</v>
      </c>
      <c r="D184" s="33" t="s">
        <v>83</v>
      </c>
      <c r="E184" s="33" t="s">
        <v>22</v>
      </c>
      <c r="F184" s="33"/>
      <c r="G184" s="34">
        <f>SUMIFS(G185:G1223,$C185:$C1223,$C185,$D185:$D1223,$D185,$E185:$E1223,$E185)</f>
        <v>3652.4</v>
      </c>
      <c r="H184" s="34">
        <f>SUMIFS(H185:H1223,$C185:$C1223,$C185,$D185:$D1223,$D185,$E185:$E1223,$E185)</f>
        <v>0</v>
      </c>
    </row>
    <row r="185" spans="1:8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22</v>
      </c>
      <c r="F185" s="23" t="s">
        <v>93</v>
      </c>
      <c r="G185" s="24">
        <v>3652.4</v>
      </c>
      <c r="H185" s="24"/>
    </row>
    <row r="186" spans="1:8" s="13" customFormat="1" ht="31.2">
      <c r="A186" s="16">
        <v>2</v>
      </c>
      <c r="B186" s="35" t="s">
        <v>193</v>
      </c>
      <c r="C186" s="33" t="s">
        <v>83</v>
      </c>
      <c r="D186" s="33" t="s">
        <v>83</v>
      </c>
      <c r="E186" s="33" t="s">
        <v>64</v>
      </c>
      <c r="F186" s="33"/>
      <c r="G186" s="34">
        <f>SUMIFS(G187:G1225,$C187:$C1225,$C187,$D187:$D1225,$D187,$E187:$E1225,$E187)</f>
        <v>1759.7</v>
      </c>
      <c r="H186" s="34">
        <f>SUMIFS(H187:H1225,$C187:$C1225,$C187,$D187:$D1225,$D187,$E187:$E1225,$E187)</f>
        <v>0</v>
      </c>
    </row>
    <row r="187" spans="1:8" s="13" customFormat="1" ht="15.6">
      <c r="A187" s="17">
        <v>3</v>
      </c>
      <c r="B187" s="22" t="s">
        <v>46</v>
      </c>
      <c r="C187" s="23" t="s">
        <v>83</v>
      </c>
      <c r="D187" s="23" t="s">
        <v>83</v>
      </c>
      <c r="E187" s="23" t="s">
        <v>64</v>
      </c>
      <c r="F187" s="23" t="s">
        <v>93</v>
      </c>
      <c r="G187" s="24">
        <v>1759.7</v>
      </c>
      <c r="H187" s="24"/>
    </row>
    <row r="188" spans="1:8" s="13" customFormat="1" ht="31.2">
      <c r="A188" s="16">
        <v>2</v>
      </c>
      <c r="B188" s="32" t="s">
        <v>62</v>
      </c>
      <c r="C188" s="33" t="s">
        <v>83</v>
      </c>
      <c r="D188" s="33" t="s">
        <v>83</v>
      </c>
      <c r="E188" s="33" t="s">
        <v>125</v>
      </c>
      <c r="F188" s="33"/>
      <c r="G188" s="34">
        <f>SUMIFS(G189:G1227,$C189:$C1227,$C189,$D189:$D1227,$D189,$E189:$E1227,$E189)</f>
        <v>0</v>
      </c>
      <c r="H188" s="34">
        <f>SUMIFS(H189:H1227,$C189:$C1227,$C189,$D189:$D1227,$D189,$E189:$E1227,$E189)</f>
        <v>0</v>
      </c>
    </row>
    <row r="189" spans="1:8" s="13" customFormat="1" ht="31.2">
      <c r="A189" s="17">
        <v>3</v>
      </c>
      <c r="B189" s="22" t="s">
        <v>11</v>
      </c>
      <c r="C189" s="23" t="s">
        <v>83</v>
      </c>
      <c r="D189" s="23" t="s">
        <v>83</v>
      </c>
      <c r="E189" s="23" t="s">
        <v>125</v>
      </c>
      <c r="F189" s="23" t="s">
        <v>75</v>
      </c>
      <c r="G189" s="24"/>
      <c r="H189" s="24"/>
    </row>
    <row r="190" spans="1:8" s="13" customFormat="1" ht="15.6">
      <c r="A190" s="14">
        <v>0</v>
      </c>
      <c r="B190" s="26" t="s">
        <v>144</v>
      </c>
      <c r="C190" s="27" t="s">
        <v>85</v>
      </c>
      <c r="D190" s="27" t="s">
        <v>116</v>
      </c>
      <c r="E190" s="27"/>
      <c r="F190" s="27"/>
      <c r="G190" s="28">
        <f>SUMIFS(G191:G1241,$C191:$C1241,$C191)/3</f>
        <v>30142.799999999999</v>
      </c>
      <c r="H190" s="28">
        <f>SUMIFS(H191:H1231,$C191:$C1231,$C191)/3</f>
        <v>0</v>
      </c>
    </row>
    <row r="191" spans="1:8" s="13" customFormat="1" ht="15.6">
      <c r="A191" s="15">
        <v>1</v>
      </c>
      <c r="B191" s="29" t="s">
        <v>24</v>
      </c>
      <c r="C191" s="30" t="s">
        <v>85</v>
      </c>
      <c r="D191" s="30" t="s">
        <v>71</v>
      </c>
      <c r="E191" s="30" t="s">
        <v>6</v>
      </c>
      <c r="F191" s="30" t="s">
        <v>73</v>
      </c>
      <c r="G191" s="31">
        <f>SUMIFS(G192:G1234,$C192:$C1234,$C192,$D192:$D1234,$D192)/2</f>
        <v>30142.799999999999</v>
      </c>
      <c r="H191" s="31">
        <f>SUMIFS(H192:H1234,$C192:$C1234,$C192,$D192:$D1234,$D192)/2</f>
        <v>0</v>
      </c>
    </row>
    <row r="192" spans="1:8" s="13" customFormat="1" ht="31.2">
      <c r="A192" s="16">
        <v>2</v>
      </c>
      <c r="B192" s="32" t="s">
        <v>194</v>
      </c>
      <c r="C192" s="33" t="s">
        <v>85</v>
      </c>
      <c r="D192" s="33" t="s">
        <v>71</v>
      </c>
      <c r="E192" s="33" t="s">
        <v>25</v>
      </c>
      <c r="F192" s="33"/>
      <c r="G192" s="34">
        <f>SUMIFS(G193:G1231,$C193:$C1231,$C193,$D193:$D1231,$D193,$E193:$E1231,$E193)</f>
        <v>23588.799999999999</v>
      </c>
      <c r="H192" s="34">
        <f>SUMIFS(H193:H1231,$C193:$C1231,$C193,$D193:$D1231,$D193,$E193:$E1231,$E193)</f>
        <v>0</v>
      </c>
    </row>
    <row r="193" spans="1:8" s="13" customFormat="1" ht="15.6">
      <c r="A193" s="17">
        <v>3</v>
      </c>
      <c r="B193" s="22" t="s">
        <v>170</v>
      </c>
      <c r="C193" s="23" t="s">
        <v>85</v>
      </c>
      <c r="D193" s="23" t="s">
        <v>71</v>
      </c>
      <c r="E193" s="23" t="s">
        <v>25</v>
      </c>
      <c r="F193" s="23" t="s">
        <v>169</v>
      </c>
      <c r="G193" s="24"/>
      <c r="H193" s="24"/>
    </row>
    <row r="194" spans="1:8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25</v>
      </c>
      <c r="F194" s="23" t="s">
        <v>93</v>
      </c>
      <c r="G194" s="24">
        <v>23588.799999999999</v>
      </c>
      <c r="H194" s="24"/>
    </row>
    <row r="195" spans="1:8" s="13" customFormat="1" ht="31.2">
      <c r="A195" s="16">
        <v>2</v>
      </c>
      <c r="B195" s="32" t="s">
        <v>195</v>
      </c>
      <c r="C195" s="33" t="s">
        <v>85</v>
      </c>
      <c r="D195" s="33" t="s">
        <v>71</v>
      </c>
      <c r="E195" s="33" t="s">
        <v>26</v>
      </c>
      <c r="F195" s="33"/>
      <c r="G195" s="34">
        <f>SUMIFS(G196:G1234,$C196:$C1234,$C196,$D196:$D1234,$D196,$E196:$E1234,$E196)</f>
        <v>6489</v>
      </c>
      <c r="H195" s="34">
        <f>SUMIFS(H196:H1234,$C196:$C1234,$C196,$D196:$D1234,$D196,$E196:$E1234,$E196)</f>
        <v>0</v>
      </c>
    </row>
    <row r="196" spans="1:8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26</v>
      </c>
      <c r="F196" s="23" t="s">
        <v>93</v>
      </c>
      <c r="G196" s="24">
        <v>6489</v>
      </c>
      <c r="H196" s="24"/>
    </row>
    <row r="197" spans="1:8" s="13" customFormat="1" ht="36" customHeight="1">
      <c r="A197" s="16">
        <v>2</v>
      </c>
      <c r="B197" s="41" t="s">
        <v>197</v>
      </c>
      <c r="C197" s="33" t="s">
        <v>85</v>
      </c>
      <c r="D197" s="33" t="s">
        <v>71</v>
      </c>
      <c r="E197" s="33" t="s">
        <v>196</v>
      </c>
      <c r="F197" s="33"/>
      <c r="G197" s="34">
        <f>SUMIFS(G198:G1236,$C198:$C1236,$C198,$D198:$D1236,$D198,$E198:$E1236,$E198)</f>
        <v>0</v>
      </c>
      <c r="H197" s="34">
        <f>SUMIFS(H198:H1236,$C198:$C1236,$C198,$D198:$D1236,$D198,$E198:$E1236,$E198)</f>
        <v>0</v>
      </c>
    </row>
    <row r="198" spans="1:8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196</v>
      </c>
      <c r="F198" s="23" t="s">
        <v>93</v>
      </c>
      <c r="G198" s="24"/>
      <c r="H198" s="24"/>
    </row>
    <row r="199" spans="1:8" s="13" customFormat="1" ht="53.4" customHeight="1">
      <c r="A199" s="16">
        <v>2</v>
      </c>
      <c r="B199" s="41" t="s">
        <v>214</v>
      </c>
      <c r="C199" s="33" t="s">
        <v>85</v>
      </c>
      <c r="D199" s="33" t="s">
        <v>71</v>
      </c>
      <c r="E199" s="33" t="s">
        <v>134</v>
      </c>
      <c r="F199" s="33"/>
      <c r="G199" s="34">
        <f>SUMIFS(G200:G1238,$C200:$C1238,$C200,$D200:$D1238,$D200,$E200:$E1238,$E200)</f>
        <v>45</v>
      </c>
      <c r="H199" s="34">
        <f>SUMIFS(H200:H1238,$C200:$C1238,$C200,$D200:$D1238,$D200,$E200:$E1238,$E200)</f>
        <v>0</v>
      </c>
    </row>
    <row r="200" spans="1:8" s="13" customFormat="1" ht="31.2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134</v>
      </c>
      <c r="F200" s="23" t="s">
        <v>75</v>
      </c>
      <c r="G200" s="24">
        <v>0</v>
      </c>
      <c r="H200" s="24"/>
    </row>
    <row r="201" spans="1:8" s="13" customFormat="1" ht="15.6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134</v>
      </c>
      <c r="F201" s="23" t="s">
        <v>93</v>
      </c>
      <c r="G201" s="24">
        <v>45</v>
      </c>
      <c r="H201" s="24"/>
    </row>
    <row r="202" spans="1:8" s="13" customFormat="1" ht="46.8">
      <c r="A202" s="16">
        <v>2</v>
      </c>
      <c r="B202" s="41" t="s">
        <v>168</v>
      </c>
      <c r="C202" s="33" t="s">
        <v>85</v>
      </c>
      <c r="D202" s="33" t="s">
        <v>71</v>
      </c>
      <c r="E202" s="33" t="s">
        <v>167</v>
      </c>
      <c r="F202" s="33"/>
      <c r="G202" s="34">
        <f>SUMIFS(G203:G1241,$C203:$C1241,$C203,$D203:$D1241,$D203,$E203:$E1241,$E203)</f>
        <v>20</v>
      </c>
      <c r="H202" s="34">
        <f>SUMIFS(H203:H1241,$C203:$C1241,$C203,$D203:$D1241,$D203,$E203:$E1241,$E203)</f>
        <v>0</v>
      </c>
    </row>
    <row r="203" spans="1:8" s="13" customFormat="1" ht="31.2">
      <c r="A203" s="17">
        <v>3</v>
      </c>
      <c r="B203" s="22" t="s">
        <v>11</v>
      </c>
      <c r="C203" s="23" t="s">
        <v>85</v>
      </c>
      <c r="D203" s="23" t="s">
        <v>71</v>
      </c>
      <c r="E203" s="23" t="s">
        <v>167</v>
      </c>
      <c r="F203" s="23" t="s">
        <v>75</v>
      </c>
      <c r="G203" s="24">
        <v>0</v>
      </c>
      <c r="H203" s="24"/>
    </row>
    <row r="204" spans="1:8" s="13" customFormat="1" ht="15.6">
      <c r="A204" s="17">
        <v>3</v>
      </c>
      <c r="B204" s="22" t="s">
        <v>46</v>
      </c>
      <c r="C204" s="23" t="s">
        <v>85</v>
      </c>
      <c r="D204" s="23" t="s">
        <v>71</v>
      </c>
      <c r="E204" s="23" t="s">
        <v>167</v>
      </c>
      <c r="F204" s="23" t="s">
        <v>93</v>
      </c>
      <c r="G204" s="24">
        <v>20</v>
      </c>
      <c r="H204" s="24"/>
    </row>
    <row r="205" spans="1:8" s="13" customFormat="1" ht="15.6">
      <c r="A205" s="14">
        <v>0</v>
      </c>
      <c r="B205" s="26" t="s">
        <v>113</v>
      </c>
      <c r="C205" s="27" t="s">
        <v>86</v>
      </c>
      <c r="D205" s="27" t="s">
        <v>116</v>
      </c>
      <c r="E205" s="27"/>
      <c r="F205" s="27"/>
      <c r="G205" s="28">
        <f>SUMIFS(G206:G1265,$C206:$C1265,$C206)/3</f>
        <v>5893.5000000000027</v>
      </c>
      <c r="H205" s="28">
        <f>SUMIFS(H206:H1255,$C206:$C1255,$C206)/3</f>
        <v>0</v>
      </c>
    </row>
    <row r="206" spans="1:8" s="13" customFormat="1" ht="15.6">
      <c r="A206" s="15">
        <v>1</v>
      </c>
      <c r="B206" s="29" t="s">
        <v>65</v>
      </c>
      <c r="C206" s="30" t="s">
        <v>86</v>
      </c>
      <c r="D206" s="30" t="s">
        <v>71</v>
      </c>
      <c r="E206" s="30" t="s">
        <v>6</v>
      </c>
      <c r="F206" s="30" t="s">
        <v>73</v>
      </c>
      <c r="G206" s="31">
        <f>SUMIFS(G207:G1249,$C207:$C1249,$C207,$D207:$D1249,$D207)/2</f>
        <v>1504.4</v>
      </c>
      <c r="H206" s="31">
        <f>SUMIFS(H207:H1249,$C207:$C1249,$C207,$D207:$D1249,$D207)/2</f>
        <v>0</v>
      </c>
    </row>
    <row r="207" spans="1:8" s="13" customFormat="1" ht="31.2">
      <c r="A207" s="16">
        <v>2</v>
      </c>
      <c r="B207" s="32" t="s">
        <v>32</v>
      </c>
      <c r="C207" s="33" t="s">
        <v>86</v>
      </c>
      <c r="D207" s="33" t="s">
        <v>71</v>
      </c>
      <c r="E207" s="33" t="s">
        <v>126</v>
      </c>
      <c r="F207" s="33"/>
      <c r="G207" s="34">
        <f>SUMIFS(G208:G1246,$C208:$C1246,$C208,$D208:$D1246,$D208,$E208:$E1246,$E208)</f>
        <v>1504.4</v>
      </c>
      <c r="H207" s="34">
        <f>SUMIFS(H208:H1246,$C208:$C1246,$C208,$D208:$D1246,$D208,$E208:$E1246,$E208)</f>
        <v>0</v>
      </c>
    </row>
    <row r="208" spans="1:8" s="13" customFormat="1" ht="31.2">
      <c r="A208" s="17">
        <v>3</v>
      </c>
      <c r="B208" s="22" t="s">
        <v>21</v>
      </c>
      <c r="C208" s="23" t="s">
        <v>86</v>
      </c>
      <c r="D208" s="23" t="s">
        <v>71</v>
      </c>
      <c r="E208" s="23" t="s">
        <v>126</v>
      </c>
      <c r="F208" s="23" t="s">
        <v>82</v>
      </c>
      <c r="G208" s="24">
        <v>1504.4</v>
      </c>
      <c r="H208" s="25"/>
    </row>
    <row r="209" spans="1:8" s="13" customFormat="1" ht="15.6">
      <c r="A209" s="15">
        <v>1</v>
      </c>
      <c r="B209" s="29" t="s">
        <v>66</v>
      </c>
      <c r="C209" s="30" t="s">
        <v>86</v>
      </c>
      <c r="D209" s="30" t="s">
        <v>80</v>
      </c>
      <c r="E209" s="30" t="s">
        <v>6</v>
      </c>
      <c r="F209" s="30" t="s">
        <v>73</v>
      </c>
      <c r="G209" s="31">
        <f>SUMIFS(G210:G1252,$C210:$C1252,$C210,$D210:$D1252,$D210)/2</f>
        <v>419</v>
      </c>
      <c r="H209" s="31">
        <f>SUMIFS(H210:H1252,$C210:$C1252,$C210,$D210:$D1252,$D210)/2</f>
        <v>0</v>
      </c>
    </row>
    <row r="210" spans="1:8" s="13" customFormat="1" ht="51" customHeight="1">
      <c r="A210" s="16">
        <v>2</v>
      </c>
      <c r="B210" s="32" t="s">
        <v>149</v>
      </c>
      <c r="C210" s="33" t="s">
        <v>86</v>
      </c>
      <c r="D210" s="33" t="s">
        <v>80</v>
      </c>
      <c r="E210" s="33" t="s">
        <v>60</v>
      </c>
      <c r="F210" s="33"/>
      <c r="G210" s="34">
        <f>SUMIFS(G211:G1249,$C211:$C1249,$C211,$D211:$D1249,$D211,$E211:$E1249,$E211)</f>
        <v>269</v>
      </c>
      <c r="H210" s="34">
        <f>SUMIFS(H211:H1249,$C211:$C1249,$C211,$D211:$D1249,$D211,$E211:$E1249,$E211)</f>
        <v>0</v>
      </c>
    </row>
    <row r="211" spans="1:8" s="13" customFormat="1" ht="31.2">
      <c r="A211" s="17">
        <v>3</v>
      </c>
      <c r="B211" s="22" t="s">
        <v>21</v>
      </c>
      <c r="C211" s="23" t="s">
        <v>86</v>
      </c>
      <c r="D211" s="23" t="s">
        <v>80</v>
      </c>
      <c r="E211" s="23" t="s">
        <v>60</v>
      </c>
      <c r="F211" s="23" t="s">
        <v>82</v>
      </c>
      <c r="G211" s="24">
        <v>269</v>
      </c>
      <c r="H211" s="24"/>
    </row>
    <row r="212" spans="1:8" s="13" customFormat="1" ht="56.25" customHeight="1">
      <c r="A212" s="16">
        <v>2</v>
      </c>
      <c r="B212" s="41" t="s">
        <v>199</v>
      </c>
      <c r="C212" s="33" t="s">
        <v>86</v>
      </c>
      <c r="D212" s="33" t="s">
        <v>80</v>
      </c>
      <c r="E212" s="33" t="s">
        <v>133</v>
      </c>
      <c r="F212" s="33"/>
      <c r="G212" s="34">
        <f>SUMIFS(G213:G1251,$C213:$C1251,$C213,$D213:$D1251,$D213,$E213:$E1251,$E213)</f>
        <v>0</v>
      </c>
      <c r="H212" s="34">
        <f>SUMIFS(H213:H1251,$C213:$C1251,$C213,$D213:$D1251,$D213,$E213:$E1251,$E213)</f>
        <v>0</v>
      </c>
    </row>
    <row r="213" spans="1:8" s="13" customFormat="1" ht="31.2">
      <c r="A213" s="17">
        <v>3</v>
      </c>
      <c r="B213" s="22" t="s">
        <v>21</v>
      </c>
      <c r="C213" s="23" t="s">
        <v>86</v>
      </c>
      <c r="D213" s="23" t="s">
        <v>80</v>
      </c>
      <c r="E213" s="23" t="s">
        <v>133</v>
      </c>
      <c r="F213" s="23" t="s">
        <v>82</v>
      </c>
      <c r="G213" s="24"/>
      <c r="H213" s="24"/>
    </row>
    <row r="214" spans="1:8" s="13" customFormat="1" ht="15.6">
      <c r="A214" s="17">
        <v>3</v>
      </c>
      <c r="B214" s="22" t="s">
        <v>46</v>
      </c>
      <c r="C214" s="23" t="s">
        <v>86</v>
      </c>
      <c r="D214" s="23" t="s">
        <v>80</v>
      </c>
      <c r="E214" s="23" t="s">
        <v>133</v>
      </c>
      <c r="F214" s="23" t="s">
        <v>93</v>
      </c>
      <c r="G214" s="24"/>
      <c r="H214" s="24"/>
    </row>
    <row r="215" spans="1:8" s="13" customFormat="1" ht="63" customHeight="1">
      <c r="A215" s="16">
        <v>2</v>
      </c>
      <c r="B215" s="41" t="s">
        <v>168</v>
      </c>
      <c r="C215" s="42" t="s">
        <v>86</v>
      </c>
      <c r="D215" s="42" t="s">
        <v>80</v>
      </c>
      <c r="E215" s="42" t="s">
        <v>167</v>
      </c>
      <c r="F215" s="42"/>
      <c r="G215" s="34">
        <f>SUMIFS(G216:G1254,$C216:$C1254,$C216,$D216:$D1254,$D216,$E216:$E1254,$E216)</f>
        <v>150</v>
      </c>
      <c r="H215" s="34">
        <f>SUMIFS(H216:H1254,$C216:$C1254,$C216,$D216:$D1254,$D216,$E216:$E1254,$E216)</f>
        <v>0</v>
      </c>
    </row>
    <row r="216" spans="1:8" s="13" customFormat="1" ht="31.2">
      <c r="A216" s="17">
        <v>3</v>
      </c>
      <c r="B216" s="22" t="s">
        <v>21</v>
      </c>
      <c r="C216" s="23" t="s">
        <v>86</v>
      </c>
      <c r="D216" s="23" t="s">
        <v>80</v>
      </c>
      <c r="E216" s="23" t="s">
        <v>167</v>
      </c>
      <c r="F216" s="23" t="s">
        <v>82</v>
      </c>
      <c r="G216" s="24">
        <v>150</v>
      </c>
      <c r="H216" s="25"/>
    </row>
    <row r="217" spans="1:8" s="13" customFormat="1" ht="31.2">
      <c r="A217" s="16">
        <v>2</v>
      </c>
      <c r="B217" s="32" t="s">
        <v>35</v>
      </c>
      <c r="C217" s="42" t="s">
        <v>86</v>
      </c>
      <c r="D217" s="42" t="s">
        <v>80</v>
      </c>
      <c r="E217" s="42" t="s">
        <v>124</v>
      </c>
      <c r="F217" s="33"/>
      <c r="G217" s="34">
        <f>SUMIFS(G218:G1256,$C218:$C1256,$C218,$D218:$D1256,$D218,$E218:$E1256,$E218)</f>
        <v>0</v>
      </c>
      <c r="H217" s="34">
        <f>SUMIFS(H218:H1256,$C218:$C1256,$C218,$D218:$D1256,$D218,$E218:$E1256,$E218)</f>
        <v>0</v>
      </c>
    </row>
    <row r="218" spans="1:8" s="13" customFormat="1" ht="21" customHeight="1">
      <c r="A218" s="17">
        <v>3</v>
      </c>
      <c r="B218" s="22" t="s">
        <v>171</v>
      </c>
      <c r="C218" s="23" t="s">
        <v>86</v>
      </c>
      <c r="D218" s="23" t="s">
        <v>80</v>
      </c>
      <c r="E218" s="23" t="s">
        <v>124</v>
      </c>
      <c r="F218" s="23" t="s">
        <v>137</v>
      </c>
      <c r="G218" s="24"/>
      <c r="H218" s="24"/>
    </row>
    <row r="219" spans="1:8" s="13" customFormat="1" ht="15.6">
      <c r="A219" s="15">
        <v>1</v>
      </c>
      <c r="B219" s="29" t="s">
        <v>142</v>
      </c>
      <c r="C219" s="30" t="s">
        <v>86</v>
      </c>
      <c r="D219" s="30" t="s">
        <v>88</v>
      </c>
      <c r="E219" s="30" t="s">
        <v>6</v>
      </c>
      <c r="F219" s="30" t="s">
        <v>73</v>
      </c>
      <c r="G219" s="31">
        <f>SUMIFS(G220:G1262,$C220:$C1262,$C220,$D220:$D1262,$D220)/2</f>
        <v>2442.6999999999998</v>
      </c>
      <c r="H219" s="31">
        <f>SUMIFS(H220:H1262,$C220:$C1262,$C220,$D220:$D1262,$D220)/2</f>
        <v>0</v>
      </c>
    </row>
    <row r="220" spans="1:8" s="13" customFormat="1" ht="15.6">
      <c r="A220" s="16">
        <v>2</v>
      </c>
      <c r="B220" s="32" t="s">
        <v>213</v>
      </c>
      <c r="C220" s="33" t="s">
        <v>86</v>
      </c>
      <c r="D220" s="33" t="s">
        <v>88</v>
      </c>
      <c r="E220" s="33" t="s">
        <v>67</v>
      </c>
      <c r="F220" s="33"/>
      <c r="G220" s="34">
        <f>SUMIFS(G221:G1259,$C221:$C1259,$C221,$D221:$D1259,$D221,$E221:$E1259,$E221)</f>
        <v>2442.6999999999998</v>
      </c>
      <c r="H220" s="34">
        <f>SUMIFS(H221:H1259,$C221:$C1259,$C221,$D221:$D1259,$D221,$E221:$E1259,$E221)</f>
        <v>0</v>
      </c>
    </row>
    <row r="221" spans="1:8" s="13" customFormat="1" ht="31.2">
      <c r="A221" s="17">
        <v>3</v>
      </c>
      <c r="B221" s="22" t="s">
        <v>21</v>
      </c>
      <c r="C221" s="23" t="s">
        <v>86</v>
      </c>
      <c r="D221" s="23" t="s">
        <v>88</v>
      </c>
      <c r="E221" s="23" t="s">
        <v>67</v>
      </c>
      <c r="F221" s="23" t="s">
        <v>82</v>
      </c>
      <c r="G221" s="24">
        <v>2442.6999999999998</v>
      </c>
      <c r="H221" s="24"/>
    </row>
    <row r="222" spans="1:8" s="13" customFormat="1" ht="46.8">
      <c r="A222" s="16">
        <v>2</v>
      </c>
      <c r="B222" s="41" t="s">
        <v>211</v>
      </c>
      <c r="C222" s="33" t="s">
        <v>86</v>
      </c>
      <c r="D222" s="33" t="s">
        <v>88</v>
      </c>
      <c r="E222" s="33" t="s">
        <v>9</v>
      </c>
      <c r="F222" s="33"/>
      <c r="G222" s="34">
        <f>SUMIFS(G223:G1261,$C223:$C1261,$C223,$D223:$D1261,$D223,$E223:$E1261,$E223)</f>
        <v>0</v>
      </c>
      <c r="H222" s="34">
        <f>SUMIFS(H223:H1261,$C223:$C1261,$C223,$D223:$D1261,$D223,$E223:$E1261,$E223)</f>
        <v>0</v>
      </c>
    </row>
    <row r="223" spans="1:8" s="13" customFormat="1" ht="31.2">
      <c r="A223" s="17">
        <v>3</v>
      </c>
      <c r="B223" s="22" t="s">
        <v>21</v>
      </c>
      <c r="C223" s="23" t="s">
        <v>86</v>
      </c>
      <c r="D223" s="23" t="s">
        <v>88</v>
      </c>
      <c r="E223" s="23" t="s">
        <v>9</v>
      </c>
      <c r="F223" s="23" t="s">
        <v>82</v>
      </c>
      <c r="G223" s="24"/>
      <c r="H223" s="24"/>
    </row>
    <row r="224" spans="1:8" s="13" customFormat="1" ht="78">
      <c r="A224" s="16">
        <v>2</v>
      </c>
      <c r="B224" s="41" t="s">
        <v>212</v>
      </c>
      <c r="C224" s="33" t="s">
        <v>86</v>
      </c>
      <c r="D224" s="33" t="s">
        <v>88</v>
      </c>
      <c r="E224" s="33" t="s">
        <v>132</v>
      </c>
      <c r="F224" s="33"/>
      <c r="G224" s="34">
        <f>SUMIFS(G225:G1263,$C225:$C1263,$C225,$D225:$D1263,$D225,$E225:$E1263,$E225)</f>
        <v>0</v>
      </c>
      <c r="H224" s="34">
        <f>SUMIFS(H225:H1263,$C225:$C1263,$C225,$D225:$D1263,$D225,$E225:$E1263,$E225)</f>
        <v>0</v>
      </c>
    </row>
    <row r="225" spans="1:8" s="13" customFormat="1" ht="15.6">
      <c r="A225" s="17">
        <v>3</v>
      </c>
      <c r="B225" s="22" t="s">
        <v>131</v>
      </c>
      <c r="C225" s="23" t="s">
        <v>86</v>
      </c>
      <c r="D225" s="23" t="s">
        <v>88</v>
      </c>
      <c r="E225" s="23" t="s">
        <v>132</v>
      </c>
      <c r="F225" s="23" t="s">
        <v>130</v>
      </c>
      <c r="G225" s="24"/>
      <c r="H225" s="24"/>
    </row>
    <row r="226" spans="1:8" s="13" customFormat="1" ht="15.6">
      <c r="A226" s="15">
        <v>1</v>
      </c>
      <c r="B226" s="29" t="s">
        <v>27</v>
      </c>
      <c r="C226" s="30" t="s">
        <v>86</v>
      </c>
      <c r="D226" s="30" t="s">
        <v>72</v>
      </c>
      <c r="E226" s="30" t="s">
        <v>6</v>
      </c>
      <c r="F226" s="30" t="s">
        <v>73</v>
      </c>
      <c r="G226" s="31">
        <f>SUMIFS(G227:G1269,$C227:$C1269,$C227,$D227:$D1269,$D227)/2</f>
        <v>1527.4</v>
      </c>
      <c r="H226" s="31">
        <f>SUMIFS(H227:H1269,$C227:$C1269,$C227,$D227:$D1269,$D227)/2</f>
        <v>0</v>
      </c>
    </row>
    <row r="227" spans="1:8" s="13" customFormat="1" ht="46.8">
      <c r="A227" s="16">
        <v>2</v>
      </c>
      <c r="B227" s="32" t="s">
        <v>174</v>
      </c>
      <c r="C227" s="33" t="s">
        <v>86</v>
      </c>
      <c r="D227" s="33" t="s">
        <v>72</v>
      </c>
      <c r="E227" s="33" t="s">
        <v>28</v>
      </c>
      <c r="F227" s="33"/>
      <c r="G227" s="34">
        <f>SUMIFS(G228:G1266,$C228:$C1266,$C228,$D228:$D1266,$D228,$E228:$E1266,$E228)</f>
        <v>911</v>
      </c>
      <c r="H227" s="34">
        <f>SUMIFS(H228:H1266,$C228:$C1266,$C228,$D228:$D1266,$D228,$E228:$E1266,$E228)</f>
        <v>0</v>
      </c>
    </row>
    <row r="228" spans="1:8" s="13" customFormat="1" ht="31.2">
      <c r="A228" s="17">
        <v>3</v>
      </c>
      <c r="B228" s="22" t="s">
        <v>11</v>
      </c>
      <c r="C228" s="23" t="s">
        <v>86</v>
      </c>
      <c r="D228" s="23" t="s">
        <v>72</v>
      </c>
      <c r="E228" s="23" t="s">
        <v>28</v>
      </c>
      <c r="F228" s="23" t="s">
        <v>75</v>
      </c>
      <c r="G228" s="24"/>
      <c r="H228" s="24"/>
    </row>
    <row r="229" spans="1:8" s="13" customFormat="1" ht="15.6">
      <c r="A229" s="17">
        <v>3</v>
      </c>
      <c r="B229" s="22" t="s">
        <v>46</v>
      </c>
      <c r="C229" s="23" t="s">
        <v>86</v>
      </c>
      <c r="D229" s="23" t="s">
        <v>72</v>
      </c>
      <c r="E229" s="23" t="s">
        <v>28</v>
      </c>
      <c r="F229" s="23" t="s">
        <v>93</v>
      </c>
      <c r="G229" s="24">
        <v>911</v>
      </c>
      <c r="H229" s="24"/>
    </row>
    <row r="230" spans="1:8" s="13" customFormat="1" ht="84.6" customHeight="1">
      <c r="A230" s="16">
        <v>2</v>
      </c>
      <c r="B230" s="32" t="s">
        <v>198</v>
      </c>
      <c r="C230" s="33" t="s">
        <v>86</v>
      </c>
      <c r="D230" s="33" t="s">
        <v>72</v>
      </c>
      <c r="E230" s="33" t="s">
        <v>29</v>
      </c>
      <c r="F230" s="33"/>
      <c r="G230" s="34">
        <f>SUMIFS(G231:G1269,$C231:$C1269,$C231,$D231:$D1269,$D231,$E231:$E1269,$E231)</f>
        <v>384</v>
      </c>
      <c r="H230" s="34">
        <f>SUMIFS(H231:H1269,$C231:$C1269,$C231,$D231:$D1269,$D231,$E231:$E1269,$E231)</f>
        <v>0</v>
      </c>
    </row>
    <row r="231" spans="1:8" s="13" customFormat="1" ht="66.599999999999994" customHeight="1">
      <c r="A231" s="17">
        <v>3</v>
      </c>
      <c r="B231" s="22" t="s">
        <v>156</v>
      </c>
      <c r="C231" s="23" t="s">
        <v>86</v>
      </c>
      <c r="D231" s="23" t="s">
        <v>72</v>
      </c>
      <c r="E231" s="23" t="s">
        <v>29</v>
      </c>
      <c r="F231" s="23" t="s">
        <v>96</v>
      </c>
      <c r="G231" s="24">
        <v>384</v>
      </c>
      <c r="H231" s="24"/>
    </row>
    <row r="232" spans="1:8" s="13" customFormat="1" ht="46.8">
      <c r="A232" s="16">
        <v>2</v>
      </c>
      <c r="B232" s="41" t="s">
        <v>211</v>
      </c>
      <c r="C232" s="33" t="s">
        <v>86</v>
      </c>
      <c r="D232" s="33" t="s">
        <v>72</v>
      </c>
      <c r="E232" s="33" t="s">
        <v>9</v>
      </c>
      <c r="F232" s="33"/>
      <c r="G232" s="34">
        <f>SUMIFS(G233:G1271,$C233:$C1271,$C233,$D233:$D1271,$D233,$E233:$E1271,$E233)</f>
        <v>0</v>
      </c>
      <c r="H232" s="34">
        <f>SUMIFS(H233:H1271,$C233:$C1271,$C233,$D233:$D1271,$D233,$E233:$E1271,$E233)</f>
        <v>0</v>
      </c>
    </row>
    <row r="233" spans="1:8" s="13" customFormat="1" ht="15.6">
      <c r="A233" s="17">
        <v>3</v>
      </c>
      <c r="B233" s="22" t="s">
        <v>23</v>
      </c>
      <c r="C233" s="23" t="s">
        <v>86</v>
      </c>
      <c r="D233" s="23" t="s">
        <v>72</v>
      </c>
      <c r="E233" s="23" t="s">
        <v>9</v>
      </c>
      <c r="F233" s="23" t="s">
        <v>84</v>
      </c>
      <c r="G233" s="24"/>
      <c r="H233" s="24"/>
    </row>
    <row r="234" spans="1:8" s="13" customFormat="1" ht="31.2">
      <c r="A234" s="17">
        <v>3</v>
      </c>
      <c r="B234" s="22" t="s">
        <v>11</v>
      </c>
      <c r="C234" s="23" t="s">
        <v>86</v>
      </c>
      <c r="D234" s="23" t="s">
        <v>72</v>
      </c>
      <c r="E234" s="23" t="s">
        <v>9</v>
      </c>
      <c r="F234" s="23" t="s">
        <v>75</v>
      </c>
      <c r="G234" s="24"/>
      <c r="H234" s="24"/>
    </row>
    <row r="235" spans="1:8" s="13" customFormat="1" ht="15.6">
      <c r="A235" s="17">
        <v>3</v>
      </c>
      <c r="B235" s="22" t="s">
        <v>12</v>
      </c>
      <c r="C235" s="23" t="s">
        <v>86</v>
      </c>
      <c r="D235" s="23" t="s">
        <v>72</v>
      </c>
      <c r="E235" s="23" t="s">
        <v>9</v>
      </c>
      <c r="F235" s="23" t="s">
        <v>76</v>
      </c>
      <c r="G235" s="24"/>
      <c r="H235" s="24"/>
    </row>
    <row r="236" spans="1:8" s="13" customFormat="1" ht="46.8">
      <c r="A236" s="16">
        <v>2</v>
      </c>
      <c r="B236" s="41" t="s">
        <v>215</v>
      </c>
      <c r="C236" s="33" t="s">
        <v>86</v>
      </c>
      <c r="D236" s="33" t="s">
        <v>72</v>
      </c>
      <c r="E236" s="33" t="s">
        <v>33</v>
      </c>
      <c r="F236" s="33"/>
      <c r="G236" s="34">
        <f>SUMIFS(G237:G1275,$C237:$C1275,$C237,$D237:$D1275,$D237,$E237:$E1275,$E237)</f>
        <v>232.4</v>
      </c>
      <c r="H236" s="34">
        <f>SUMIFS(H237:H1275,$C237:$C1275,$C237,$D237:$D1275,$D237,$E237:$E1275,$E237)</f>
        <v>0</v>
      </c>
    </row>
    <row r="237" spans="1:8" s="13" customFormat="1" ht="31.2">
      <c r="A237" s="17">
        <v>3</v>
      </c>
      <c r="B237" s="22" t="s">
        <v>10</v>
      </c>
      <c r="C237" s="23" t="s">
        <v>86</v>
      </c>
      <c r="D237" s="23" t="s">
        <v>72</v>
      </c>
      <c r="E237" s="23" t="s">
        <v>33</v>
      </c>
      <c r="F237" s="23" t="s">
        <v>74</v>
      </c>
      <c r="G237" s="24">
        <v>232.4</v>
      </c>
      <c r="H237" s="24"/>
    </row>
    <row r="238" spans="1:8" s="13" customFormat="1" ht="31.2">
      <c r="A238" s="17">
        <v>3</v>
      </c>
      <c r="B238" s="22" t="s">
        <v>11</v>
      </c>
      <c r="C238" s="23" t="s">
        <v>86</v>
      </c>
      <c r="D238" s="23" t="s">
        <v>72</v>
      </c>
      <c r="E238" s="23" t="s">
        <v>33</v>
      </c>
      <c r="F238" s="23" t="s">
        <v>75</v>
      </c>
      <c r="G238" s="24"/>
      <c r="H238" s="24"/>
    </row>
    <row r="239" spans="1:8" s="13" customFormat="1" ht="46.8">
      <c r="A239" s="16">
        <v>2</v>
      </c>
      <c r="B239" s="41" t="s">
        <v>164</v>
      </c>
      <c r="C239" s="33" t="s">
        <v>86</v>
      </c>
      <c r="D239" s="33" t="s">
        <v>72</v>
      </c>
      <c r="E239" s="33" t="s">
        <v>163</v>
      </c>
      <c r="F239" s="33"/>
      <c r="G239" s="34">
        <f>SUMIFS(G240:G1278,$C240:$C1278,$C240,$D240:$D1278,$D240,$E240:$E1278,$E240)</f>
        <v>0</v>
      </c>
      <c r="H239" s="34">
        <f>SUMIFS(H240:H1278,$C240:$C1278,$C240,$D240:$D1278,$D240,$E240:$E1278,$E240)</f>
        <v>0</v>
      </c>
    </row>
    <row r="240" spans="1:8" s="13" customFormat="1" ht="15.6">
      <c r="A240" s="17">
        <v>3</v>
      </c>
      <c r="B240" s="43" t="s">
        <v>46</v>
      </c>
      <c r="C240" s="23" t="s">
        <v>86</v>
      </c>
      <c r="D240" s="23" t="s">
        <v>72</v>
      </c>
      <c r="E240" s="23" t="s">
        <v>163</v>
      </c>
      <c r="F240" s="23" t="s">
        <v>93</v>
      </c>
      <c r="G240" s="24"/>
      <c r="H240" s="24"/>
    </row>
    <row r="241" spans="1:8" s="13" customFormat="1" ht="15.6">
      <c r="A241" s="14">
        <v>0</v>
      </c>
      <c r="B241" s="26" t="s">
        <v>114</v>
      </c>
      <c r="C241" s="27" t="s">
        <v>87</v>
      </c>
      <c r="D241" s="27" t="s">
        <v>116</v>
      </c>
      <c r="E241" s="27"/>
      <c r="F241" s="27"/>
      <c r="G241" s="28">
        <f>SUMIFS(G242:G1301,$C242:$C1301,$C242)/3</f>
        <v>2908</v>
      </c>
      <c r="H241" s="28">
        <f>SUMIFS(H242:H1291,$C242:$C1291,$C242)/3</f>
        <v>0</v>
      </c>
    </row>
    <row r="242" spans="1:8" s="13" customFormat="1" ht="15.6">
      <c r="A242" s="15">
        <v>1</v>
      </c>
      <c r="B242" s="29" t="s">
        <v>30</v>
      </c>
      <c r="C242" s="30" t="s">
        <v>87</v>
      </c>
      <c r="D242" s="30" t="s">
        <v>71</v>
      </c>
      <c r="E242" s="30" t="s">
        <v>6</v>
      </c>
      <c r="F242" s="30" t="s">
        <v>73</v>
      </c>
      <c r="G242" s="31">
        <f>SUMIFS(G243:G1285,$C243:$C1285,$C243,$D243:$D1285,$D243)/2</f>
        <v>2908</v>
      </c>
      <c r="H242" s="31">
        <f>SUMIFS(H243:H1285,$C243:$C1285,$C243,$D243:$D1285,$D243)/2</f>
        <v>0</v>
      </c>
    </row>
    <row r="243" spans="1:8" s="13" customFormat="1" ht="31.2">
      <c r="A243" s="16">
        <v>2</v>
      </c>
      <c r="B243" s="32" t="s">
        <v>203</v>
      </c>
      <c r="C243" s="33" t="s">
        <v>87</v>
      </c>
      <c r="D243" s="33" t="s">
        <v>71</v>
      </c>
      <c r="E243" s="33" t="s">
        <v>31</v>
      </c>
      <c r="F243" s="33"/>
      <c r="G243" s="34">
        <f>SUMIFS(G244:G1282,$C244:$C1282,$C244,$D244:$D1282,$D244,$E244:$E1282,$E244)</f>
        <v>2899</v>
      </c>
      <c r="H243" s="34">
        <f>SUMIFS(H244:H1282,$C244:$C1282,$C244,$D244:$D1282,$D244,$E244:$E1282,$E244)</f>
        <v>0</v>
      </c>
    </row>
    <row r="244" spans="1:8" s="13" customFormat="1" ht="15.6">
      <c r="A244" s="17">
        <v>3</v>
      </c>
      <c r="B244" s="43" t="s">
        <v>46</v>
      </c>
      <c r="C244" s="23" t="s">
        <v>87</v>
      </c>
      <c r="D244" s="23" t="s">
        <v>71</v>
      </c>
      <c r="E244" s="23" t="s">
        <v>31</v>
      </c>
      <c r="F244" s="23" t="s">
        <v>93</v>
      </c>
      <c r="G244" s="24">
        <v>2899</v>
      </c>
      <c r="H244" s="25"/>
    </row>
    <row r="245" spans="1:8" s="13" customFormat="1" ht="31.2">
      <c r="A245" s="16">
        <v>2</v>
      </c>
      <c r="B245" s="41" t="s">
        <v>155</v>
      </c>
      <c r="C245" s="33" t="s">
        <v>87</v>
      </c>
      <c r="D245" s="33" t="s">
        <v>71</v>
      </c>
      <c r="E245" s="33" t="s">
        <v>154</v>
      </c>
      <c r="F245" s="33"/>
      <c r="G245" s="34">
        <f>SUMIFS(G246:G1289,$C246:$C1289,$C246,$D246:$D1289,$D246,$E246:$E1289,$E246)</f>
        <v>9</v>
      </c>
      <c r="H245" s="34">
        <f>SUMIFS(H246:H1289,$C246:$C1289,$C246,$D246:$D1289,$D246,$E246:$E1289,$E246)</f>
        <v>0</v>
      </c>
    </row>
    <row r="246" spans="1:8" s="13" customFormat="1" ht="15.6">
      <c r="A246" s="17">
        <v>3</v>
      </c>
      <c r="B246" s="22" t="s">
        <v>46</v>
      </c>
      <c r="C246" s="23" t="s">
        <v>87</v>
      </c>
      <c r="D246" s="23" t="s">
        <v>71</v>
      </c>
      <c r="E246" s="23" t="s">
        <v>154</v>
      </c>
      <c r="F246" s="23" t="s">
        <v>93</v>
      </c>
      <c r="G246" s="24">
        <v>9</v>
      </c>
      <c r="H246" s="24"/>
    </row>
    <row r="247" spans="1:8" s="13" customFormat="1" ht="15.6">
      <c r="A247" s="14">
        <v>0</v>
      </c>
      <c r="B247" s="26" t="s">
        <v>115</v>
      </c>
      <c r="C247" s="27" t="s">
        <v>89</v>
      </c>
      <c r="D247" s="27" t="s">
        <v>116</v>
      </c>
      <c r="E247" s="27"/>
      <c r="F247" s="27"/>
      <c r="G247" s="28">
        <f>SUMIFS(G248:G1313,$C248:$C1313,$C248)/3</f>
        <v>6017.7</v>
      </c>
      <c r="H247" s="28">
        <f>SUMIFS(H248:H1303,$C248:$C1303,$C248)/3</f>
        <v>0</v>
      </c>
    </row>
    <row r="248" spans="1:8" s="13" customFormat="1" ht="15.6">
      <c r="A248" s="15">
        <v>1</v>
      </c>
      <c r="B248" s="29" t="s">
        <v>68</v>
      </c>
      <c r="C248" s="30" t="s">
        <v>89</v>
      </c>
      <c r="D248" s="30" t="s">
        <v>90</v>
      </c>
      <c r="E248" s="30" t="s">
        <v>6</v>
      </c>
      <c r="F248" s="30" t="s">
        <v>73</v>
      </c>
      <c r="G248" s="31">
        <f>SUMIFS(G249:G1296,$C249:$C1296,$C249,$D249:$D1296,$D249)/2</f>
        <v>6017.6999999999989</v>
      </c>
      <c r="H248" s="31">
        <f>SUMIFS(H249:H1296,$C249:$C1296,$C249,$D249:$D1296,$D249)/2</f>
        <v>0</v>
      </c>
    </row>
    <row r="249" spans="1:8" s="13" customFormat="1" ht="31.2">
      <c r="A249" s="16">
        <v>2</v>
      </c>
      <c r="B249" s="35" t="s">
        <v>190</v>
      </c>
      <c r="C249" s="33" t="s">
        <v>89</v>
      </c>
      <c r="D249" s="33" t="s">
        <v>90</v>
      </c>
      <c r="E249" s="33" t="s">
        <v>69</v>
      </c>
      <c r="F249" s="33"/>
      <c r="G249" s="34">
        <f>SUMIFS(G250:G1293,$C250:$C1293,$C250,$D250:$D1293,$D250,$E250:$E1293,$E250)</f>
        <v>4570.8999999999996</v>
      </c>
      <c r="H249" s="34">
        <f>SUMIFS(H250:H1293,$C250:$C1293,$C250,$D250:$D1293,$D250,$E250:$E1293,$E250)</f>
        <v>0</v>
      </c>
    </row>
    <row r="250" spans="1:8" s="13" customFormat="1" ht="15.6">
      <c r="A250" s="17">
        <v>3</v>
      </c>
      <c r="B250" s="22" t="s">
        <v>46</v>
      </c>
      <c r="C250" s="23" t="s">
        <v>89</v>
      </c>
      <c r="D250" s="23" t="s">
        <v>90</v>
      </c>
      <c r="E250" s="23" t="s">
        <v>69</v>
      </c>
      <c r="F250" s="23" t="s">
        <v>93</v>
      </c>
      <c r="G250" s="24">
        <v>4570.8999999999996</v>
      </c>
      <c r="H250" s="25"/>
    </row>
    <row r="251" spans="1:8" s="13" customFormat="1" ht="95.4" customHeight="1">
      <c r="A251" s="16">
        <v>2</v>
      </c>
      <c r="B251" s="45" t="s">
        <v>191</v>
      </c>
      <c r="C251" s="33" t="s">
        <v>89</v>
      </c>
      <c r="D251" s="33" t="s">
        <v>90</v>
      </c>
      <c r="E251" s="33" t="s">
        <v>135</v>
      </c>
      <c r="F251" s="33"/>
      <c r="G251" s="34">
        <f>SUMIFS(G252:G1295,$C252:$C1295,$C252,$D252:$D1295,$D252,$E252:$E1295,$E252)</f>
        <v>1446.8</v>
      </c>
      <c r="H251" s="34">
        <f>SUMIFS(H252:H1295,$C252:$C1295,$C252,$D252:$D1295,$D252,$E252:$E1295,$E252)</f>
        <v>0</v>
      </c>
    </row>
    <row r="252" spans="1:8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135</v>
      </c>
      <c r="F252" s="23" t="s">
        <v>93</v>
      </c>
      <c r="G252" s="24">
        <v>1446.8</v>
      </c>
      <c r="H252" s="25"/>
    </row>
    <row r="253" spans="1:8" s="13" customFormat="1" ht="55.8" customHeight="1">
      <c r="A253" s="16">
        <v>2</v>
      </c>
      <c r="B253" s="41" t="s">
        <v>214</v>
      </c>
      <c r="C253" s="33" t="s">
        <v>89</v>
      </c>
      <c r="D253" s="33" t="s">
        <v>90</v>
      </c>
      <c r="E253" s="33" t="s">
        <v>134</v>
      </c>
      <c r="F253" s="33"/>
      <c r="G253" s="34">
        <f>SUMIFS(G254:G1297,$C254:$C1297,$C254,$D254:$D1297,$D254,$E254:$E1297,$E254)</f>
        <v>0</v>
      </c>
      <c r="H253" s="34">
        <f>SUMIFS(H254:H1297,$C254:$C1297,$C254,$D254:$D1297,$D254,$E254:$E1297,$E254)</f>
        <v>0</v>
      </c>
    </row>
    <row r="254" spans="1:8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134</v>
      </c>
      <c r="F254" s="23" t="s">
        <v>93</v>
      </c>
      <c r="G254" s="24"/>
      <c r="H254" s="25"/>
    </row>
    <row r="255" spans="1:8" s="13" customFormat="1" ht="34.200000000000003" customHeight="1">
      <c r="A255" s="14">
        <v>0</v>
      </c>
      <c r="B255" s="26" t="s">
        <v>162</v>
      </c>
      <c r="C255" s="27" t="s">
        <v>77</v>
      </c>
      <c r="D255" s="27" t="s">
        <v>116</v>
      </c>
      <c r="E255" s="27"/>
      <c r="F255" s="27"/>
      <c r="G255" s="28">
        <f>SUMIFS(G256:G1321,$C256:$C1321,$C256)/3</f>
        <v>0</v>
      </c>
      <c r="H255" s="28">
        <f>SUMIFS(H256:H1311,$C256:$C1311,$C256)/3</f>
        <v>0</v>
      </c>
    </row>
    <row r="256" spans="1:8" s="13" customFormat="1" ht="31.2" customHeight="1">
      <c r="A256" s="15">
        <v>1</v>
      </c>
      <c r="B256" s="40" t="s">
        <v>157</v>
      </c>
      <c r="C256" s="44" t="s">
        <v>77</v>
      </c>
      <c r="D256" s="44" t="s">
        <v>71</v>
      </c>
      <c r="E256" s="44"/>
      <c r="F256" s="44"/>
      <c r="G256" s="31">
        <f>SUMIFS(G257:G1304,$C257:$C1304,$C257,$D257:$D1304,$D257)/2</f>
        <v>0</v>
      </c>
      <c r="H256" s="31">
        <f>SUMIFS(H257:H1304,$C257:$C1304,$C257,$D257:$D1304,$D257)/2</f>
        <v>0</v>
      </c>
    </row>
    <row r="257" spans="1:8" s="13" customFormat="1" ht="46.8">
      <c r="A257" s="16">
        <v>2</v>
      </c>
      <c r="B257" s="41" t="s">
        <v>158</v>
      </c>
      <c r="C257" s="42" t="s">
        <v>77</v>
      </c>
      <c r="D257" s="42" t="s">
        <v>71</v>
      </c>
      <c r="E257" s="42" t="s">
        <v>159</v>
      </c>
      <c r="F257" s="42" t="s">
        <v>73</v>
      </c>
      <c r="G257" s="34">
        <f>SUMIFS(G258:G1301,$C258:$C1301,$C258,$D258:$D1301,$D258,$E258:$E1301,$E258)</f>
        <v>0</v>
      </c>
      <c r="H257" s="34">
        <f>SUMIFS(H258:H1301,$C258:$C1301,$C258,$D258:$D1301,$D258,$E258:$E1301,$E258)</f>
        <v>0</v>
      </c>
    </row>
    <row r="258" spans="1:8" s="13" customFormat="1" ht="22.8" customHeight="1">
      <c r="A258" s="17">
        <v>3</v>
      </c>
      <c r="B258" s="22" t="s">
        <v>160</v>
      </c>
      <c r="C258" s="23" t="s">
        <v>77</v>
      </c>
      <c r="D258" s="23" t="s">
        <v>71</v>
      </c>
      <c r="E258" s="23" t="s">
        <v>159</v>
      </c>
      <c r="F258" s="23" t="s">
        <v>161</v>
      </c>
      <c r="G258" s="24"/>
      <c r="H258" s="25"/>
    </row>
    <row r="259" spans="1:8" s="13" customFormat="1" ht="31.2">
      <c r="A259" s="14">
        <v>0</v>
      </c>
      <c r="B259" s="26" t="s">
        <v>150</v>
      </c>
      <c r="C259" s="27" t="s">
        <v>78</v>
      </c>
      <c r="D259" s="27" t="s">
        <v>116</v>
      </c>
      <c r="E259" s="27"/>
      <c r="F259" s="27"/>
      <c r="G259" s="28">
        <f>SUMIFS(G260:G1325,$C260:$C1325,$C260)/3</f>
        <v>17457.099999999999</v>
      </c>
      <c r="H259" s="28">
        <f>SUMIFS(H260:H1315,$C260:$C1315,$C260)/3</f>
        <v>839</v>
      </c>
    </row>
    <row r="260" spans="1:8" s="13" customFormat="1" ht="46.8">
      <c r="A260" s="15">
        <v>1</v>
      </c>
      <c r="B260" s="29" t="s">
        <v>15</v>
      </c>
      <c r="C260" s="30" t="s">
        <v>78</v>
      </c>
      <c r="D260" s="30" t="s">
        <v>71</v>
      </c>
      <c r="E260" s="30" t="s">
        <v>6</v>
      </c>
      <c r="F260" s="30" t="s">
        <v>73</v>
      </c>
      <c r="G260" s="31">
        <f>SUMIFS(G261:G1308,$C261:$C1308,$C261,$D261:$D1308,$D261)/2</f>
        <v>8900</v>
      </c>
      <c r="H260" s="31">
        <f>SUMIFS(H261:H1308,$C261:$C1308,$C261,$D261:$D1308,$D261)/2</f>
        <v>839</v>
      </c>
    </row>
    <row r="261" spans="1:8" s="13" customFormat="1" ht="31.2">
      <c r="A261" s="16">
        <v>2</v>
      </c>
      <c r="B261" s="32" t="s">
        <v>16</v>
      </c>
      <c r="C261" s="33" t="s">
        <v>78</v>
      </c>
      <c r="D261" s="33" t="s">
        <v>71</v>
      </c>
      <c r="E261" s="33" t="s">
        <v>127</v>
      </c>
      <c r="F261" s="33" t="s">
        <v>73</v>
      </c>
      <c r="G261" s="34">
        <f>SUMIFS(G262:G1305,$C262:$C1305,$C262,$D262:$D1305,$D262,$E262:$E1305,$E262)</f>
        <v>8900</v>
      </c>
      <c r="H261" s="34">
        <f>SUMIFS(H262:H1305,$C262:$C1305,$C262,$D262:$D1305,$D262,$E262:$E1305,$E262)</f>
        <v>839</v>
      </c>
    </row>
    <row r="262" spans="1:8" s="13" customFormat="1" ht="15.6">
      <c r="A262" s="17">
        <v>3</v>
      </c>
      <c r="B262" s="22" t="s">
        <v>18</v>
      </c>
      <c r="C262" s="23" t="s">
        <v>78</v>
      </c>
      <c r="D262" s="23" t="s">
        <v>71</v>
      </c>
      <c r="E262" s="23" t="s">
        <v>127</v>
      </c>
      <c r="F262" s="23" t="s">
        <v>79</v>
      </c>
      <c r="G262" s="24">
        <v>8900</v>
      </c>
      <c r="H262" s="24">
        <v>839</v>
      </c>
    </row>
    <row r="263" spans="1:8" s="13" customFormat="1" ht="15.6">
      <c r="A263" s="15">
        <v>1</v>
      </c>
      <c r="B263" s="29" t="s">
        <v>143</v>
      </c>
      <c r="C263" s="30" t="s">
        <v>78</v>
      </c>
      <c r="D263" s="30" t="s">
        <v>80</v>
      </c>
      <c r="E263" s="30"/>
      <c r="F263" s="30"/>
      <c r="G263" s="31">
        <f>SUMIFS(G264:G1311,$C264:$C1311,$C264,$D264:$D1311,$D264)/2</f>
        <v>8557.1</v>
      </c>
      <c r="H263" s="31">
        <f>SUMIFS(H264:H1311,$C264:$C1311,$C264,$D264:$D1311,$D264)/2</f>
        <v>0</v>
      </c>
    </row>
    <row r="264" spans="1:8" s="13" customFormat="1" ht="46.8">
      <c r="A264" s="16">
        <v>2</v>
      </c>
      <c r="B264" s="41" t="s">
        <v>164</v>
      </c>
      <c r="C264" s="33" t="s">
        <v>78</v>
      </c>
      <c r="D264" s="33" t="s">
        <v>80</v>
      </c>
      <c r="E264" s="33" t="s">
        <v>163</v>
      </c>
      <c r="F264" s="33" t="s">
        <v>73</v>
      </c>
      <c r="G264" s="34">
        <f>SUMIFS(G265:G1308,$C265:$C1308,$C265,$D265:$D1308,$D265,$E265:$E1308,$E265)</f>
        <v>0</v>
      </c>
      <c r="H264" s="34">
        <f>SUMIFS(H265:H1308,$C265:$C1308,$C265,$D265:$D1308,$D265,$E265:$E1308,$E265)</f>
        <v>0</v>
      </c>
    </row>
    <row r="265" spans="1:8" s="13" customFormat="1" ht="15.6">
      <c r="A265" s="17">
        <v>3</v>
      </c>
      <c r="B265" s="22" t="s">
        <v>19</v>
      </c>
      <c r="C265" s="23" t="s">
        <v>78</v>
      </c>
      <c r="D265" s="23" t="s">
        <v>80</v>
      </c>
      <c r="E265" s="23" t="s">
        <v>163</v>
      </c>
      <c r="F265" s="23" t="s">
        <v>81</v>
      </c>
      <c r="G265" s="24"/>
      <c r="H265" s="24"/>
    </row>
    <row r="266" spans="1:8" s="13" customFormat="1" ht="31.2">
      <c r="A266" s="16">
        <v>2</v>
      </c>
      <c r="B266" s="32" t="s">
        <v>16</v>
      </c>
      <c r="C266" s="33" t="s">
        <v>78</v>
      </c>
      <c r="D266" s="33" t="s">
        <v>80</v>
      </c>
      <c r="E266" s="33" t="s">
        <v>127</v>
      </c>
      <c r="F266" s="33"/>
      <c r="G266" s="34">
        <f>SUMIFS(G267:G1310,$C267:$C1310,$C267,$D267:$D1310,$D267,$E267:$E1310,$E267)</f>
        <v>8557.1</v>
      </c>
      <c r="H266" s="34">
        <f>SUMIFS(H267:H1310,$C267:$C1310,$C267,$D267:$D1310,$D267,$E267:$E1310,$E267)</f>
        <v>0</v>
      </c>
    </row>
    <row r="267" spans="1:8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127</v>
      </c>
      <c r="F267" s="23" t="s">
        <v>81</v>
      </c>
      <c r="G267" s="24">
        <v>8557.1</v>
      </c>
      <c r="H267" s="24"/>
    </row>
    <row r="268" spans="1:8" s="13" customFormat="1" ht="15.6">
      <c r="A268" s="12"/>
      <c r="B268" s="36" t="s">
        <v>70</v>
      </c>
      <c r="C268" s="37"/>
      <c r="D268" s="37"/>
      <c r="E268" s="37" t="s">
        <v>6</v>
      </c>
      <c r="F268" s="37"/>
      <c r="G268" s="38">
        <f>SUMIF($A14:$A267,$A14,G14:G267)</f>
        <v>459996.19999999995</v>
      </c>
      <c r="H268" s="38">
        <f>SUMIF($A14:$A267,$A14,H14:H267)</f>
        <v>57051</v>
      </c>
    </row>
  </sheetData>
  <autoFilter ref="A6:H268">
    <filterColumn colId="6" showButton="0"/>
  </autoFilter>
  <mergeCells count="11">
    <mergeCell ref="B4:H4"/>
    <mergeCell ref="G1:H1"/>
    <mergeCell ref="H10:H13"/>
    <mergeCell ref="B6:B13"/>
    <mergeCell ref="C6:C13"/>
    <mergeCell ref="D6:D13"/>
    <mergeCell ref="E6:E13"/>
    <mergeCell ref="F6:F13"/>
    <mergeCell ref="G10:G13"/>
    <mergeCell ref="G6:H9"/>
    <mergeCell ref="E2:H2"/>
  </mergeCells>
  <pageMargins left="0.31496062992125984" right="0.31496062992125984" top="0.31496062992125984" bottom="0.31496062992125984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105</v>
      </c>
      <c r="C3" s="64" t="s">
        <v>103</v>
      </c>
      <c r="D3" s="67" t="s">
        <v>98</v>
      </c>
      <c r="E3" s="68"/>
      <c r="F3" s="67" t="s">
        <v>99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97</v>
      </c>
      <c r="F7" s="73" t="s">
        <v>5</v>
      </c>
      <c r="G7" s="73" t="s">
        <v>97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100</v>
      </c>
      <c r="D11" s="5">
        <f>SUMIF('Приложение №6'!$A$14:$A1030,0,'Приложение №6'!$G$14:$G1030)</f>
        <v>459996.19999999995</v>
      </c>
      <c r="E11" s="5">
        <f>SUMIF('Приложение №6'!$A$14:$A1030,0,'Приложение №6'!$H$14:$H1030)</f>
        <v>57051</v>
      </c>
      <c r="F11" s="5" t="e">
        <f>SUMIF('Приложение №6'!$A$14:$A1030,0,'Приложение №6'!#REF!)</f>
        <v>#REF!</v>
      </c>
      <c r="G11" s="5" t="e">
        <f>SUMIF('Приложение №6'!$A$14:$A1030,0,'Приложение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№6'!$A$14:$A1031,1,'Приложение №6'!$G$14:$G1031)</f>
        <v>459996.2</v>
      </c>
      <c r="E12" s="7">
        <f>SUMIF('Приложение №6'!$A$14:$A1031,1,'Приложение №6'!$H$14:$H1031)</f>
        <v>57051</v>
      </c>
      <c r="F12" s="7" t="e">
        <f>SUMIF('Приложение №6'!$A$14:$A1031,1,'Приложение №6'!#REF!)</f>
        <v>#REF!</v>
      </c>
      <c r="G12" s="7" t="e">
        <f>SUMIF('Приложение №6'!$A$14:$A1031,1,'Приложение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№6'!$A$14:$A1032,2,'Приложение №6'!$G$14:$G1032)</f>
        <v>459996.20000000007</v>
      </c>
      <c r="E13" s="8">
        <f>SUMIF('Приложение №6'!$A$14:$A1032,2,'Приложение №6'!$H$14:$H1032)</f>
        <v>57051.000000000007</v>
      </c>
      <c r="F13" s="8" t="e">
        <f>SUMIF('Приложение №6'!$A$14:$A1032,2,'Приложение №6'!#REF!)</f>
        <v>#REF!</v>
      </c>
      <c r="G13" s="8" t="e">
        <f>SUMIF('Приложение №6'!$A$14:$A1032,2,'Приложение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№6'!$A$14:$A1033,3,'Приложение №6'!$G$14:$G1033)</f>
        <v>459996.20000000013</v>
      </c>
      <c r="E14" s="9">
        <f>SUMIF('Приложение №6'!$A$14:$A1033,3,'Приложение №6'!$H$14:$H1033)</f>
        <v>57051.000000000007</v>
      </c>
      <c r="F14" s="9" t="e">
        <f>SUMIF('Приложение №6'!$A$14:$A1033,3,'Приложение №6'!#REF!)</f>
        <v>#REF!</v>
      </c>
      <c r="G14" s="9" t="e">
        <f>SUMIF('Приложение №6'!$A$14:$A1033,3,'Приложение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2023-10-24T05:24:39Z</dcterms:modified>
</cp:coreProperties>
</file>