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№6'!$A$6:$H$232</definedName>
  </definedNames>
  <calcPr calcId="145621"/>
</workbook>
</file>

<file path=xl/calcChain.xml><?xml version="1.0" encoding="utf-8"?>
<calcChain xmlns="http://schemas.openxmlformats.org/spreadsheetml/2006/main">
  <c r="J65" i="1" l="1"/>
  <c r="J52" i="1" s="1"/>
  <c r="I65" i="1"/>
  <c r="I52" i="1" s="1"/>
  <c r="H65" i="1"/>
  <c r="G65" i="1"/>
  <c r="J63" i="1"/>
  <c r="I63" i="1"/>
  <c r="H63" i="1"/>
  <c r="H52" i="1" s="1"/>
  <c r="G63" i="1"/>
  <c r="J230" i="1"/>
  <c r="J229" i="1" s="1"/>
  <c r="I230" i="1"/>
  <c r="I229" i="1" s="1"/>
  <c r="H230" i="1"/>
  <c r="H229" i="1" s="1"/>
  <c r="G230" i="1"/>
  <c r="G229" i="1" s="1"/>
  <c r="J227" i="1"/>
  <c r="J226" i="1" s="1"/>
  <c r="I227" i="1"/>
  <c r="I226" i="1" s="1"/>
  <c r="H227" i="1"/>
  <c r="H226" i="1" s="1"/>
  <c r="G227" i="1"/>
  <c r="J224" i="1"/>
  <c r="I224" i="1"/>
  <c r="H224" i="1"/>
  <c r="H223" i="1" s="1"/>
  <c r="G224" i="1"/>
  <c r="G223" i="1" s="1"/>
  <c r="J220" i="1"/>
  <c r="I220" i="1"/>
  <c r="H220" i="1"/>
  <c r="G220" i="1"/>
  <c r="J218" i="1"/>
  <c r="I218" i="1"/>
  <c r="H218" i="1"/>
  <c r="G218" i="1"/>
  <c r="J214" i="1"/>
  <c r="I214" i="1"/>
  <c r="H214" i="1"/>
  <c r="G214" i="1"/>
  <c r="J212" i="1"/>
  <c r="I212" i="1"/>
  <c r="H212" i="1"/>
  <c r="G212" i="1"/>
  <c r="J209" i="1"/>
  <c r="I209" i="1"/>
  <c r="H209" i="1"/>
  <c r="G209" i="1"/>
  <c r="J204" i="1"/>
  <c r="I204" i="1"/>
  <c r="H204" i="1"/>
  <c r="G204" i="1"/>
  <c r="J200" i="1"/>
  <c r="I200" i="1"/>
  <c r="H200" i="1"/>
  <c r="G200" i="1"/>
  <c r="J198" i="1"/>
  <c r="I198" i="1"/>
  <c r="H198" i="1"/>
  <c r="G198" i="1"/>
  <c r="J195" i="1"/>
  <c r="I195" i="1"/>
  <c r="H195" i="1"/>
  <c r="G195" i="1"/>
  <c r="J192" i="1"/>
  <c r="I192" i="1"/>
  <c r="H192" i="1"/>
  <c r="G192" i="1"/>
  <c r="J190" i="1"/>
  <c r="I190" i="1"/>
  <c r="H190" i="1"/>
  <c r="G190" i="1"/>
  <c r="J188" i="1"/>
  <c r="I188" i="1"/>
  <c r="H188" i="1"/>
  <c r="G188" i="1"/>
  <c r="J184" i="1"/>
  <c r="I184" i="1"/>
  <c r="H184" i="1"/>
  <c r="G184" i="1"/>
  <c r="J182" i="1"/>
  <c r="I182" i="1"/>
  <c r="H182" i="1"/>
  <c r="G182" i="1"/>
  <c r="J179" i="1"/>
  <c r="J178" i="1" s="1"/>
  <c r="I179" i="1"/>
  <c r="I178" i="1" s="1"/>
  <c r="H179" i="1"/>
  <c r="H178" i="1" s="1"/>
  <c r="G179" i="1"/>
  <c r="G178" i="1" s="1"/>
  <c r="J175" i="1"/>
  <c r="I175" i="1"/>
  <c r="H175" i="1"/>
  <c r="H174" i="1" s="1"/>
  <c r="H173" i="1" s="1"/>
  <c r="G175" i="1"/>
  <c r="G174" i="1" s="1"/>
  <c r="G173" i="1" s="1"/>
  <c r="J171" i="1"/>
  <c r="I171" i="1"/>
  <c r="H171" i="1"/>
  <c r="G171" i="1"/>
  <c r="J168" i="1"/>
  <c r="I168" i="1"/>
  <c r="H168" i="1"/>
  <c r="G168" i="1"/>
  <c r="J163" i="1"/>
  <c r="I163" i="1"/>
  <c r="H163" i="1"/>
  <c r="G163" i="1"/>
  <c r="J159" i="1"/>
  <c r="I159" i="1"/>
  <c r="H159" i="1"/>
  <c r="G159" i="1"/>
  <c r="J157" i="1"/>
  <c r="I157" i="1"/>
  <c r="H157" i="1"/>
  <c r="G157" i="1"/>
  <c r="J153" i="1"/>
  <c r="I153" i="1"/>
  <c r="H153" i="1"/>
  <c r="G153" i="1"/>
  <c r="J149" i="1"/>
  <c r="J148" i="1" s="1"/>
  <c r="I149" i="1"/>
  <c r="I148" i="1" s="1"/>
  <c r="H149" i="1"/>
  <c r="H148" i="1" s="1"/>
  <c r="G149" i="1"/>
  <c r="G148" i="1" s="1"/>
  <c r="J146" i="1"/>
  <c r="I146" i="1"/>
  <c r="H146" i="1"/>
  <c r="G146" i="1"/>
  <c r="J144" i="1"/>
  <c r="I144" i="1"/>
  <c r="H144" i="1"/>
  <c r="G144" i="1"/>
  <c r="J141" i="1"/>
  <c r="I141" i="1"/>
  <c r="H141" i="1"/>
  <c r="G141" i="1"/>
  <c r="J137" i="1"/>
  <c r="I137" i="1"/>
  <c r="H137" i="1"/>
  <c r="G137" i="1"/>
  <c r="J135" i="1"/>
  <c r="I135" i="1"/>
  <c r="H135" i="1"/>
  <c r="G135" i="1"/>
  <c r="J133" i="1"/>
  <c r="I133" i="1"/>
  <c r="H133" i="1"/>
  <c r="G133" i="1"/>
  <c r="J129" i="1"/>
  <c r="I129" i="1"/>
  <c r="H129" i="1"/>
  <c r="G129" i="1"/>
  <c r="J127" i="1"/>
  <c r="I127" i="1"/>
  <c r="H127" i="1"/>
  <c r="G127" i="1"/>
  <c r="J125" i="1"/>
  <c r="I125" i="1"/>
  <c r="H125" i="1"/>
  <c r="G125" i="1"/>
  <c r="J122" i="1"/>
  <c r="I122" i="1"/>
  <c r="H122" i="1"/>
  <c r="G122" i="1"/>
  <c r="J118" i="1"/>
  <c r="I118" i="1"/>
  <c r="H118" i="1"/>
  <c r="G118" i="1"/>
  <c r="J115" i="1"/>
  <c r="I115" i="1"/>
  <c r="H115" i="1"/>
  <c r="G115" i="1"/>
  <c r="J112" i="1"/>
  <c r="I112" i="1"/>
  <c r="H112" i="1"/>
  <c r="G112" i="1"/>
  <c r="J110" i="1"/>
  <c r="I110" i="1"/>
  <c r="H110" i="1"/>
  <c r="G110" i="1"/>
  <c r="J106" i="1"/>
  <c r="I106" i="1"/>
  <c r="H106" i="1"/>
  <c r="G106" i="1"/>
  <c r="J104" i="1"/>
  <c r="I104" i="1"/>
  <c r="H104" i="1"/>
  <c r="G104" i="1"/>
  <c r="J101" i="1"/>
  <c r="I101" i="1"/>
  <c r="H101" i="1"/>
  <c r="G101" i="1"/>
  <c r="J99" i="1"/>
  <c r="I99" i="1"/>
  <c r="H99" i="1"/>
  <c r="G99" i="1"/>
  <c r="J96" i="1"/>
  <c r="J95" i="1" s="1"/>
  <c r="I96" i="1"/>
  <c r="I95" i="1" s="1"/>
  <c r="H96" i="1"/>
  <c r="H95" i="1" s="1"/>
  <c r="G96" i="1"/>
  <c r="G95" i="1" s="1"/>
  <c r="J93" i="1"/>
  <c r="J92" i="1" s="1"/>
  <c r="I93" i="1"/>
  <c r="I92" i="1" s="1"/>
  <c r="H93" i="1"/>
  <c r="H92" i="1" s="1"/>
  <c r="G93" i="1"/>
  <c r="G92" i="1" s="1"/>
  <c r="J86" i="1"/>
  <c r="I86" i="1"/>
  <c r="H86" i="1"/>
  <c r="G86" i="1"/>
  <c r="J84" i="1"/>
  <c r="I84" i="1"/>
  <c r="H84" i="1"/>
  <c r="G84" i="1"/>
  <c r="J80" i="1"/>
  <c r="I80" i="1"/>
  <c r="H80" i="1"/>
  <c r="G80" i="1"/>
  <c r="J78" i="1"/>
  <c r="I78" i="1"/>
  <c r="H78" i="1"/>
  <c r="G78" i="1"/>
  <c r="J75" i="1"/>
  <c r="I75" i="1"/>
  <c r="H75" i="1"/>
  <c r="G75" i="1"/>
  <c r="J73" i="1"/>
  <c r="I73" i="1"/>
  <c r="H73" i="1"/>
  <c r="G73" i="1"/>
  <c r="J69" i="1"/>
  <c r="I69" i="1"/>
  <c r="H69" i="1"/>
  <c r="G69" i="1"/>
  <c r="J60" i="1"/>
  <c r="I60" i="1"/>
  <c r="H60" i="1"/>
  <c r="G60" i="1"/>
  <c r="J58" i="1"/>
  <c r="I58" i="1"/>
  <c r="H58" i="1"/>
  <c r="G58" i="1"/>
  <c r="J56" i="1"/>
  <c r="I56" i="1"/>
  <c r="H56" i="1"/>
  <c r="G56" i="1"/>
  <c r="J54" i="1"/>
  <c r="I54" i="1"/>
  <c r="H54" i="1"/>
  <c r="G54" i="1"/>
  <c r="J49" i="1"/>
  <c r="J48" i="1" s="1"/>
  <c r="I49" i="1"/>
  <c r="I48" i="1" s="1"/>
  <c r="H49" i="1"/>
  <c r="H48" i="1" s="1"/>
  <c r="G49" i="1"/>
  <c r="G48" i="1" s="1"/>
  <c r="J44" i="1"/>
  <c r="I44" i="1"/>
  <c r="H44" i="1"/>
  <c r="G44" i="1"/>
  <c r="J42" i="1"/>
  <c r="I42" i="1"/>
  <c r="H42" i="1"/>
  <c r="G42" i="1"/>
  <c r="J40" i="1"/>
  <c r="I40" i="1"/>
  <c r="H40" i="1"/>
  <c r="G40" i="1"/>
  <c r="J37" i="1"/>
  <c r="J36" i="1" s="1"/>
  <c r="I37" i="1"/>
  <c r="I36" i="1" s="1"/>
  <c r="H37" i="1"/>
  <c r="H36" i="1" s="1"/>
  <c r="G37" i="1"/>
  <c r="G36" i="1" s="1"/>
  <c r="J30" i="1"/>
  <c r="I30" i="1"/>
  <c r="H30" i="1"/>
  <c r="G30" i="1"/>
  <c r="J28" i="1"/>
  <c r="I28" i="1"/>
  <c r="H28" i="1"/>
  <c r="G28" i="1"/>
  <c r="J26" i="1"/>
  <c r="I26" i="1"/>
  <c r="H26" i="1"/>
  <c r="G26" i="1"/>
  <c r="J21" i="1"/>
  <c r="I21" i="1"/>
  <c r="H21" i="1"/>
  <c r="G21" i="1"/>
  <c r="J19" i="1"/>
  <c r="I19" i="1"/>
  <c r="H19" i="1"/>
  <c r="G19" i="1"/>
  <c r="G226" i="1"/>
  <c r="H16" i="1"/>
  <c r="H15" i="1" s="1"/>
  <c r="G16" i="1"/>
  <c r="G15" i="1" s="1"/>
  <c r="J16" i="1"/>
  <c r="J15" i="1" s="1"/>
  <c r="I16" i="1"/>
  <c r="I15" i="1" s="1"/>
  <c r="G52" i="1" l="1"/>
  <c r="G51" i="1" s="1"/>
  <c r="J194" i="1"/>
  <c r="J208" i="1"/>
  <c r="J207" i="1" s="1"/>
  <c r="J103" i="1"/>
  <c r="G18" i="1"/>
  <c r="H51" i="1"/>
  <c r="H18" i="1"/>
  <c r="H25" i="1"/>
  <c r="H39" i="1"/>
  <c r="H72" i="1"/>
  <c r="H77" i="1"/>
  <c r="H83" i="1"/>
  <c r="H98" i="1"/>
  <c r="H103" i="1"/>
  <c r="H109" i="1"/>
  <c r="H132" i="1"/>
  <c r="H131" i="1" s="1"/>
  <c r="H140" i="1"/>
  <c r="H152" i="1"/>
  <c r="H162" i="1"/>
  <c r="H161" i="1" s="1"/>
  <c r="H181" i="1"/>
  <c r="H187" i="1"/>
  <c r="H208" i="1"/>
  <c r="H207" i="1" s="1"/>
  <c r="H217" i="1"/>
  <c r="H216" i="1" s="1"/>
  <c r="G72" i="1"/>
  <c r="G83" i="1"/>
  <c r="G98" i="1"/>
  <c r="G109" i="1"/>
  <c r="G124" i="1"/>
  <c r="G132" i="1"/>
  <c r="G131" i="1" s="1"/>
  <c r="G194" i="1"/>
  <c r="G208" i="1"/>
  <c r="G207" i="1" s="1"/>
  <c r="J124" i="1"/>
  <c r="J18" i="1"/>
  <c r="J39" i="1"/>
  <c r="I187" i="1"/>
  <c r="I72" i="1"/>
  <c r="I98" i="1"/>
  <c r="I162" i="1"/>
  <c r="I161" i="1" s="1"/>
  <c r="I83" i="1"/>
  <c r="I18" i="1"/>
  <c r="I109" i="1"/>
  <c r="J25" i="1"/>
  <c r="J51" i="1"/>
  <c r="J77" i="1"/>
  <c r="J132" i="1"/>
  <c r="J131" i="1" s="1"/>
  <c r="J187" i="1"/>
  <c r="H194" i="1"/>
  <c r="I25" i="1"/>
  <c r="I132" i="1"/>
  <c r="I131" i="1" s="1"/>
  <c r="G25" i="1"/>
  <c r="J72" i="1"/>
  <c r="J83" i="1"/>
  <c r="J98" i="1"/>
  <c r="J109" i="1"/>
  <c r="J140" i="1"/>
  <c r="J152" i="1"/>
  <c r="J162" i="1"/>
  <c r="J161" i="1" s="1"/>
  <c r="J181" i="1"/>
  <c r="J217" i="1"/>
  <c r="J216" i="1" s="1"/>
  <c r="I39" i="1"/>
  <c r="I103" i="1"/>
  <c r="I208" i="1"/>
  <c r="I207" i="1" s="1"/>
  <c r="I124" i="1"/>
  <c r="G77" i="1"/>
  <c r="G152" i="1"/>
  <c r="G181" i="1"/>
  <c r="I140" i="1"/>
  <c r="I152" i="1"/>
  <c r="I181" i="1"/>
  <c r="I217" i="1"/>
  <c r="I216" i="1" s="1"/>
  <c r="I51" i="1"/>
  <c r="I77" i="1"/>
  <c r="I194" i="1"/>
  <c r="G39" i="1"/>
  <c r="G103" i="1"/>
  <c r="G140" i="1"/>
  <c r="G162" i="1"/>
  <c r="G161" i="1" s="1"/>
  <c r="G187" i="1"/>
  <c r="G217" i="1"/>
  <c r="G216" i="1" s="1"/>
  <c r="H124" i="1"/>
  <c r="J223" i="1"/>
  <c r="J222" i="1" s="1"/>
  <c r="I223" i="1"/>
  <c r="I222" i="1" s="1"/>
  <c r="J68" i="1"/>
  <c r="J67" i="1" s="1"/>
  <c r="J174" i="1"/>
  <c r="J173" i="1" s="1"/>
  <c r="I68" i="1"/>
  <c r="I67" i="1" s="1"/>
  <c r="I174" i="1"/>
  <c r="I173" i="1" s="1"/>
  <c r="H68" i="1"/>
  <c r="H67" i="1" s="1"/>
  <c r="G68" i="1"/>
  <c r="G67" i="1" s="1"/>
  <c r="H222" i="1"/>
  <c r="G222" i="1"/>
  <c r="H114" i="1"/>
  <c r="G114" i="1"/>
  <c r="J114" i="1"/>
  <c r="I114" i="1"/>
  <c r="G108" i="1" l="1"/>
  <c r="H82" i="1"/>
  <c r="H139" i="1"/>
  <c r="H177" i="1"/>
  <c r="J71" i="1"/>
  <c r="I108" i="1"/>
  <c r="J177" i="1"/>
  <c r="I139" i="1"/>
  <c r="I177" i="1"/>
  <c r="G177" i="1"/>
  <c r="H71" i="1"/>
  <c r="J82" i="1"/>
  <c r="I82" i="1"/>
  <c r="G71" i="1"/>
  <c r="G139" i="1"/>
  <c r="J139" i="1"/>
  <c r="I71" i="1"/>
  <c r="J108" i="1"/>
  <c r="G82" i="1"/>
  <c r="H108" i="1"/>
  <c r="G14" i="1"/>
  <c r="H14" i="1"/>
  <c r="J14" i="1"/>
  <c r="I14" i="1"/>
  <c r="H232" i="1" l="1"/>
  <c r="G232" i="1"/>
  <c r="I232" i="1"/>
  <c r="J232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<sst xmlns="http://schemas.openxmlformats.org/spreadsheetml/2006/main" count="1022" uniqueCount="209">
  <si>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</si>
  <si>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</si>
  <si>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</si>
  <si>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</si>
  <si>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</si>
  <si>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</si>
  <si>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</si>
  <si>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</si>
  <si>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</si>
  <si>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</si>
  <si>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</si>
  <si>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</si>
  <si>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</si>
  <si>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</si>
  <si>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</si>
  <si>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</si>
  <si>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</si>
  <si>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</si>
  <si>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</si>
  <si>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</si>
  <si>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</si>
  <si>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</si>
  <si>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</si>
  <si>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</si>
  <si>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</si>
  <si>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</si>
  <si>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</si>
  <si>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</si>
  <si>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</si>
  <si>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</si>
  <si>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</si>
  <si>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</si>
  <si>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</si>
  <si>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</si>
  <si>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</si>
  <si>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</si>
  <si>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</si>
  <si>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</si>
  <si>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</si>
  <si>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</si>
  <si>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</si>
  <si>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</si>
  <si>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</si>
  <si>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</si>
  <si>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</si>
  <si>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</si>
  <si>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</si>
  <si>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</si>
  <si>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</si>
  <si>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</si>
  <si>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</si>
  <si>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</si>
  <si>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</si>
  <si>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</si>
  <si>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</si>
  <si>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</si>
  <si>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</si>
  <si>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</si>
  <si>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</si>
  <si>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</si>
  <si>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</si>
  <si>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</si>
  <si>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</si>
  <si>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</si>
  <si>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</si>
  <si>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</si>
  <si>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</si>
  <si>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</si>
  <si>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</si>
  <si>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</si>
  <si>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</si>
  <si>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</si>
  <si>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</si>
  <si>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</si>
  <si>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</si>
  <si>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</si>
  <si>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</si>
  <si>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</si>
  <si>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</si>
  <si>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</si>
  <si>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</si>
  <si>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</si>
  <si>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</si>
  <si>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</si>
  <si>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</si>
  <si>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</si>
  <si>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</si>
  <si>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</si>
  <si>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</si>
  <si>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</si>
  <si>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</si>
  <si>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</si>
  <si>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</si>
  <si>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</si>
  <si>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</si>
  <si>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</si>
  <si>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</si>
  <si>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</si>
  <si>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</si>
  <si>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</si>
  <si>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</si>
  <si>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</si>
  <si>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</si>
  <si>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</si>
  <si>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</si>
  <si>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</si>
  <si>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</si>
  <si>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</si>
  <si>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</si>
  <si>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</si>
  <si>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</si>
  <si>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</si>
  <si>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</si>
  <si>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</si>
  <si>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</si>
  <si>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</si>
  <si>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</si>
  <si>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</si>
  <si>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</si>
  <si>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</si>
  <si>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</si>
  <si>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</si>
  <si>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</si>
  <si>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</si>
  <si>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</si>
  <si>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</si>
  <si>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</si>
  <si>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</si>
  <si>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</si>
  <si>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</si>
  <si>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</si>
  <si>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</si>
  <si>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</si>
  <si>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</si>
  <si>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</si>
  <si>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</si>
  <si>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</si>
  <si>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</si>
  <si>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</si>
  <si>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</si>
  <si>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</si>
  <si>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</si>
  <si>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</si>
  <si>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</si>
  <si>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</si>
  <si>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</si>
  <si>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</si>
  <si>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</si>
  <si>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</si>
  <si>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</si>
  <si>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</si>
  <si>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</si>
  <si>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</si>
  <si>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</si>
  <si>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</si>
  <si>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</si>
  <si>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</si>
  <si>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</si>
  <si>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</si>
  <si>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</si>
  <si>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</si>
  <si>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</si>
  <si>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</si>
  <si>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</si>
  <si>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2020 год.
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</si>
  <si>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</si>
  <si>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</si>
  <si>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</si>
  <si>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</si>
  <si>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</si>
  <si>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</si>
  <si>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</si>
  <si>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</si>
  <si>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</si>
  <si>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</si>
  <si>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</si>
  <si>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</si>
  <si>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</si>
  <si>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</si>
  <si>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</si>
  <si>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</si>
  <si>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"Развитие печатного средства массовой информации в муниципальном районе Кинельский на 2017-2022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</si>
  <si>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2017-2022 годы через информационную телепрограмму "Междуречье-Информ"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</si>
  <si>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</si>
  <si>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</si>
  <si>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</si>
  <si>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</si>
  <si>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</si>
  <si>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</si>
  <si>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</si>
  <si>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</si>
  <si>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</si>
  <si>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Иные дотации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</si>
  <si>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</si>
  <si>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</si>
  <si>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</si>
  <si>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</si>
  <si>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</si>
  <si>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2015-2021 гг.»</t>
    </r>
  </si>
  <si>
    <t xml:space="preserve">Межбюджетные трансферты общего характера бюджетам бюджетной системы Российской Федерации 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</si>
  <si>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</si>
  <si>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</si>
  <si>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МП «Развитие  физической культуры и спорта муниципального района Кинельский» на 2020-2022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</si>
  <si>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</si>
  <si>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"Развитие дополнительного образования в муниципальном районе Кинельский" на период 2018-2022 гг.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</si>
  <si>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</si>
  <si>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</si>
  <si>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</si>
  <si>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МП «Молодёжь муниципального района Кинельский» на 2014-2022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</si>
</sst>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2"/>
  <sheetViews>
    <sheetView tabSelected="1" topLeftCell="B1" zoomScale="85" zoomScaleNormal="85" zoomScaleSheetLayoutView="85" zoomScalePageLayoutView="85" workbookViewId="0">
      <selection activeCell="O116" sqref="O116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16" style="21" customWidth="1"/>
    <col min="12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123</v>
      </c>
      <c r="J1" s="51"/>
    </row>
    <row r="2" spans="1:10" ht="100.15" customHeight="1" x14ac:dyDescent="0.25">
      <c r="E2" s="50"/>
      <c r="F2" s="50"/>
      <c r="G2" s="61" t="s">
        <v>193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8"/>
      <c r="J3" s="48"/>
    </row>
    <row r="4" spans="1:10" s="20" customFormat="1" ht="65.25" customHeight="1" x14ac:dyDescent="0.2">
      <c r="B4" s="62" t="s">
        <v>164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103</v>
      </c>
      <c r="H6" s="53"/>
      <c r="I6" s="52" t="s">
        <v>197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102</v>
      </c>
      <c r="I10" s="58" t="s">
        <v>5</v>
      </c>
      <c r="J10" s="60" t="s">
        <v>102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111</v>
      </c>
      <c r="C14" s="27" t="s">
        <v>76</v>
      </c>
      <c r="D14" s="27" t="s">
        <v>121</v>
      </c>
      <c r="E14" s="27"/>
      <c r="F14" s="27"/>
      <c r="G14" s="28">
        <f>SUMIFS(G15:G1037,$C15:$C1037,$C15)/3</f>
        <v>80652.999999999985</v>
      </c>
      <c r="H14" s="28">
        <f>SUMIFS(H15:H1027,$C15:$C1027,$C15)/3</f>
        <v>2157.7999999999997</v>
      </c>
      <c r="I14" s="28">
        <f>SUMIFS(I15:I1037,$C15:$C1037,$C15)/3</f>
        <v>84011.3</v>
      </c>
      <c r="J14" s="28">
        <f>SUMIFS(J15:J1027,$C15:$C1027,$C15)/3</f>
        <v>4774.2999999999993</v>
      </c>
    </row>
    <row r="15" spans="1:10" s="13" customFormat="1" ht="47.25" x14ac:dyDescent="0.25">
      <c r="A15" s="15">
        <v>1</v>
      </c>
      <c r="B15" s="29" t="s">
        <v>41</v>
      </c>
      <c r="C15" s="30" t="s">
        <v>76</v>
      </c>
      <c r="D15" s="30" t="s">
        <v>95</v>
      </c>
      <c r="E15" s="30" t="s">
        <v>6</v>
      </c>
      <c r="F15" s="30" t="s">
        <v>78</v>
      </c>
      <c r="G15" s="31">
        <f>SUMIFS(G16:G1027,$C16:$C1027,$C16,$D16:$D1027,$D16)/2</f>
        <v>2016.9</v>
      </c>
      <c r="H15" s="31">
        <f>SUMIFS(H16:H1027,$C16:$C1027,$C16,$D16:$D1027,$D16)/2</f>
        <v>0</v>
      </c>
      <c r="I15" s="31">
        <f>SUMIFS(I16:I1027,$C16:$C1027,$C16,$D16:$D1027,$D16)/2</f>
        <v>2016.9</v>
      </c>
      <c r="J15" s="31">
        <f>SUMIFS(J16:J1027,$C16:$C1027,$C16,$D16:$D1027,$D16)/2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76</v>
      </c>
      <c r="D16" s="33" t="s">
        <v>95</v>
      </c>
      <c r="E16" s="33" t="s">
        <v>129</v>
      </c>
      <c r="F16" s="33" t="s">
        <v>78</v>
      </c>
      <c r="G16" s="34">
        <f>SUMIFS(G17:G1024,$C17:$C1024,$C17,$D17:$D1024,$D17,$E17:$E1024,$E17)</f>
        <v>2016.9</v>
      </c>
      <c r="H16" s="34">
        <f>SUMIFS(H17:H1024,$C17:$C1024,$C17,$D17:$D1024,$D17,$E17:$E1024,$E17)</f>
        <v>0</v>
      </c>
      <c r="I16" s="34">
        <f>SUMIFS(I17:I1024,$C17:$C1024,$C17,$D17:$D1024,$D17,$E17:$E1024,$E17)</f>
        <v>2016.9</v>
      </c>
      <c r="J16" s="34">
        <f>SUMIFS(J17:J1024,$C17:$C1024,$C17,$D17:$D1024,$D17,$E17:$E1024,$E17)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76</v>
      </c>
      <c r="D17" s="23" t="s">
        <v>95</v>
      </c>
      <c r="E17" s="23" t="s">
        <v>129</v>
      </c>
      <c r="F17" s="23" t="s">
        <v>79</v>
      </c>
      <c r="G17" s="24">
        <v>2016.9</v>
      </c>
      <c r="H17" s="24"/>
      <c r="I17" s="24">
        <v>2016.9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76</v>
      </c>
      <c r="D18" s="30" t="s">
        <v>85</v>
      </c>
      <c r="E18" s="30" t="s">
        <v>6</v>
      </c>
      <c r="F18" s="30" t="s">
        <v>78</v>
      </c>
      <c r="G18" s="31">
        <f>SUMIFS(G19:G1030,$C19:$C1030,$C19,$D19:$D1030,$D19)/2</f>
        <v>780.7</v>
      </c>
      <c r="H18" s="31">
        <f>SUMIFS(H19:H1030,$C19:$C1030,$C19,$D19:$D1030,$D19)/2</f>
        <v>0</v>
      </c>
      <c r="I18" s="31">
        <f>SUMIFS(I19:I1030,$C19:$C1030,$C19,$D19:$D1030,$D19)/2</f>
        <v>610.20000000000005</v>
      </c>
      <c r="J18" s="31">
        <f>SUMIFS(J19:J1030,$C19:$C1030,$C19,$D19:$D1030,$D19)/2</f>
        <v>0</v>
      </c>
    </row>
    <row r="19" spans="1:10" s="13" customFormat="1" ht="63" x14ac:dyDescent="0.25">
      <c r="A19" s="16">
        <v>2</v>
      </c>
      <c r="B19" s="39" t="s">
        <v>145</v>
      </c>
      <c r="C19" s="33" t="s">
        <v>76</v>
      </c>
      <c r="D19" s="33" t="s">
        <v>85</v>
      </c>
      <c r="E19" s="33" t="s">
        <v>14</v>
      </c>
      <c r="F19" s="33"/>
      <c r="G19" s="34">
        <f>SUMIFS(G20:G1027,$C20:$C1027,$C20,$D20:$D1027,$D20,$E20:$E1027,$E20)</f>
        <v>0</v>
      </c>
      <c r="H19" s="34">
        <f>SUMIFS(H20:H1027,$C20:$C1027,$C20,$D20:$D1027,$D20,$E20:$E1027,$E20)</f>
        <v>0</v>
      </c>
      <c r="I19" s="34">
        <f>SUMIFS(I20:I1027,$C20:$C1027,$C20,$D20:$D1027,$D20,$E20:$E1027,$E20)</f>
        <v>0</v>
      </c>
      <c r="J19" s="34">
        <f>SUMIFS(J20:J1027,$C20:$C1027,$C20,$D20:$D1027,$D20,$E20:$E1027,$E20)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76</v>
      </c>
      <c r="D20" s="23" t="s">
        <v>85</v>
      </c>
      <c r="E20" s="23" t="s">
        <v>14</v>
      </c>
      <c r="F20" s="23" t="s">
        <v>80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76</v>
      </c>
      <c r="D21" s="33" t="s">
        <v>85</v>
      </c>
      <c r="E21" s="33" t="s">
        <v>129</v>
      </c>
      <c r="F21" s="33" t="s">
        <v>78</v>
      </c>
      <c r="G21" s="34">
        <f>SUMIFS(G22:G1029,$C22:$C1029,$C22,$D22:$D1029,$D22,$E22:$E1029,$E22)</f>
        <v>780.69999999999993</v>
      </c>
      <c r="H21" s="34">
        <f>SUMIFS(H22:H1029,$C22:$C1029,$C22,$D22:$D1029,$D22,$E22:$E1029,$E22)</f>
        <v>0</v>
      </c>
      <c r="I21" s="34">
        <f>SUMIFS(I22:I1029,$C22:$C1029,$C22,$D22:$D1029,$D22,$E22:$E1029,$E22)</f>
        <v>610.19999999999993</v>
      </c>
      <c r="J21" s="34">
        <f>SUMIFS(J22:J1029,$C22:$C1029,$C22,$D22:$D1029,$D22,$E22:$E1029,$E22)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76</v>
      </c>
      <c r="D22" s="23" t="s">
        <v>85</v>
      </c>
      <c r="E22" s="23" t="s">
        <v>129</v>
      </c>
      <c r="F22" s="23" t="s">
        <v>79</v>
      </c>
      <c r="G22" s="24">
        <v>695.3</v>
      </c>
      <c r="H22" s="24"/>
      <c r="I22" s="24">
        <v>524.79999999999995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76</v>
      </c>
      <c r="D23" s="23" t="s">
        <v>85</v>
      </c>
      <c r="E23" s="23" t="s">
        <v>129</v>
      </c>
      <c r="F23" s="23" t="s">
        <v>80</v>
      </c>
      <c r="G23" s="24">
        <v>84.4</v>
      </c>
      <c r="H23" s="24"/>
      <c r="I23" s="24">
        <v>84.4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76</v>
      </c>
      <c r="D24" s="23" t="s">
        <v>85</v>
      </c>
      <c r="E24" s="23" t="s">
        <v>129</v>
      </c>
      <c r="F24" s="23" t="s">
        <v>81</v>
      </c>
      <c r="G24" s="24">
        <v>1</v>
      </c>
      <c r="H24" s="24"/>
      <c r="I24" s="24">
        <v>1</v>
      </c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76</v>
      </c>
      <c r="D25" s="30" t="s">
        <v>93</v>
      </c>
      <c r="E25" s="30" t="s">
        <v>6</v>
      </c>
      <c r="F25" s="30" t="s">
        <v>78</v>
      </c>
      <c r="G25" s="31">
        <f>SUMIFS(G26:G1037,$C26:$C1037,$C26,$D26:$D1037,$D26)/2</f>
        <v>25879.599999999999</v>
      </c>
      <c r="H25" s="31">
        <f>SUMIFS(H26:H1037,$C26:$C1037,$C26,$D26:$D1037,$D26)/2</f>
        <v>2091.4</v>
      </c>
      <c r="I25" s="31">
        <f>SUMIFS(I26:I1037,$C26:$C1037,$C26,$D26:$D1037,$D26)/2</f>
        <v>24597.599999999999</v>
      </c>
      <c r="J25" s="31">
        <f>SUMIFS(J26:J1037,$C26:$C1037,$C26,$D26:$D1037,$D26)/2</f>
        <v>2091.4</v>
      </c>
    </row>
    <row r="26" spans="1:10" s="13" customFormat="1" ht="63" x14ac:dyDescent="0.25">
      <c r="A26" s="16">
        <v>2</v>
      </c>
      <c r="B26" s="39" t="s">
        <v>145</v>
      </c>
      <c r="C26" s="33" t="s">
        <v>76</v>
      </c>
      <c r="D26" s="33" t="s">
        <v>93</v>
      </c>
      <c r="E26" s="33" t="s">
        <v>14</v>
      </c>
      <c r="F26" s="33"/>
      <c r="G26" s="34">
        <f>SUMIFS(G27:G1034,$C27:$C1034,$C27,$D27:$D1034,$D27,$E27:$E1034,$E27)</f>
        <v>150</v>
      </c>
      <c r="H26" s="34">
        <f>SUMIFS(H27:H1034,$C27:$C1034,$C27,$D27:$D1034,$D27,$E27:$E1034,$E27)</f>
        <v>0</v>
      </c>
      <c r="I26" s="34">
        <f>SUMIFS(I27:I1034,$C27:$C1034,$C27,$D27:$D1034,$D27,$E27:$E1034,$E27)</f>
        <v>150</v>
      </c>
      <c r="J26" s="34">
        <f>SUMIFS(J27:J1034,$C27:$C1034,$C27,$D27:$D1034,$D27,$E27:$E1034,$E27)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76</v>
      </c>
      <c r="D27" s="23" t="s">
        <v>93</v>
      </c>
      <c r="E27" s="23" t="s">
        <v>14</v>
      </c>
      <c r="F27" s="23" t="s">
        <v>80</v>
      </c>
      <c r="G27" s="24">
        <v>150</v>
      </c>
      <c r="H27" s="24"/>
      <c r="I27" s="24">
        <v>150</v>
      </c>
      <c r="J27" s="24"/>
    </row>
    <row r="28" spans="1:10" s="13" customFormat="1" ht="63" x14ac:dyDescent="0.25">
      <c r="A28" s="16">
        <v>2</v>
      </c>
      <c r="B28" s="39" t="s">
        <v>146</v>
      </c>
      <c r="C28" s="33" t="s">
        <v>76</v>
      </c>
      <c r="D28" s="33" t="s">
        <v>93</v>
      </c>
      <c r="E28" s="33" t="s">
        <v>42</v>
      </c>
      <c r="F28" s="33"/>
      <c r="G28" s="34">
        <f>SUMIFS(G29:G1036,$C29:$C1036,$C29,$D29:$D1036,$D29,$E29:$E1036,$E29)</f>
        <v>119</v>
      </c>
      <c r="H28" s="34">
        <f>SUMIFS(H29:H1036,$C29:$C1036,$C29,$D29:$D1036,$D29,$E29:$E1036,$E29)</f>
        <v>0</v>
      </c>
      <c r="I28" s="34">
        <f>SUMIFS(I29:I1036,$C29:$C1036,$C29,$D29:$D1036,$D29,$E29:$E1036,$E29)</f>
        <v>119</v>
      </c>
      <c r="J28" s="34">
        <f>SUMIFS(J29:J1036,$C29:$C1036,$C29,$D29:$D1036,$D29,$E29:$E1036,$E29)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76</v>
      </c>
      <c r="D29" s="23" t="s">
        <v>93</v>
      </c>
      <c r="E29" s="23" t="s">
        <v>42</v>
      </c>
      <c r="F29" s="23" t="s">
        <v>80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76</v>
      </c>
      <c r="D30" s="33" t="s">
        <v>93</v>
      </c>
      <c r="E30" s="33" t="s">
        <v>129</v>
      </c>
      <c r="F30" s="33" t="s">
        <v>78</v>
      </c>
      <c r="G30" s="34">
        <f>SUMIFS(G31:G1038,$C31:$C1038,$C31,$D31:$D1038,$D31,$E31:$E1038,$E31)</f>
        <v>25610.600000000002</v>
      </c>
      <c r="H30" s="34">
        <f>SUMIFS(H31:H1038,$C31:$C1038,$C31,$D31:$D1038,$D31,$E31:$E1038,$E31)</f>
        <v>2091.4</v>
      </c>
      <c r="I30" s="34">
        <f>SUMIFS(I31:I1038,$C31:$C1038,$C31,$D31:$D1038,$D31,$E31:$E1038,$E31)</f>
        <v>24328.600000000002</v>
      </c>
      <c r="J30" s="34">
        <f>SUMIFS(J31:J1038,$C31:$C1038,$C31,$D31:$D1038,$D31,$E31:$E1038,$E31)</f>
        <v>2091.4</v>
      </c>
    </row>
    <row r="31" spans="1:10" s="13" customFormat="1" ht="31.5" x14ac:dyDescent="0.25">
      <c r="A31" s="17">
        <v>3</v>
      </c>
      <c r="B31" s="22" t="s">
        <v>10</v>
      </c>
      <c r="C31" s="23" t="s">
        <v>76</v>
      </c>
      <c r="D31" s="23" t="s">
        <v>93</v>
      </c>
      <c r="E31" s="23" t="s">
        <v>129</v>
      </c>
      <c r="F31" s="23" t="s">
        <v>79</v>
      </c>
      <c r="G31" s="24">
        <v>23540.400000000001</v>
      </c>
      <c r="H31" s="24">
        <v>1839.5</v>
      </c>
      <c r="I31" s="24">
        <v>22258.400000000001</v>
      </c>
      <c r="J31" s="24">
        <v>1839.5</v>
      </c>
    </row>
    <row r="32" spans="1:10" s="13" customFormat="1" ht="47.25" x14ac:dyDescent="0.25">
      <c r="A32" s="17">
        <v>3</v>
      </c>
      <c r="B32" s="22" t="s">
        <v>11</v>
      </c>
      <c r="C32" s="23" t="s">
        <v>76</v>
      </c>
      <c r="D32" s="23" t="s">
        <v>93</v>
      </c>
      <c r="E32" s="23" t="s">
        <v>129</v>
      </c>
      <c r="F32" s="23" t="s">
        <v>80</v>
      </c>
      <c r="G32" s="24">
        <v>2008.7</v>
      </c>
      <c r="H32" s="24">
        <v>251.9</v>
      </c>
      <c r="I32" s="24">
        <v>2008.7</v>
      </c>
      <c r="J32" s="24">
        <v>251.9</v>
      </c>
    </row>
    <row r="33" spans="1:10" s="13" customFormat="1" ht="31.5" x14ac:dyDescent="0.25">
      <c r="A33" s="17">
        <v>3</v>
      </c>
      <c r="B33" s="22" t="s">
        <v>21</v>
      </c>
      <c r="C33" s="23" t="s">
        <v>76</v>
      </c>
      <c r="D33" s="23" t="s">
        <v>93</v>
      </c>
      <c r="E33" s="23" t="s">
        <v>129</v>
      </c>
      <c r="F33" s="23" t="s">
        <v>87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161</v>
      </c>
      <c r="C34" s="23" t="s">
        <v>76</v>
      </c>
      <c r="D34" s="23" t="s">
        <v>93</v>
      </c>
      <c r="E34" s="23" t="s">
        <v>129</v>
      </c>
      <c r="F34" s="23" t="s">
        <v>160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76</v>
      </c>
      <c r="D35" s="23" t="s">
        <v>93</v>
      </c>
      <c r="E35" s="23" t="s">
        <v>129</v>
      </c>
      <c r="F35" s="23" t="s">
        <v>81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189</v>
      </c>
      <c r="C36" s="44" t="s">
        <v>76</v>
      </c>
      <c r="D36" s="44" t="s">
        <v>99</v>
      </c>
      <c r="E36" s="44" t="s">
        <v>6</v>
      </c>
      <c r="F36" s="44" t="s">
        <v>78</v>
      </c>
      <c r="G36" s="31">
        <f>SUMIFS(G37:G1048,$C37:$C1048,$C37,$D37:$D1048,$D37)/2</f>
        <v>12</v>
      </c>
      <c r="H36" s="31">
        <f>SUMIFS(H37:H1048,$C37:$C1048,$C37,$D37:$D1048,$D37)/2</f>
        <v>12</v>
      </c>
      <c r="I36" s="31">
        <f>SUMIFS(I37:I1048,$C37:$C1048,$C37,$D37:$D1048,$D37)/2</f>
        <v>12</v>
      </c>
      <c r="J36" s="31">
        <f>SUMIFS(J37:J1048,$C37:$C1048,$C37,$D37:$D1048,$D37)/2</f>
        <v>12</v>
      </c>
    </row>
    <row r="37" spans="1:10" s="13" customFormat="1" ht="31.5" x14ac:dyDescent="0.25">
      <c r="A37" s="16">
        <v>2</v>
      </c>
      <c r="B37" s="39" t="s">
        <v>190</v>
      </c>
      <c r="C37" s="42" t="s">
        <v>76</v>
      </c>
      <c r="D37" s="42" t="s">
        <v>99</v>
      </c>
      <c r="E37" s="42" t="s">
        <v>191</v>
      </c>
      <c r="F37" s="42" t="s">
        <v>78</v>
      </c>
      <c r="G37" s="34">
        <f>SUMIFS(G38:G1045,$C38:$C1045,$C38,$D38:$D1045,$D38,$E38:$E1045,$E38)</f>
        <v>12</v>
      </c>
      <c r="H37" s="34">
        <f>SUMIFS(H38:H1045,$C38:$C1045,$C38,$D38:$D1045,$D38,$E38:$E1045,$E38)</f>
        <v>12</v>
      </c>
      <c r="I37" s="34">
        <f>SUMIFS(I38:I1045,$C38:$C1045,$C38,$D38:$D1045,$D38,$E38:$E1045,$E38)</f>
        <v>12</v>
      </c>
      <c r="J37" s="34">
        <f>SUMIFS(J38:J1045,$C38:$C1045,$C38,$D38:$D1045,$D38,$E38:$E1045,$E38)</f>
        <v>12</v>
      </c>
    </row>
    <row r="38" spans="1:10" s="13" customFormat="1" ht="47.25" x14ac:dyDescent="0.25">
      <c r="A38" s="17">
        <v>3</v>
      </c>
      <c r="B38" s="47" t="s">
        <v>11</v>
      </c>
      <c r="C38" s="23" t="s">
        <v>76</v>
      </c>
      <c r="D38" s="23" t="s">
        <v>99</v>
      </c>
      <c r="E38" s="23" t="s">
        <v>191</v>
      </c>
      <c r="F38" s="23" t="s">
        <v>80</v>
      </c>
      <c r="G38" s="24">
        <v>12</v>
      </c>
      <c r="H38" s="24">
        <v>12</v>
      </c>
      <c r="I38" s="24">
        <v>12</v>
      </c>
      <c r="J38" s="24">
        <v>12</v>
      </c>
    </row>
    <row r="39" spans="1:10" s="13" customFormat="1" ht="47.25" x14ac:dyDescent="0.25">
      <c r="A39" s="15">
        <v>1</v>
      </c>
      <c r="B39" s="29" t="s">
        <v>7</v>
      </c>
      <c r="C39" s="30" t="s">
        <v>76</v>
      </c>
      <c r="D39" s="30" t="s">
        <v>77</v>
      </c>
      <c r="E39" s="30"/>
      <c r="F39" s="30" t="s">
        <v>78</v>
      </c>
      <c r="G39" s="31">
        <f>SUMIFS(G40:G1051,$C40:$C1051,$C40,$D40:$D1051,$D40)/2</f>
        <v>11139.5</v>
      </c>
      <c r="H39" s="31">
        <f>SUMIFS(H40:H1051,$C40:$C1051,$C40,$D40:$D1051,$D40)/2</f>
        <v>0</v>
      </c>
      <c r="I39" s="31">
        <f>SUMIFS(I40:I1051,$C40:$C1051,$C40,$D40:$D1051,$D40)/2</f>
        <v>11139.5</v>
      </c>
      <c r="J39" s="31">
        <f>SUMIFS(J40:J1051,$C40:$C1051,$C40,$D40:$D1051,$D40)/2</f>
        <v>0</v>
      </c>
    </row>
    <row r="40" spans="1:10" s="13" customFormat="1" ht="63" x14ac:dyDescent="0.25">
      <c r="A40" s="16">
        <v>2</v>
      </c>
      <c r="B40" s="39" t="s">
        <v>145</v>
      </c>
      <c r="C40" s="33" t="s">
        <v>76</v>
      </c>
      <c r="D40" s="33" t="s">
        <v>77</v>
      </c>
      <c r="E40" s="33" t="s">
        <v>14</v>
      </c>
      <c r="F40" s="33" t="s">
        <v>78</v>
      </c>
      <c r="G40" s="34">
        <f>SUMIFS(G41:G1048,$C41:$C1048,$C41,$D41:$D1048,$D41,$E41:$E1048,$E41)</f>
        <v>0</v>
      </c>
      <c r="H40" s="34">
        <f>SUMIFS(H41:H1048,$C41:$C1048,$C41,$D41:$D1048,$D41,$E41:$E1048,$E41)</f>
        <v>0</v>
      </c>
      <c r="I40" s="34">
        <f>SUMIFS(I41:I1048,$C41:$C1048,$C41,$D41:$D1048,$D41,$E41:$E1048,$E41)</f>
        <v>0</v>
      </c>
      <c r="J40" s="34">
        <f>SUMIFS(J41:J1048,$C41:$C1048,$C41,$D41:$D1048,$D41,$E41:$E1048,$E41)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76</v>
      </c>
      <c r="D41" s="23" t="s">
        <v>77</v>
      </c>
      <c r="E41" s="23" t="s">
        <v>14</v>
      </c>
      <c r="F41" s="23" t="s">
        <v>80</v>
      </c>
      <c r="G41" s="24"/>
      <c r="H41" s="24"/>
      <c r="I41" s="24"/>
      <c r="J41" s="24"/>
    </row>
    <row r="42" spans="1:10" s="13" customFormat="1" ht="63" x14ac:dyDescent="0.25">
      <c r="A42" s="16">
        <v>2</v>
      </c>
      <c r="B42" s="39" t="s">
        <v>159</v>
      </c>
      <c r="C42" s="33" t="s">
        <v>76</v>
      </c>
      <c r="D42" s="33" t="s">
        <v>77</v>
      </c>
      <c r="E42" s="33" t="s">
        <v>42</v>
      </c>
      <c r="F42" s="33" t="s">
        <v>78</v>
      </c>
      <c r="G42" s="34">
        <f>SUMIFS(G43:G1050,$C43:$C1050,$C43,$D43:$D1050,$D43,$E43:$E1050,$E43)</f>
        <v>0</v>
      </c>
      <c r="H42" s="34">
        <f>SUMIFS(H43:H1050,$C43:$C1050,$C43,$D43:$D1050,$D43,$E43:$E1050,$E43)</f>
        <v>0</v>
      </c>
      <c r="I42" s="34">
        <f>SUMIFS(I43:I1050,$C43:$C1050,$C43,$D43:$D1050,$D43,$E43:$E1050,$E43)</f>
        <v>0</v>
      </c>
      <c r="J42" s="34">
        <f>SUMIFS(J43:J1050,$C43:$C1050,$C43,$D43:$D1050,$D43,$E43:$E1050,$E43)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76</v>
      </c>
      <c r="D43" s="23" t="s">
        <v>77</v>
      </c>
      <c r="E43" s="23" t="s">
        <v>42</v>
      </c>
      <c r="F43" s="23" t="s">
        <v>80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76</v>
      </c>
      <c r="D44" s="33" t="s">
        <v>77</v>
      </c>
      <c r="E44" s="33" t="s">
        <v>129</v>
      </c>
      <c r="F44" s="33" t="s">
        <v>78</v>
      </c>
      <c r="G44" s="34">
        <f>SUMIFS(G45:G1052,$C45:$C1052,$C45,$D45:$D1052,$D45,$E45:$E1052,$E45)</f>
        <v>11139.5</v>
      </c>
      <c r="H44" s="34">
        <f>SUMIFS(H45:H1052,$C45:$C1052,$C45,$D45:$D1052,$D45,$E45:$E1052,$E45)</f>
        <v>0</v>
      </c>
      <c r="I44" s="34">
        <f>SUMIFS(I45:I1052,$C45:$C1052,$C45,$D45:$D1052,$D45,$E45:$E1052,$E45)</f>
        <v>11139.5</v>
      </c>
      <c r="J44" s="34">
        <f>SUMIFS(J45:J1052,$C45:$C1052,$C45,$D45:$D1052,$D45,$E45:$E1052,$E45)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76</v>
      </c>
      <c r="D45" s="23" t="s">
        <v>77</v>
      </c>
      <c r="E45" s="23" t="s">
        <v>129</v>
      </c>
      <c r="F45" s="23" t="s">
        <v>79</v>
      </c>
      <c r="G45" s="24">
        <v>10713.9</v>
      </c>
      <c r="H45" s="24"/>
      <c r="I45" s="24">
        <v>10713.9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76</v>
      </c>
      <c r="D46" s="23" t="s">
        <v>77</v>
      </c>
      <c r="E46" s="23" t="s">
        <v>129</v>
      </c>
      <c r="F46" s="23" t="s">
        <v>80</v>
      </c>
      <c r="G46" s="24">
        <v>425.6</v>
      </c>
      <c r="H46" s="24"/>
      <c r="I46" s="24">
        <v>425.6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76</v>
      </c>
      <c r="D47" s="23" t="s">
        <v>77</v>
      </c>
      <c r="E47" s="23" t="s">
        <v>129</v>
      </c>
      <c r="F47" s="23" t="s">
        <v>81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76</v>
      </c>
      <c r="D48" s="30" t="s">
        <v>92</v>
      </c>
      <c r="E48" s="30" t="s">
        <v>6</v>
      </c>
      <c r="F48" s="30" t="s">
        <v>78</v>
      </c>
      <c r="G48" s="31">
        <f>SUMIFS(G49:G1060,$C49:$C1060,$C49,$D49:$D1060,$D49)/2</f>
        <v>100</v>
      </c>
      <c r="H48" s="31">
        <f>SUMIFS(H49:H1060,$C49:$C1060,$C49,$D49:$D1060,$D49)/2</f>
        <v>0</v>
      </c>
      <c r="I48" s="31">
        <f>SUMIFS(I49:I1060,$C49:$C1060,$C49,$D49:$D1060,$D49)/2</f>
        <v>100</v>
      </c>
      <c r="J48" s="31">
        <f>SUMIFS(J49:J1060,$C49:$C1060,$C49,$D49:$D1060,$D49)/2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76</v>
      </c>
      <c r="D49" s="33" t="s">
        <v>92</v>
      </c>
      <c r="E49" s="33" t="s">
        <v>130</v>
      </c>
      <c r="F49" s="33" t="s">
        <v>78</v>
      </c>
      <c r="G49" s="34">
        <f>SUMIFS(G50:G1057,$C50:$C1057,$C50,$D50:$D1057,$D50,$E50:$E1057,$E50)</f>
        <v>100</v>
      </c>
      <c r="H49" s="34">
        <f>SUMIFS(H50:H1057,$C50:$C1057,$C50,$D50:$D1057,$D50,$E50:$E1057,$E50)</f>
        <v>0</v>
      </c>
      <c r="I49" s="34">
        <f>SUMIFS(I50:I1057,$C50:$C1057,$C50,$D50:$D1057,$D50,$E50:$E1057,$E50)</f>
        <v>100</v>
      </c>
      <c r="J49" s="34">
        <f>SUMIFS(J50:J1057,$C50:$C1057,$C50,$D50:$D1057,$D50,$E50:$E1057,$E50)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76</v>
      </c>
      <c r="D50" s="23" t="s">
        <v>92</v>
      </c>
      <c r="E50" s="23" t="s">
        <v>130</v>
      </c>
      <c r="F50" s="23" t="s">
        <v>97</v>
      </c>
      <c r="G50" s="24">
        <v>100</v>
      </c>
      <c r="H50" s="24"/>
      <c r="I50" s="24">
        <v>100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76</v>
      </c>
      <c r="D51" s="30" t="s">
        <v>82</v>
      </c>
      <c r="E51" s="30"/>
      <c r="F51" s="30"/>
      <c r="G51" s="31">
        <f>SUMIFS(G52:G1063,$C52:$C1063,$C52,$D52:$D1063,$D52)/2</f>
        <v>40724.300000000003</v>
      </c>
      <c r="H51" s="31">
        <f>SUMIFS(H52:H1063,$C52:$C1063,$C52,$D52:$D1063,$D52)/2</f>
        <v>54.4</v>
      </c>
      <c r="I51" s="31">
        <f>SUMIFS(I52:I1063,$C52:$C1063,$C52,$D52:$D1063,$D52)/2</f>
        <v>45535.1</v>
      </c>
      <c r="J51" s="31">
        <f>SUMIFS(J52:J1063,$C52:$C1063,$C52,$D52:$D1063,$D52)/2</f>
        <v>2670.8999999999996</v>
      </c>
    </row>
    <row r="52" spans="1:10" s="13" customFormat="1" ht="94.5" x14ac:dyDescent="0.25">
      <c r="A52" s="16">
        <v>2</v>
      </c>
      <c r="B52" s="32" t="s">
        <v>165</v>
      </c>
      <c r="C52" s="33" t="s">
        <v>76</v>
      </c>
      <c r="D52" s="33" t="s">
        <v>82</v>
      </c>
      <c r="E52" s="33" t="s">
        <v>45</v>
      </c>
      <c r="F52" s="33"/>
      <c r="G52" s="34">
        <f>SUMIFS(G53:G1060,$C53:$C1060,$C53,$D53:$D1060,$D53,$E53:$E1060,$E53)</f>
        <v>23684.6</v>
      </c>
      <c r="H52" s="34">
        <f>SUMIFS(H53:H1060,$C53:$C1060,$C53,$D53:$D1060,$D53,$E53:$E1060,$E53)</f>
        <v>54.4</v>
      </c>
      <c r="I52" s="34">
        <f>SUMIFS(I53:I1060,$C53:$C1060,$C53,$D53:$D1060,$D53,$E53:$E1060,$E53)</f>
        <v>22043.4</v>
      </c>
      <c r="J52" s="34">
        <f>SUMIFS(J53:J1060,$C53:$C1060,$C53,$D53:$D1060,$D53,$E53:$E1060,$E53)</f>
        <v>54.4</v>
      </c>
    </row>
    <row r="53" spans="1:10" s="13" customFormat="1" ht="15.75" x14ac:dyDescent="0.25">
      <c r="A53" s="17">
        <v>3</v>
      </c>
      <c r="B53" s="22" t="s">
        <v>46</v>
      </c>
      <c r="C53" s="23" t="s">
        <v>76</v>
      </c>
      <c r="D53" s="23" t="s">
        <v>82</v>
      </c>
      <c r="E53" s="23" t="s">
        <v>45</v>
      </c>
      <c r="F53" s="23" t="s">
        <v>98</v>
      </c>
      <c r="G53" s="24">
        <v>23684.6</v>
      </c>
      <c r="H53" s="24">
        <v>54.4</v>
      </c>
      <c r="I53" s="24">
        <v>22043.4</v>
      </c>
      <c r="J53" s="24">
        <v>54.4</v>
      </c>
    </row>
    <row r="54" spans="1:10" s="13" customFormat="1" ht="63" x14ac:dyDescent="0.25">
      <c r="A54" s="16">
        <v>2</v>
      </c>
      <c r="B54" s="35" t="s">
        <v>166</v>
      </c>
      <c r="C54" s="33" t="s">
        <v>76</v>
      </c>
      <c r="D54" s="33" t="s">
        <v>82</v>
      </c>
      <c r="E54" s="33" t="s">
        <v>47</v>
      </c>
      <c r="F54" s="33"/>
      <c r="G54" s="34">
        <f>SUMIFS(G55:G1062,$C55:$C1062,$C55,$D55:$D1062,$D55,$E55:$E1062,$E55)</f>
        <v>6480.9</v>
      </c>
      <c r="H54" s="34">
        <f>SUMIFS(H55:H1062,$C55:$C1062,$C55,$D55:$D1062,$D55,$E55:$E1062,$E55)</f>
        <v>0</v>
      </c>
      <c r="I54" s="34">
        <f>SUMIFS(I55:I1062,$C55:$C1062,$C55,$D55:$D1062,$D55,$E55:$E1062,$E55)</f>
        <v>6364.7</v>
      </c>
      <c r="J54" s="34">
        <f>SUMIFS(J55:J1062,$C55:$C1062,$C55,$D55:$D1062,$D55,$E55:$E1062,$E55)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76</v>
      </c>
      <c r="D55" s="23" t="s">
        <v>82</v>
      </c>
      <c r="E55" s="23" t="s">
        <v>47</v>
      </c>
      <c r="F55" s="23" t="s">
        <v>98</v>
      </c>
      <c r="G55" s="24">
        <v>6480.9</v>
      </c>
      <c r="H55" s="24"/>
      <c r="I55" s="24">
        <v>6364.7</v>
      </c>
      <c r="J55" s="24"/>
    </row>
    <row r="56" spans="1:10" s="13" customFormat="1" ht="78.75" x14ac:dyDescent="0.25">
      <c r="A56" s="16">
        <v>2</v>
      </c>
      <c r="B56" s="32" t="s">
        <v>167</v>
      </c>
      <c r="C56" s="33" t="s">
        <v>76</v>
      </c>
      <c r="D56" s="33" t="s">
        <v>82</v>
      </c>
      <c r="E56" s="33" t="s">
        <v>48</v>
      </c>
      <c r="F56" s="33"/>
      <c r="G56" s="34">
        <f>SUMIFS(G57:G1064,$C57:$C1064,$C57,$D57:$D1064,$D57,$E57:$E1064,$E57)</f>
        <v>2219.5</v>
      </c>
      <c r="H56" s="34">
        <f>SUMIFS(H57:H1064,$C57:$C1064,$C57,$D57:$D1064,$D57,$E57:$E1064,$E57)</f>
        <v>0</v>
      </c>
      <c r="I56" s="34">
        <f>SUMIFS(I57:I1064,$C57:$C1064,$C57,$D57:$D1064,$D57,$E57:$E1064,$E57)</f>
        <v>2219.5</v>
      </c>
      <c r="J56" s="34">
        <f>SUMIFS(J57:J1064,$C57:$C1064,$C57,$D57:$D1064,$D57,$E57:$E1064,$E57)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76</v>
      </c>
      <c r="D57" s="23" t="s">
        <v>82</v>
      </c>
      <c r="E57" s="23" t="s">
        <v>48</v>
      </c>
      <c r="F57" s="23" t="s">
        <v>98</v>
      </c>
      <c r="G57" s="24">
        <v>2219.5</v>
      </c>
      <c r="H57" s="24"/>
      <c r="I57" s="24">
        <v>2219.5</v>
      </c>
      <c r="J57" s="24"/>
    </row>
    <row r="58" spans="1:10" s="13" customFormat="1" ht="78.75" x14ac:dyDescent="0.25">
      <c r="A58" s="16">
        <v>2</v>
      </c>
      <c r="B58" s="35" t="s">
        <v>168</v>
      </c>
      <c r="C58" s="33" t="s">
        <v>76</v>
      </c>
      <c r="D58" s="33" t="s">
        <v>82</v>
      </c>
      <c r="E58" s="33" t="s">
        <v>49</v>
      </c>
      <c r="F58" s="33" t="s">
        <v>78</v>
      </c>
      <c r="G58" s="34">
        <f>SUMIFS(G59:G1066,$C59:$C1066,$C59,$D59:$D1066,$D59,$E59:$E1066,$E59)</f>
        <v>8073</v>
      </c>
      <c r="H58" s="34">
        <f>SUMIFS(H59:H1066,$C59:$C1066,$C59,$D59:$D1066,$D59,$E59:$E1066,$E59)</f>
        <v>0</v>
      </c>
      <c r="I58" s="34">
        <f>SUMIFS(I59:I1066,$C59:$C1066,$C59,$D59:$D1066,$D59,$E59:$E1066,$E59)</f>
        <v>7899.7</v>
      </c>
      <c r="J58" s="34">
        <f>SUMIFS(J59:J1066,$C59:$C1066,$C59,$D59:$D1066,$D59,$E59:$E1066,$E59)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76</v>
      </c>
      <c r="D59" s="23" t="s">
        <v>82</v>
      </c>
      <c r="E59" s="23" t="s">
        <v>49</v>
      </c>
      <c r="F59" s="23" t="s">
        <v>98</v>
      </c>
      <c r="G59" s="24">
        <v>8073</v>
      </c>
      <c r="H59" s="24"/>
      <c r="I59" s="24">
        <v>7899.7</v>
      </c>
      <c r="J59" s="24"/>
    </row>
    <row r="60" spans="1:10" s="13" customFormat="1" ht="78.75" x14ac:dyDescent="0.25">
      <c r="A60" s="16">
        <v>2</v>
      </c>
      <c r="B60" s="41" t="s">
        <v>169</v>
      </c>
      <c r="C60" s="33" t="s">
        <v>76</v>
      </c>
      <c r="D60" s="33" t="s">
        <v>82</v>
      </c>
      <c r="E60" s="33" t="s">
        <v>50</v>
      </c>
      <c r="F60" s="33" t="s">
        <v>78</v>
      </c>
      <c r="G60" s="34">
        <f>SUMIFS(G61:G1068,$C61:$C1068,$C61,$D61:$D1068,$D61,$E61:$E1068,$E61)</f>
        <v>266.3</v>
      </c>
      <c r="H60" s="34">
        <f>SUMIFS(H61:H1068,$C61:$C1068,$C61,$D61:$D1068,$D61,$E61:$E1068,$E61)</f>
        <v>0</v>
      </c>
      <c r="I60" s="34">
        <f>SUMIFS(I61:I1068,$C61:$C1068,$C61,$D61:$D1068,$D61,$E61:$E1068,$E61)</f>
        <v>266.3</v>
      </c>
      <c r="J60" s="34">
        <f>SUMIFS(J61:J1068,$C61:$C1068,$C61,$D61:$D1068,$D61,$E61:$E1068,$E61)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76</v>
      </c>
      <c r="D61" s="23" t="s">
        <v>82</v>
      </c>
      <c r="E61" s="23" t="s">
        <v>50</v>
      </c>
      <c r="F61" s="23" t="s">
        <v>80</v>
      </c>
      <c r="G61" s="24">
        <v>266.3</v>
      </c>
      <c r="H61" s="24"/>
      <c r="I61" s="24">
        <v>266.3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76</v>
      </c>
      <c r="D62" s="23" t="s">
        <v>82</v>
      </c>
      <c r="E62" s="23" t="s">
        <v>50</v>
      </c>
      <c r="F62" s="23" t="s">
        <v>98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205</v>
      </c>
      <c r="C63" s="33" t="s">
        <v>76</v>
      </c>
      <c r="D63" s="33" t="s">
        <v>82</v>
      </c>
      <c r="E63" s="33" t="s">
        <v>162</v>
      </c>
      <c r="F63" s="33"/>
      <c r="G63" s="34">
        <f>SUMIFS(G64:G1072,$C64:$C1072,$C64,$D64:$D1072,$D64,$E64:$E1072,$E64)</f>
        <v>0</v>
      </c>
      <c r="H63" s="34">
        <f>SUMIFS(H64:H1072,$C64:$C1072,$C64,$D64:$D1072,$D64,$E64:$E1072,$E64)</f>
        <v>0</v>
      </c>
      <c r="I63" s="34">
        <f>SUMIFS(I64:I1072,$C64:$C1072,$C64,$D64:$D1072,$D64,$E64:$E1072,$E64)</f>
        <v>2454.4</v>
      </c>
      <c r="J63" s="34">
        <f>SUMIFS(J64:J1072,$C64:$C1072,$C64,$D64:$D1072,$D64,$E64:$E1072,$E64)</f>
        <v>2331.6</v>
      </c>
    </row>
    <row r="64" spans="1:10" s="13" customFormat="1" ht="15.75" x14ac:dyDescent="0.25">
      <c r="A64" s="17">
        <v>3</v>
      </c>
      <c r="B64" s="22" t="s">
        <v>46</v>
      </c>
      <c r="C64" s="23" t="s">
        <v>76</v>
      </c>
      <c r="D64" s="23" t="s">
        <v>82</v>
      </c>
      <c r="E64" s="23" t="s">
        <v>162</v>
      </c>
      <c r="F64" s="23" t="s">
        <v>98</v>
      </c>
      <c r="G64" s="24"/>
      <c r="H64" s="24"/>
      <c r="I64" s="24">
        <v>2454.4</v>
      </c>
      <c r="J64" s="24">
        <v>2331.6</v>
      </c>
    </row>
    <row r="65" spans="1:10" s="13" customFormat="1" ht="47.25" x14ac:dyDescent="0.25">
      <c r="A65" s="16">
        <v>2</v>
      </c>
      <c r="B65" s="41" t="s">
        <v>207</v>
      </c>
      <c r="C65" s="33" t="s">
        <v>76</v>
      </c>
      <c r="D65" s="33" t="s">
        <v>82</v>
      </c>
      <c r="E65" s="33" t="s">
        <v>206</v>
      </c>
      <c r="F65" s="33"/>
      <c r="G65" s="34">
        <f>SUMIFS(G66:G1074,$C66:$C1074,$C66,$D66:$D1074,$D66,$E66:$E1074,$E66)</f>
        <v>0</v>
      </c>
      <c r="H65" s="34">
        <f>SUMIFS(H66:H1074,$C66:$C1074,$C66,$D66:$D1074,$D66,$E66:$E1074,$E66)</f>
        <v>0</v>
      </c>
      <c r="I65" s="34">
        <f>SUMIFS(I66:I1074,$C66:$C1074,$C66,$D66:$D1074,$D66,$E66:$E1074,$E66)</f>
        <v>4287.1000000000004</v>
      </c>
      <c r="J65" s="34">
        <f>SUMIFS(J66:J1074,$C66:$C1074,$C66,$D66:$D1074,$D66,$E66:$E1074,$E66)</f>
        <v>284.89999999999998</v>
      </c>
    </row>
    <row r="66" spans="1:10" s="13" customFormat="1" ht="31.5" x14ac:dyDescent="0.25">
      <c r="A66" s="17">
        <v>3</v>
      </c>
      <c r="B66" s="22" t="s">
        <v>23</v>
      </c>
      <c r="C66" s="23" t="s">
        <v>76</v>
      </c>
      <c r="D66" s="23" t="s">
        <v>82</v>
      </c>
      <c r="E66" s="23" t="s">
        <v>206</v>
      </c>
      <c r="F66" s="23" t="s">
        <v>89</v>
      </c>
      <c r="G66" s="24"/>
      <c r="H66" s="24"/>
      <c r="I66" s="24">
        <v>4287.1000000000004</v>
      </c>
      <c r="J66" s="24">
        <v>284.89999999999998</v>
      </c>
    </row>
    <row r="67" spans="1:10" s="13" customFormat="1" ht="15.75" x14ac:dyDescent="0.25">
      <c r="A67" s="14">
        <v>0</v>
      </c>
      <c r="B67" s="26" t="s">
        <v>112</v>
      </c>
      <c r="C67" s="27" t="s">
        <v>95</v>
      </c>
      <c r="D67" s="27" t="s">
        <v>121</v>
      </c>
      <c r="E67" s="27"/>
      <c r="F67" s="27"/>
      <c r="G67" s="28">
        <f>SUMIFS(G68:G1086,$C68:$C1086,$C68)/3</f>
        <v>114</v>
      </c>
      <c r="H67" s="28">
        <f>SUMIFS(H68:H1076,$C68:$C1076,$C68)/3</f>
        <v>0</v>
      </c>
      <c r="I67" s="28">
        <f>SUMIFS(I68:I1086,$C68:$C1086,$C68)/3</f>
        <v>114</v>
      </c>
      <c r="J67" s="28">
        <f>SUMIFS(J68:J1076,$C68:$C1076,$C68)/3</f>
        <v>0</v>
      </c>
    </row>
    <row r="68" spans="1:10" s="13" customFormat="1" ht="15.75" x14ac:dyDescent="0.25">
      <c r="A68" s="15">
        <v>1</v>
      </c>
      <c r="B68" s="29" t="s">
        <v>51</v>
      </c>
      <c r="C68" s="30" t="s">
        <v>95</v>
      </c>
      <c r="D68" s="30" t="s">
        <v>93</v>
      </c>
      <c r="E68" s="30" t="s">
        <v>6</v>
      </c>
      <c r="F68" s="30" t="s">
        <v>78</v>
      </c>
      <c r="G68" s="31">
        <f>SUMIFS(G69:G1076,$C69:$C1076,$C69,$D69:$D1076,$D69)/2</f>
        <v>114</v>
      </c>
      <c r="H68" s="31">
        <f>SUMIFS(H69:H1076,$C69:$C1076,$C69,$D69:$D1076,$D69)/2</f>
        <v>0</v>
      </c>
      <c r="I68" s="31">
        <f>SUMIFS(I69:I1076,$C69:$C1076,$C69,$D69:$D1076,$D69)/2</f>
        <v>114</v>
      </c>
      <c r="J68" s="31">
        <f>SUMIFS(J69:J1076,$C69:$C1076,$C69,$D69:$D1076,$D69)/2</f>
        <v>0</v>
      </c>
    </row>
    <row r="69" spans="1:10" s="13" customFormat="1" ht="48.75" customHeight="1" x14ac:dyDescent="0.25">
      <c r="A69" s="16">
        <v>2</v>
      </c>
      <c r="B69" s="32" t="s">
        <v>170</v>
      </c>
      <c r="C69" s="33" t="s">
        <v>95</v>
      </c>
      <c r="D69" s="33" t="s">
        <v>93</v>
      </c>
      <c r="E69" s="33" t="s">
        <v>124</v>
      </c>
      <c r="F69" s="33" t="s">
        <v>78</v>
      </c>
      <c r="G69" s="34">
        <f>SUMIFS(G70:G1073,$C70:$C1073,$C70,$D70:$D1073,$D70,$E70:$E1073,$E70)</f>
        <v>114</v>
      </c>
      <c r="H69" s="34">
        <f>SUMIFS(H70:H1073,$C70:$C1073,$C70,$D70:$D1073,$D70,$E70:$E1073,$E70)</f>
        <v>0</v>
      </c>
      <c r="I69" s="34">
        <f>SUMIFS(I70:I1073,$C70:$C1073,$C70,$D70:$D1073,$D70,$E70:$E1073,$E70)</f>
        <v>114</v>
      </c>
      <c r="J69" s="34">
        <f>SUMIFS(J70:J1073,$C70:$C1073,$C70,$D70:$D1073,$D70,$E70:$E1073,$E70)</f>
        <v>0</v>
      </c>
    </row>
    <row r="70" spans="1:10" s="13" customFormat="1" ht="47.25" x14ac:dyDescent="0.25">
      <c r="A70" s="17">
        <v>3</v>
      </c>
      <c r="B70" s="22" t="s">
        <v>11</v>
      </c>
      <c r="C70" s="23" t="s">
        <v>95</v>
      </c>
      <c r="D70" s="23" t="s">
        <v>93</v>
      </c>
      <c r="E70" s="23" t="s">
        <v>124</v>
      </c>
      <c r="F70" s="23" t="s">
        <v>80</v>
      </c>
      <c r="G70" s="24">
        <v>114</v>
      </c>
      <c r="H70" s="24"/>
      <c r="I70" s="24">
        <v>114</v>
      </c>
      <c r="J70" s="24"/>
    </row>
    <row r="71" spans="1:10" s="13" customFormat="1" ht="31.5" x14ac:dyDescent="0.25">
      <c r="A71" s="14">
        <v>0</v>
      </c>
      <c r="B71" s="26" t="s">
        <v>113</v>
      </c>
      <c r="C71" s="27" t="s">
        <v>85</v>
      </c>
      <c r="D71" s="27" t="s">
        <v>121</v>
      </c>
      <c r="E71" s="27"/>
      <c r="F71" s="27"/>
      <c r="G71" s="28">
        <f>SUMIFS(G72:G1090,$C72:$C1090,$C72)/3</f>
        <v>2081.6</v>
      </c>
      <c r="H71" s="28">
        <f>SUMIFS(H72:H1080,$C72:$C1080,$C72)/3</f>
        <v>0</v>
      </c>
      <c r="I71" s="28">
        <f>SUMIFS(I72:I1090,$C72:$C1090,$C72)/3</f>
        <v>2081.6</v>
      </c>
      <c r="J71" s="28">
        <f>SUMIFS(J72:J1080,$C72:$C1080,$C72)/3</f>
        <v>0</v>
      </c>
    </row>
    <row r="72" spans="1:10" s="13" customFormat="1" ht="47.25" x14ac:dyDescent="0.25">
      <c r="A72" s="15">
        <v>1</v>
      </c>
      <c r="B72" s="29" t="s">
        <v>52</v>
      </c>
      <c r="C72" s="30" t="s">
        <v>85</v>
      </c>
      <c r="D72" s="30" t="s">
        <v>96</v>
      </c>
      <c r="E72" s="30" t="s">
        <v>6</v>
      </c>
      <c r="F72" s="30" t="s">
        <v>78</v>
      </c>
      <c r="G72" s="31">
        <f>SUMIFS(G73:G1080,$C73:$C1080,$C73,$D73:$D1080,$D73)/2</f>
        <v>1352.6</v>
      </c>
      <c r="H72" s="31">
        <f>SUMIFS(H73:H1080,$C73:$C1080,$C73,$D73:$D1080,$D73)/2</f>
        <v>0</v>
      </c>
      <c r="I72" s="31">
        <f>SUMIFS(I73:I1080,$C73:$C1080,$C73,$D73:$D1080,$D73)/2</f>
        <v>1352.6</v>
      </c>
      <c r="J72" s="31">
        <f>SUMIFS(J73:J1080,$C73:$C1080,$C73,$D73:$D1080,$D73)/2</f>
        <v>0</v>
      </c>
    </row>
    <row r="73" spans="1:10" s="13" customFormat="1" ht="94.5" x14ac:dyDescent="0.25">
      <c r="A73" s="16">
        <v>2</v>
      </c>
      <c r="B73" s="32" t="s">
        <v>165</v>
      </c>
      <c r="C73" s="33" t="s">
        <v>85</v>
      </c>
      <c r="D73" s="33" t="s">
        <v>96</v>
      </c>
      <c r="E73" s="33" t="s">
        <v>45</v>
      </c>
      <c r="F73" s="33"/>
      <c r="G73" s="34">
        <f>SUMIFS(G74:G1077,$C74:$C1077,$C74,$D74:$D1077,$D74,$E74:$E1077,$E74)</f>
        <v>1276.5999999999999</v>
      </c>
      <c r="H73" s="34">
        <f>SUMIFS(H74:H1077,$C74:$C1077,$C74,$D74:$D1077,$D74,$E74:$E1077,$E74)</f>
        <v>0</v>
      </c>
      <c r="I73" s="34">
        <f>SUMIFS(I74:I1077,$C74:$C1077,$C74,$D74:$D1077,$D74,$E74:$E1077,$E74)</f>
        <v>1276.5999999999999</v>
      </c>
      <c r="J73" s="34">
        <f>SUMIFS(J74:J1077,$C74:$C1077,$C74,$D74:$D1077,$D74,$E74:$E1077,$E74)</f>
        <v>0</v>
      </c>
    </row>
    <row r="74" spans="1:10" s="13" customFormat="1" ht="15.75" x14ac:dyDescent="0.25">
      <c r="A74" s="17">
        <v>3</v>
      </c>
      <c r="B74" s="22" t="s">
        <v>46</v>
      </c>
      <c r="C74" s="23" t="s">
        <v>85</v>
      </c>
      <c r="D74" s="23" t="s">
        <v>96</v>
      </c>
      <c r="E74" s="23" t="s">
        <v>45</v>
      </c>
      <c r="F74" s="23" t="s">
        <v>98</v>
      </c>
      <c r="G74" s="24">
        <v>1276.5999999999999</v>
      </c>
      <c r="H74" s="24"/>
      <c r="I74" s="24">
        <v>1276.5999999999999</v>
      </c>
      <c r="J74" s="24"/>
    </row>
    <row r="75" spans="1:10" s="13" customFormat="1" ht="87" customHeight="1" x14ac:dyDescent="0.25">
      <c r="A75" s="16">
        <v>2</v>
      </c>
      <c r="B75" s="32" t="s">
        <v>171</v>
      </c>
      <c r="C75" s="33" t="s">
        <v>85</v>
      </c>
      <c r="D75" s="33" t="s">
        <v>96</v>
      </c>
      <c r="E75" s="33" t="s">
        <v>125</v>
      </c>
      <c r="F75" s="33" t="s">
        <v>78</v>
      </c>
      <c r="G75" s="34">
        <f>SUMIFS(G76:G1079,$C76:$C1079,$C76,$D76:$D1079,$D76,$E76:$E1079,$E76)</f>
        <v>76</v>
      </c>
      <c r="H75" s="34">
        <f>SUMIFS(H76:H1079,$C76:$C1079,$C76,$D76:$D1079,$D76,$E76:$E1079,$E76)</f>
        <v>0</v>
      </c>
      <c r="I75" s="34">
        <f>SUMIFS(I76:I1079,$C76:$C1079,$C76,$D76:$D1079,$D76,$E76:$E1079,$E76)</f>
        <v>76</v>
      </c>
      <c r="J75" s="34">
        <f>SUMIFS(J76:J1079,$C76:$C1079,$C76,$D76:$D1079,$D76,$E76:$E1079,$E76)</f>
        <v>0</v>
      </c>
    </row>
    <row r="76" spans="1:10" s="13" customFormat="1" ht="47.25" x14ac:dyDescent="0.25">
      <c r="A76" s="17">
        <v>3</v>
      </c>
      <c r="B76" s="22" t="s">
        <v>11</v>
      </c>
      <c r="C76" s="23" t="s">
        <v>85</v>
      </c>
      <c r="D76" s="23" t="s">
        <v>96</v>
      </c>
      <c r="E76" s="23" t="s">
        <v>125</v>
      </c>
      <c r="F76" s="23" t="s">
        <v>80</v>
      </c>
      <c r="G76" s="24">
        <v>76</v>
      </c>
      <c r="H76" s="24"/>
      <c r="I76" s="24">
        <v>76</v>
      </c>
      <c r="J76" s="24"/>
    </row>
    <row r="77" spans="1:10" s="13" customFormat="1" ht="47.25" x14ac:dyDescent="0.25">
      <c r="A77" s="15">
        <v>1</v>
      </c>
      <c r="B77" s="29" t="s">
        <v>36</v>
      </c>
      <c r="C77" s="30" t="s">
        <v>85</v>
      </c>
      <c r="D77" s="30" t="s">
        <v>83</v>
      </c>
      <c r="E77" s="30"/>
      <c r="F77" s="30"/>
      <c r="G77" s="31">
        <f>SUMIFS(G78:G1085,$C78:$C1085,$C78,$D78:$D1085,$D78)/2</f>
        <v>729</v>
      </c>
      <c r="H77" s="31">
        <f>SUMIFS(H78:H1085,$C78:$C1085,$C78,$D78:$D1085,$D78)/2</f>
        <v>0</v>
      </c>
      <c r="I77" s="31">
        <f>SUMIFS(I78:I1085,$C78:$C1085,$C78,$D78:$D1085,$D78)/2</f>
        <v>729</v>
      </c>
      <c r="J77" s="31">
        <f>SUMIFS(J78:J1085,$C78:$C1085,$C78,$D78:$D1085,$D78)/2</f>
        <v>0</v>
      </c>
    </row>
    <row r="78" spans="1:10" s="13" customFormat="1" ht="82.15" customHeight="1" x14ac:dyDescent="0.25">
      <c r="A78" s="16">
        <v>2</v>
      </c>
      <c r="B78" s="32" t="s">
        <v>172</v>
      </c>
      <c r="C78" s="33" t="s">
        <v>85</v>
      </c>
      <c r="D78" s="33" t="s">
        <v>83</v>
      </c>
      <c r="E78" s="33" t="s">
        <v>53</v>
      </c>
      <c r="F78" s="33"/>
      <c r="G78" s="34">
        <f>SUMIFS(G79:G1082,$C79:$C1082,$C79,$D79:$D1082,$D79,$E79:$E1082,$E79)</f>
        <v>449</v>
      </c>
      <c r="H78" s="34">
        <f>SUMIFS(H79:H1082,$C79:$C1082,$C79,$D79:$D1082,$D79,$E79:$E1082,$E79)</f>
        <v>0</v>
      </c>
      <c r="I78" s="34">
        <f>SUMIFS(I79:I1082,$C79:$C1082,$C79,$D79:$D1082,$D79,$E79:$E1082,$E79)</f>
        <v>449</v>
      </c>
      <c r="J78" s="34">
        <f>SUMIFS(J79:J1082,$C79:$C1082,$C79,$D79:$D1082,$D79,$E79:$E1082,$E79)</f>
        <v>0</v>
      </c>
    </row>
    <row r="79" spans="1:10" s="13" customFormat="1" ht="15.75" x14ac:dyDescent="0.25">
      <c r="A79" s="17">
        <v>3</v>
      </c>
      <c r="B79" s="22" t="s">
        <v>46</v>
      </c>
      <c r="C79" s="23" t="s">
        <v>85</v>
      </c>
      <c r="D79" s="23" t="s">
        <v>83</v>
      </c>
      <c r="E79" s="23" t="s">
        <v>53</v>
      </c>
      <c r="F79" s="23" t="s">
        <v>98</v>
      </c>
      <c r="G79" s="24">
        <v>449</v>
      </c>
      <c r="H79" s="24"/>
      <c r="I79" s="24">
        <v>449</v>
      </c>
      <c r="J79" s="24"/>
    </row>
    <row r="80" spans="1:10" s="13" customFormat="1" ht="63" x14ac:dyDescent="0.25">
      <c r="A80" s="16">
        <v>2</v>
      </c>
      <c r="B80" s="32" t="s">
        <v>173</v>
      </c>
      <c r="C80" s="33" t="s">
        <v>85</v>
      </c>
      <c r="D80" s="33" t="s">
        <v>83</v>
      </c>
      <c r="E80" s="33" t="s">
        <v>37</v>
      </c>
      <c r="F80" s="33"/>
      <c r="G80" s="34">
        <f>SUMIFS(G81:G1084,$C81:$C1084,$C81,$D81:$D1084,$D81,$E81:$E1084,$E81)</f>
        <v>280</v>
      </c>
      <c r="H80" s="34">
        <f>SUMIFS(H81:H1084,$C81:$C1084,$C81,$D81:$D1084,$D81,$E81:$E1084,$E81)</f>
        <v>0</v>
      </c>
      <c r="I80" s="34">
        <f>SUMIFS(I81:I1084,$C81:$C1084,$C81,$D81:$D1084,$D81,$E81:$E1084,$E81)</f>
        <v>280</v>
      </c>
      <c r="J80" s="34">
        <f>SUMIFS(J81:J1084,$C81:$C1084,$C81,$D81:$D1084,$D81,$E81:$E1084,$E81)</f>
        <v>0</v>
      </c>
    </row>
    <row r="81" spans="1:10" s="13" customFormat="1" ht="47.25" x14ac:dyDescent="0.25">
      <c r="A81" s="17">
        <v>3</v>
      </c>
      <c r="B81" s="22" t="s">
        <v>11</v>
      </c>
      <c r="C81" s="23" t="s">
        <v>85</v>
      </c>
      <c r="D81" s="23" t="s">
        <v>83</v>
      </c>
      <c r="E81" s="23" t="s">
        <v>37</v>
      </c>
      <c r="F81" s="23" t="s">
        <v>80</v>
      </c>
      <c r="G81" s="24">
        <v>280</v>
      </c>
      <c r="H81" s="24"/>
      <c r="I81" s="24">
        <v>280</v>
      </c>
      <c r="J81" s="24"/>
    </row>
    <row r="82" spans="1:10" s="13" customFormat="1" ht="15.75" x14ac:dyDescent="0.25">
      <c r="A82" s="14">
        <v>0</v>
      </c>
      <c r="B82" s="26" t="s">
        <v>114</v>
      </c>
      <c r="C82" s="27" t="s">
        <v>93</v>
      </c>
      <c r="D82" s="27" t="s">
        <v>121</v>
      </c>
      <c r="E82" s="27"/>
      <c r="F82" s="27"/>
      <c r="G82" s="28">
        <f>SUMIFS(G83:G1101,$C83:$C1101,$C83)/3</f>
        <v>100198.99999999999</v>
      </c>
      <c r="H82" s="28">
        <f>SUMIFS(H83:H1091,$C83:$C1091,$C83)/3</f>
        <v>84706.3</v>
      </c>
      <c r="I82" s="28">
        <f>SUMIFS(I83:I1101,$C83:$C1101,$C83)/3</f>
        <v>100198.40000000001</v>
      </c>
      <c r="J82" s="28">
        <f>SUMIFS(J83:J1091,$C83:$C1091,$C83)/3</f>
        <v>84705.8</v>
      </c>
    </row>
    <row r="83" spans="1:10" s="13" customFormat="1" ht="15.75" x14ac:dyDescent="0.25">
      <c r="A83" s="15">
        <v>1</v>
      </c>
      <c r="B83" s="29" t="s">
        <v>54</v>
      </c>
      <c r="C83" s="30" t="s">
        <v>93</v>
      </c>
      <c r="D83" s="30" t="s">
        <v>99</v>
      </c>
      <c r="E83" s="30"/>
      <c r="F83" s="30"/>
      <c r="G83" s="31">
        <f>SUMIFS(G84:G1091,$C84:$C1091,$C84,$D84:$D1091,$D84)/2</f>
        <v>25819.600000000002</v>
      </c>
      <c r="H83" s="31">
        <f>SUMIFS(H84:H1091,$C84:$C1091,$C84,$D84:$D1091,$D84)/2</f>
        <v>25288.3</v>
      </c>
      <c r="I83" s="31">
        <f>SUMIFS(I84:I1091,$C84:$C1091,$C84,$D84:$D1091,$D84)/2</f>
        <v>25819.600000000002</v>
      </c>
      <c r="J83" s="31">
        <f>SUMIFS(J84:J1091,$C84:$C1091,$C84,$D84:$D1091,$D84)/2</f>
        <v>25288.3</v>
      </c>
    </row>
    <row r="84" spans="1:10" s="13" customFormat="1" ht="63" x14ac:dyDescent="0.25">
      <c r="A84" s="16">
        <v>2</v>
      </c>
      <c r="B84" s="39" t="s">
        <v>145</v>
      </c>
      <c r="C84" s="33" t="s">
        <v>93</v>
      </c>
      <c r="D84" s="33" t="s">
        <v>99</v>
      </c>
      <c r="E84" s="33" t="s">
        <v>14</v>
      </c>
      <c r="F84" s="33"/>
      <c r="G84" s="34">
        <f>SUMIFS(G85:G1088,$C85:$C1088,$C85,$D85:$D1088,$D85,$E85:$E1088,$E85)</f>
        <v>0</v>
      </c>
      <c r="H84" s="34">
        <f>SUMIFS(H85:H1088,$C85:$C1088,$C85,$D85:$D1088,$D85,$E85:$E1088,$E85)</f>
        <v>0</v>
      </c>
      <c r="I84" s="34">
        <f>SUMIFS(I85:I1088,$C85:$C1088,$C85,$D85:$D1088,$D85,$E85:$E1088,$E85)</f>
        <v>0</v>
      </c>
      <c r="J84" s="34">
        <f>SUMIFS(J85:J1088,$C85:$C1088,$C85,$D85:$D1088,$D85,$E85:$E1088,$E85)</f>
        <v>0</v>
      </c>
    </row>
    <row r="85" spans="1:10" s="13" customFormat="1" ht="47.25" x14ac:dyDescent="0.25">
      <c r="A85" s="17">
        <v>3</v>
      </c>
      <c r="B85" s="22" t="s">
        <v>11</v>
      </c>
      <c r="C85" s="23" t="s">
        <v>93</v>
      </c>
      <c r="D85" s="23" t="s">
        <v>99</v>
      </c>
      <c r="E85" s="23" t="s">
        <v>14</v>
      </c>
      <c r="F85" s="23" t="s">
        <v>80</v>
      </c>
      <c r="G85" s="24"/>
      <c r="H85" s="24"/>
      <c r="I85" s="24"/>
      <c r="J85" s="24"/>
    </row>
    <row r="86" spans="1:10" s="13" customFormat="1" ht="78.75" x14ac:dyDescent="0.25">
      <c r="A86" s="16">
        <v>2</v>
      </c>
      <c r="B86" s="32" t="s">
        <v>55</v>
      </c>
      <c r="C86" s="33" t="s">
        <v>93</v>
      </c>
      <c r="D86" s="33" t="s">
        <v>99</v>
      </c>
      <c r="E86" s="33" t="s">
        <v>56</v>
      </c>
      <c r="F86" s="33"/>
      <c r="G86" s="34">
        <f>SUMIFS(G87:G1090,$C87:$C1090,$C87,$D87:$D1090,$D87,$E87:$E1090,$E87)</f>
        <v>25819.600000000002</v>
      </c>
      <c r="H86" s="34">
        <f>SUMIFS(H87:H1090,$C87:$C1090,$C87,$D87:$D1090,$D87,$E87:$E1090,$E87)</f>
        <v>25288.300000000003</v>
      </c>
      <c r="I86" s="34">
        <f>SUMIFS(I87:I1090,$C87:$C1090,$C87,$D87:$D1090,$D87,$E87:$E1090,$E87)</f>
        <v>25819.600000000002</v>
      </c>
      <c r="J86" s="34">
        <f>SUMIFS(J87:J1090,$C87:$C1090,$C87,$D87:$D1090,$D87,$E87:$E1090,$E87)</f>
        <v>25288.300000000003</v>
      </c>
    </row>
    <row r="87" spans="1:10" s="13" customFormat="1" ht="31.5" x14ac:dyDescent="0.25">
      <c r="A87" s="17">
        <v>3</v>
      </c>
      <c r="B87" s="22" t="s">
        <v>23</v>
      </c>
      <c r="C87" s="23" t="s">
        <v>93</v>
      </c>
      <c r="D87" s="23" t="s">
        <v>99</v>
      </c>
      <c r="E87" s="23" t="s">
        <v>56</v>
      </c>
      <c r="F87" s="23" t="s">
        <v>89</v>
      </c>
      <c r="G87" s="24">
        <v>3644.6</v>
      </c>
      <c r="H87" s="24">
        <v>3644.6</v>
      </c>
      <c r="I87" s="24">
        <v>3644.6</v>
      </c>
      <c r="J87" s="24">
        <v>3644.6</v>
      </c>
    </row>
    <row r="88" spans="1:10" s="13" customFormat="1" ht="47.25" x14ac:dyDescent="0.25">
      <c r="A88" s="17">
        <v>3</v>
      </c>
      <c r="B88" s="22" t="s">
        <v>11</v>
      </c>
      <c r="C88" s="23" t="s">
        <v>93</v>
      </c>
      <c r="D88" s="23" t="s">
        <v>99</v>
      </c>
      <c r="E88" s="23" t="s">
        <v>56</v>
      </c>
      <c r="F88" s="23" t="s">
        <v>80</v>
      </c>
      <c r="G88" s="24">
        <v>3051.1</v>
      </c>
      <c r="H88" s="24">
        <v>2519.8000000000002</v>
      </c>
      <c r="I88" s="24">
        <v>3051.1</v>
      </c>
      <c r="J88" s="24">
        <v>2519.8000000000002</v>
      </c>
    </row>
    <row r="89" spans="1:10" s="13" customFormat="1" ht="15.75" x14ac:dyDescent="0.25">
      <c r="A89" s="17">
        <v>3</v>
      </c>
      <c r="B89" s="22" t="s">
        <v>46</v>
      </c>
      <c r="C89" s="23" t="s">
        <v>93</v>
      </c>
      <c r="D89" s="23" t="s">
        <v>99</v>
      </c>
      <c r="E89" s="23" t="s">
        <v>56</v>
      </c>
      <c r="F89" s="23" t="s">
        <v>98</v>
      </c>
      <c r="G89" s="24"/>
      <c r="H89" s="24"/>
      <c r="I89" s="24"/>
      <c r="J89" s="24"/>
    </row>
    <row r="90" spans="1:10" s="13" customFormat="1" ht="78.75" x14ac:dyDescent="0.25">
      <c r="A90" s="17">
        <v>3</v>
      </c>
      <c r="B90" s="22" t="s">
        <v>188</v>
      </c>
      <c r="C90" s="23" t="s">
        <v>93</v>
      </c>
      <c r="D90" s="23" t="s">
        <v>99</v>
      </c>
      <c r="E90" s="23" t="s">
        <v>56</v>
      </c>
      <c r="F90" s="23" t="s">
        <v>100</v>
      </c>
      <c r="G90" s="24">
        <v>19120.5</v>
      </c>
      <c r="H90" s="24">
        <v>19120.5</v>
      </c>
      <c r="I90" s="24">
        <v>19120.5</v>
      </c>
      <c r="J90" s="24">
        <v>19120.5</v>
      </c>
    </row>
    <row r="91" spans="1:10" s="13" customFormat="1" ht="15.75" x14ac:dyDescent="0.25">
      <c r="A91" s="17">
        <v>3</v>
      </c>
      <c r="B91" s="22" t="s">
        <v>12</v>
      </c>
      <c r="C91" s="23" t="s">
        <v>93</v>
      </c>
      <c r="D91" s="23" t="s">
        <v>99</v>
      </c>
      <c r="E91" s="23" t="s">
        <v>56</v>
      </c>
      <c r="F91" s="23" t="s">
        <v>81</v>
      </c>
      <c r="G91" s="24">
        <v>3.4</v>
      </c>
      <c r="H91" s="24">
        <v>3.4</v>
      </c>
      <c r="I91" s="24">
        <v>3.4</v>
      </c>
      <c r="J91" s="24">
        <v>3.4</v>
      </c>
    </row>
    <row r="92" spans="1:10" s="13" customFormat="1" ht="15.75" x14ac:dyDescent="0.25">
      <c r="A92" s="15">
        <v>1</v>
      </c>
      <c r="B92" s="29" t="s">
        <v>57</v>
      </c>
      <c r="C92" s="30" t="s">
        <v>93</v>
      </c>
      <c r="D92" s="30" t="s">
        <v>90</v>
      </c>
      <c r="E92" s="30" t="s">
        <v>6</v>
      </c>
      <c r="F92" s="30" t="s">
        <v>78</v>
      </c>
      <c r="G92" s="31">
        <f>SUMIFS(G93:G1100,$C93:$C1100,$C93,$D93:$D1100,$D93)/2</f>
        <v>1887.2</v>
      </c>
      <c r="H92" s="31">
        <f>SUMIFS(H93:H1100,$C93:$C1100,$C93,$D93:$D1100,$D93)/2</f>
        <v>0</v>
      </c>
      <c r="I92" s="31">
        <f>SUMIFS(I93:I1100,$C93:$C1100,$C93,$D93:$D1100,$D93)/2</f>
        <v>1887.2</v>
      </c>
      <c r="J92" s="31">
        <f>SUMIFS(J93:J1100,$C93:$C1100,$C93,$D93:$D1100,$D93)/2</f>
        <v>0</v>
      </c>
    </row>
    <row r="93" spans="1:10" s="13" customFormat="1" ht="63" x14ac:dyDescent="0.25">
      <c r="A93" s="16">
        <v>2</v>
      </c>
      <c r="B93" s="41" t="s">
        <v>144</v>
      </c>
      <c r="C93" s="42" t="s">
        <v>93</v>
      </c>
      <c r="D93" s="42" t="s">
        <v>90</v>
      </c>
      <c r="E93" s="42" t="s">
        <v>148</v>
      </c>
      <c r="F93" s="33"/>
      <c r="G93" s="34">
        <f>SUMIFS(G94:G1097,$C94:$C1097,$C94,$D94:$D1097,$D94,$E94:$E1097,$E94)</f>
        <v>1887.2</v>
      </c>
      <c r="H93" s="34">
        <f>SUMIFS(H94:H1097,$C94:$C1097,$C94,$D94:$D1097,$D94,$E94:$E1097,$E94)</f>
        <v>0</v>
      </c>
      <c r="I93" s="34">
        <f>SUMIFS(I94:I1097,$C94:$C1097,$C94,$D94:$D1097,$D94,$E94:$E1097,$E94)</f>
        <v>1887.2</v>
      </c>
      <c r="J93" s="34">
        <f>SUMIFS(J94:J1097,$C94:$C1097,$C94,$D94:$D1097,$D94,$E94:$E1097,$E94)</f>
        <v>0</v>
      </c>
    </row>
    <row r="94" spans="1:10" s="13" customFormat="1" ht="78.75" x14ac:dyDescent="0.25">
      <c r="A94" s="17">
        <v>3</v>
      </c>
      <c r="B94" s="22" t="s">
        <v>188</v>
      </c>
      <c r="C94" s="23" t="s">
        <v>93</v>
      </c>
      <c r="D94" s="23" t="s">
        <v>90</v>
      </c>
      <c r="E94" s="23" t="s">
        <v>148</v>
      </c>
      <c r="F94" s="23" t="s">
        <v>100</v>
      </c>
      <c r="G94" s="24">
        <v>1887.2</v>
      </c>
      <c r="H94" s="24"/>
      <c r="I94" s="24">
        <v>1887.2</v>
      </c>
      <c r="J94" s="24"/>
    </row>
    <row r="95" spans="1:10" s="13" customFormat="1" ht="15.75" x14ac:dyDescent="0.25">
      <c r="A95" s="15">
        <v>1</v>
      </c>
      <c r="B95" s="40" t="s">
        <v>183</v>
      </c>
      <c r="C95" s="30" t="s">
        <v>93</v>
      </c>
      <c r="D95" s="30" t="s">
        <v>96</v>
      </c>
      <c r="E95" s="30"/>
      <c r="F95" s="30"/>
      <c r="G95" s="31">
        <f>SUMIFS(G96:G1103,$C96:$C1103,$C96,$D96:$D1103,$D96)/2</f>
        <v>49814.3</v>
      </c>
      <c r="H95" s="31">
        <f>SUMIFS(H96:H1103,$C96:$C1103,$C96,$D96:$D1103,$D96)/2</f>
        <v>45000</v>
      </c>
      <c r="I95" s="31">
        <f>SUMIFS(I96:I1103,$C96:$C1103,$C96,$D96:$D1103,$D96)/2</f>
        <v>49814.3</v>
      </c>
      <c r="J95" s="31">
        <f>SUMIFS(J96:J1103,$C96:$C1103,$C96,$D96:$D1103,$D96)/2</f>
        <v>45000</v>
      </c>
    </row>
    <row r="96" spans="1:10" s="13" customFormat="1" ht="63" x14ac:dyDescent="0.25">
      <c r="A96" s="16">
        <v>2</v>
      </c>
      <c r="B96" s="32" t="s">
        <v>194</v>
      </c>
      <c r="C96" s="33" t="s">
        <v>93</v>
      </c>
      <c r="D96" s="33" t="s">
        <v>96</v>
      </c>
      <c r="E96" s="33" t="s">
        <v>58</v>
      </c>
      <c r="F96" s="33"/>
      <c r="G96" s="34">
        <f>SUMIFS(G97:G1100,$C97:$C1100,$C97,$D97:$D1100,$D97,$E97:$E1100,$E97)</f>
        <v>49814.3</v>
      </c>
      <c r="H96" s="34">
        <f>SUMIFS(H97:H1100,$C97:$C1100,$C97,$D97:$D1100,$D97,$E97:$E1100,$E97)</f>
        <v>45000</v>
      </c>
      <c r="I96" s="34">
        <f>SUMIFS(I97:I1100,$C97:$C1100,$C97,$D97:$D1100,$D97,$E97:$E1100,$E97)</f>
        <v>49814.3</v>
      </c>
      <c r="J96" s="34">
        <f>SUMIFS(J97:J1100,$C97:$C1100,$C97,$D97:$D1100,$D97,$E97:$E1100,$E97)</f>
        <v>45000</v>
      </c>
    </row>
    <row r="97" spans="1:10" s="13" customFormat="1" ht="15.75" x14ac:dyDescent="0.25">
      <c r="A97" s="17">
        <v>3</v>
      </c>
      <c r="B97" s="22" t="s">
        <v>46</v>
      </c>
      <c r="C97" s="23" t="s">
        <v>93</v>
      </c>
      <c r="D97" s="23" t="s">
        <v>96</v>
      </c>
      <c r="E97" s="23" t="s">
        <v>58</v>
      </c>
      <c r="F97" s="23" t="s">
        <v>98</v>
      </c>
      <c r="G97" s="24">
        <v>49814.3</v>
      </c>
      <c r="H97" s="24">
        <v>45000</v>
      </c>
      <c r="I97" s="24">
        <v>49814.3</v>
      </c>
      <c r="J97" s="24">
        <v>45000</v>
      </c>
    </row>
    <row r="98" spans="1:10" s="13" customFormat="1" ht="15.75" x14ac:dyDescent="0.25">
      <c r="A98" s="15">
        <v>1</v>
      </c>
      <c r="B98" s="29" t="s">
        <v>152</v>
      </c>
      <c r="C98" s="30" t="s">
        <v>93</v>
      </c>
      <c r="D98" s="30" t="s">
        <v>91</v>
      </c>
      <c r="E98" s="30" t="s">
        <v>6</v>
      </c>
      <c r="F98" s="30" t="s">
        <v>78</v>
      </c>
      <c r="G98" s="31">
        <f>SUMIFS(G99:G1106,$C99:$C1106,$C99,$D99:$D1106,$D99)/2</f>
        <v>0</v>
      </c>
      <c r="H98" s="31">
        <f>SUMIFS(H99:H1106,$C99:$C1106,$C99,$D99:$D1106,$D99)/2</f>
        <v>0</v>
      </c>
      <c r="I98" s="31">
        <f>SUMIFS(I99:I1106,$C99:$C1106,$C99,$D99:$D1106,$D99)/2</f>
        <v>0</v>
      </c>
      <c r="J98" s="31">
        <f>SUMIFS(J99:J1106,$C99:$C1106,$C99,$D99:$D1106,$D99)/2</f>
        <v>0</v>
      </c>
    </row>
    <row r="99" spans="1:10" s="13" customFormat="1" ht="78.75" x14ac:dyDescent="0.25">
      <c r="A99" s="16">
        <v>2</v>
      </c>
      <c r="B99" s="41" t="s">
        <v>169</v>
      </c>
      <c r="C99" s="33" t="s">
        <v>93</v>
      </c>
      <c r="D99" s="33" t="s">
        <v>91</v>
      </c>
      <c r="E99" s="33" t="s">
        <v>50</v>
      </c>
      <c r="F99" s="33"/>
      <c r="G99" s="34">
        <f>SUMIFS(G100:G1103,$C100:$C1103,$C100,$D100:$D1103,$D100,$E100:$E1103,$E100)</f>
        <v>0</v>
      </c>
      <c r="H99" s="34">
        <f>SUMIFS(H100:H1103,$C100:$C1103,$C100,$D100:$D1103,$D100,$E100:$E1103,$E100)</f>
        <v>0</v>
      </c>
      <c r="I99" s="34">
        <f>SUMIFS(I100:I1103,$C100:$C1103,$C100,$D100:$D1103,$D100,$E100:$E1103,$E100)</f>
        <v>0</v>
      </c>
      <c r="J99" s="34">
        <f>SUMIFS(J100:J1103,$C100:$C1103,$C100,$D100:$D1103,$D100,$E100:$E1103,$E100)</f>
        <v>0</v>
      </c>
    </row>
    <row r="100" spans="1:10" s="13" customFormat="1" ht="15.75" x14ac:dyDescent="0.25">
      <c r="A100" s="17">
        <v>3</v>
      </c>
      <c r="B100" s="22" t="s">
        <v>46</v>
      </c>
      <c r="C100" s="23" t="s">
        <v>93</v>
      </c>
      <c r="D100" s="23" t="s">
        <v>91</v>
      </c>
      <c r="E100" s="23" t="s">
        <v>50</v>
      </c>
      <c r="F100" s="23" t="s">
        <v>98</v>
      </c>
      <c r="G100" s="24"/>
      <c r="H100" s="24"/>
      <c r="I100" s="24"/>
      <c r="J100" s="24"/>
    </row>
    <row r="101" spans="1:10" s="13" customFormat="1" ht="47.25" x14ac:dyDescent="0.25">
      <c r="A101" s="16">
        <v>2</v>
      </c>
      <c r="B101" s="41" t="s">
        <v>158</v>
      </c>
      <c r="C101" s="33" t="s">
        <v>93</v>
      </c>
      <c r="D101" s="33" t="s">
        <v>91</v>
      </c>
      <c r="E101" s="33" t="s">
        <v>155</v>
      </c>
      <c r="F101" s="33"/>
      <c r="G101" s="34">
        <f>SUMIFS(G102:G1105,$C102:$C1105,$C102,$D102:$D1105,$D102,$E102:$E1105,$E102)</f>
        <v>0</v>
      </c>
      <c r="H101" s="34">
        <f>SUMIFS(H102:H1105,$C102:$C1105,$C102,$D102:$D1105,$D102,$E102:$E1105,$E102)</f>
        <v>0</v>
      </c>
      <c r="I101" s="34">
        <f>SUMIFS(I102:I1105,$C102:$C1105,$C102,$D102:$D1105,$D102,$E102:$E1105,$E102)</f>
        <v>0</v>
      </c>
      <c r="J101" s="34">
        <f>SUMIFS(J102:J1105,$C102:$C1105,$C102,$D102:$D1105,$D102,$E102:$E1105,$E102)</f>
        <v>0</v>
      </c>
    </row>
    <row r="102" spans="1:10" s="13" customFormat="1" ht="15.75" x14ac:dyDescent="0.25">
      <c r="A102" s="17">
        <v>3</v>
      </c>
      <c r="B102" s="22" t="s">
        <v>157</v>
      </c>
      <c r="C102" s="23" t="s">
        <v>93</v>
      </c>
      <c r="D102" s="23" t="s">
        <v>91</v>
      </c>
      <c r="E102" s="23" t="s">
        <v>155</v>
      </c>
      <c r="F102" s="23" t="s">
        <v>156</v>
      </c>
      <c r="G102" s="24"/>
      <c r="H102" s="24"/>
      <c r="I102" s="24"/>
      <c r="J102" s="24"/>
    </row>
    <row r="103" spans="1:10" s="13" customFormat="1" ht="31.5" x14ac:dyDescent="0.25">
      <c r="A103" s="15">
        <v>1</v>
      </c>
      <c r="B103" s="29" t="s">
        <v>38</v>
      </c>
      <c r="C103" s="30" t="s">
        <v>93</v>
      </c>
      <c r="D103" s="30" t="s">
        <v>94</v>
      </c>
      <c r="E103" s="30"/>
      <c r="F103" s="30"/>
      <c r="G103" s="31">
        <f>SUMIFS(G104:G1111,$C104:$C1111,$C104,$D104:$D1111,$D104)/2</f>
        <v>22677.9</v>
      </c>
      <c r="H103" s="31">
        <f>SUMIFS(H104:H1111,$C104:$C1111,$C104,$D104:$D1111,$D104)/2</f>
        <v>14418</v>
      </c>
      <c r="I103" s="31">
        <f>SUMIFS(I104:I1111,$C104:$C1111,$C104,$D104:$D1111,$D104)/2</f>
        <v>22677.300000000003</v>
      </c>
      <c r="J103" s="31">
        <f>SUMIFS(J104:J1111,$C104:$C1111,$C104,$D104:$D1111,$D104)/2</f>
        <v>14417.5</v>
      </c>
    </row>
    <row r="104" spans="1:10" s="13" customFormat="1" ht="47.25" x14ac:dyDescent="0.25">
      <c r="A104" s="16">
        <v>2</v>
      </c>
      <c r="B104" s="32" t="s">
        <v>174</v>
      </c>
      <c r="C104" s="33" t="s">
        <v>93</v>
      </c>
      <c r="D104" s="33" t="s">
        <v>94</v>
      </c>
      <c r="E104" s="33" t="s">
        <v>59</v>
      </c>
      <c r="F104" s="33"/>
      <c r="G104" s="34">
        <f>SUMIFS(G105:G1108,$C105:$C1108,$C105,$D105:$D1108,$D105,$E105:$E1108,$E105)</f>
        <v>4433.1000000000004</v>
      </c>
      <c r="H104" s="34">
        <f>SUMIFS(H105:H1108,$C105:$C1108,$C105,$D105:$D1108,$D105,$E105:$E1108,$E105)</f>
        <v>0</v>
      </c>
      <c r="I104" s="34">
        <f>SUMIFS(I105:I1108,$C105:$C1108,$C105,$D105:$D1108,$D105,$E105:$E1108,$E105)</f>
        <v>4433.1000000000004</v>
      </c>
      <c r="J104" s="34">
        <f>SUMIFS(J105:J1108,$C105:$C1108,$C105,$D105:$D1108,$D105,$E105:$E1108,$E105)</f>
        <v>0</v>
      </c>
    </row>
    <row r="105" spans="1:10" s="13" customFormat="1" ht="47.25" x14ac:dyDescent="0.25">
      <c r="A105" s="17">
        <v>3</v>
      </c>
      <c r="B105" s="22" t="s">
        <v>60</v>
      </c>
      <c r="C105" s="23" t="s">
        <v>93</v>
      </c>
      <c r="D105" s="23" t="s">
        <v>94</v>
      </c>
      <c r="E105" s="23" t="s">
        <v>59</v>
      </c>
      <c r="F105" s="23" t="s">
        <v>101</v>
      </c>
      <c r="G105" s="24">
        <v>4433.1000000000004</v>
      </c>
      <c r="H105" s="24"/>
      <c r="I105" s="24">
        <v>4433.1000000000004</v>
      </c>
      <c r="J105" s="24"/>
    </row>
    <row r="106" spans="1:10" s="13" customFormat="1" ht="78.75" x14ac:dyDescent="0.25">
      <c r="A106" s="16">
        <v>2</v>
      </c>
      <c r="B106" s="41" t="s">
        <v>169</v>
      </c>
      <c r="C106" s="33" t="s">
        <v>93</v>
      </c>
      <c r="D106" s="33" t="s">
        <v>94</v>
      </c>
      <c r="E106" s="33" t="s">
        <v>50</v>
      </c>
      <c r="F106" s="33"/>
      <c r="G106" s="34">
        <f>SUMIFS(G107:G1110,$C107:$C1110,$C107,$D107:$D1110,$D107,$E107:$E1110,$E107)</f>
        <v>18244.8</v>
      </c>
      <c r="H106" s="34">
        <f>SUMIFS(H107:H1110,$C107:$C1110,$C107,$D107:$D1110,$D107,$E107:$E1110,$E107)</f>
        <v>14418</v>
      </c>
      <c r="I106" s="34">
        <f>SUMIFS(I107:I1110,$C107:$C1110,$C107,$D107:$D1110,$D107,$E107:$E1110,$E107)</f>
        <v>18244.2</v>
      </c>
      <c r="J106" s="34">
        <f>SUMIFS(J107:J1110,$C107:$C1110,$C107,$D107:$D1110,$D107,$E107:$E1110,$E107)</f>
        <v>14417.5</v>
      </c>
    </row>
    <row r="107" spans="1:10" s="13" customFormat="1" ht="47.25" x14ac:dyDescent="0.25">
      <c r="A107" s="17">
        <v>3</v>
      </c>
      <c r="B107" s="22" t="s">
        <v>11</v>
      </c>
      <c r="C107" s="23" t="s">
        <v>93</v>
      </c>
      <c r="D107" s="23" t="s">
        <v>94</v>
      </c>
      <c r="E107" s="23" t="s">
        <v>50</v>
      </c>
      <c r="F107" s="23" t="s">
        <v>80</v>
      </c>
      <c r="G107" s="24">
        <v>18244.8</v>
      </c>
      <c r="H107" s="24">
        <v>14418</v>
      </c>
      <c r="I107" s="24">
        <v>18244.2</v>
      </c>
      <c r="J107" s="24">
        <v>14417.5</v>
      </c>
    </row>
    <row r="108" spans="1:10" s="13" customFormat="1" ht="15.75" x14ac:dyDescent="0.25">
      <c r="A108" s="14">
        <v>0</v>
      </c>
      <c r="B108" s="26" t="s">
        <v>115</v>
      </c>
      <c r="C108" s="27" t="s">
        <v>99</v>
      </c>
      <c r="D108" s="27" t="s">
        <v>121</v>
      </c>
      <c r="E108" s="27"/>
      <c r="F108" s="27"/>
      <c r="G108" s="28">
        <f>SUMIFS(G109:G1127,$C109:$C1127,$C109)/3</f>
        <v>137556.5</v>
      </c>
      <c r="H108" s="28">
        <f>SUMIFS(H109:H1117,$C109:$C1117,$C109)/3</f>
        <v>111144.80000000003</v>
      </c>
      <c r="I108" s="28">
        <f>SUMIFS(I109:I1127,$C109:$C1127,$C109)/3</f>
        <v>159191.30000000002</v>
      </c>
      <c r="J108" s="28">
        <f>SUMIFS(J109:J1117,$C109:$C1117,$C109)/3</f>
        <v>132546.6</v>
      </c>
    </row>
    <row r="109" spans="1:10" s="13" customFormat="1" ht="15.75" x14ac:dyDescent="0.25">
      <c r="A109" s="15">
        <v>1</v>
      </c>
      <c r="B109" s="29" t="s">
        <v>61</v>
      </c>
      <c r="C109" s="30" t="s">
        <v>99</v>
      </c>
      <c r="D109" s="30" t="s">
        <v>76</v>
      </c>
      <c r="E109" s="30"/>
      <c r="F109" s="30"/>
      <c r="G109" s="31">
        <f>SUMIFS(G110:G1117,$C110:$C1117,$C110,$D110:$D1117,$D110)/2</f>
        <v>89394</v>
      </c>
      <c r="H109" s="31">
        <f>SUMIFS(H110:H1117,$C110:$C1117,$C110,$D110:$D1117,$D110)/2</f>
        <v>82447.600000000006</v>
      </c>
      <c r="I109" s="31">
        <f>SUMIFS(I110:I1117,$C110:$C1117,$C110,$D110:$D1117,$D110)/2</f>
        <v>111378.5</v>
      </c>
      <c r="J109" s="31">
        <f>SUMIFS(J110:J1117,$C110:$C1117,$C110,$D110:$D1117,$D110)/2</f>
        <v>103332.8</v>
      </c>
    </row>
    <row r="110" spans="1:10" s="13" customFormat="1" ht="78.75" x14ac:dyDescent="0.25">
      <c r="A110" s="16">
        <v>2</v>
      </c>
      <c r="B110" s="35" t="s">
        <v>168</v>
      </c>
      <c r="C110" s="33" t="s">
        <v>99</v>
      </c>
      <c r="D110" s="33" t="s">
        <v>76</v>
      </c>
      <c r="E110" s="33" t="s">
        <v>49</v>
      </c>
      <c r="F110" s="33" t="s">
        <v>78</v>
      </c>
      <c r="G110" s="34">
        <f>SUMIFS(G111:G1114,$C111:$C1114,$C111,$D111:$D1114,$D111,$E111:$E1114,$E111)</f>
        <v>2607.1</v>
      </c>
      <c r="H110" s="34">
        <f>SUMIFS(H111:H1114,$C111:$C1114,$C111,$D111:$D1114,$D111,$E111:$E1114,$E111)</f>
        <v>0</v>
      </c>
      <c r="I110" s="34">
        <f>SUMIFS(I111:I1114,$C111:$C1114,$C111,$D111:$D1114,$D111,$E111:$E1114,$E111)</f>
        <v>2607.1</v>
      </c>
      <c r="J110" s="34">
        <f>SUMIFS(J111:J1114,$C111:$C1114,$C111,$D111:$D1114,$D111,$E111:$E1114,$E111)</f>
        <v>0</v>
      </c>
    </row>
    <row r="111" spans="1:10" s="13" customFormat="1" ht="15.75" x14ac:dyDescent="0.25">
      <c r="A111" s="17">
        <v>3</v>
      </c>
      <c r="B111" s="22" t="s">
        <v>46</v>
      </c>
      <c r="C111" s="23" t="s">
        <v>99</v>
      </c>
      <c r="D111" s="23" t="s">
        <v>76</v>
      </c>
      <c r="E111" s="23" t="s">
        <v>49</v>
      </c>
      <c r="F111" s="23" t="s">
        <v>98</v>
      </c>
      <c r="G111" s="24">
        <v>2607.1</v>
      </c>
      <c r="H111" s="24"/>
      <c r="I111" s="24">
        <v>2607.1</v>
      </c>
      <c r="J111" s="24"/>
    </row>
    <row r="112" spans="1:10" s="13" customFormat="1" ht="63" x14ac:dyDescent="0.25">
      <c r="A112" s="16">
        <v>2</v>
      </c>
      <c r="B112" s="45" t="s">
        <v>154</v>
      </c>
      <c r="C112" s="33" t="s">
        <v>99</v>
      </c>
      <c r="D112" s="33" t="s">
        <v>76</v>
      </c>
      <c r="E112" s="33" t="s">
        <v>153</v>
      </c>
      <c r="F112" s="33" t="s">
        <v>78</v>
      </c>
      <c r="G112" s="34">
        <f>SUMIFS(G113:G1116,$C113:$C1116,$C113,$D113:$D1116,$D113,$E113:$E1116,$E113)</f>
        <v>86786.9</v>
      </c>
      <c r="H112" s="34">
        <f>SUMIFS(H113:H1116,$C113:$C1116,$C113,$D113:$D1116,$D113,$E113:$E1116,$E113)</f>
        <v>82447.600000000006</v>
      </c>
      <c r="I112" s="34">
        <f>SUMIFS(I113:I1116,$C113:$C1116,$C113,$D113:$D1116,$D113,$E113:$E1116,$E113)</f>
        <v>108771.4</v>
      </c>
      <c r="J112" s="34">
        <f>SUMIFS(J113:J1116,$C113:$C1116,$C113,$D113:$D1116,$D113,$E113:$E1116,$E113)</f>
        <v>103332.8</v>
      </c>
    </row>
    <row r="113" spans="1:10" s="13" customFormat="1" ht="127.15" customHeight="1" x14ac:dyDescent="0.25">
      <c r="A113" s="17">
        <v>3</v>
      </c>
      <c r="B113" s="22" t="s">
        <v>127</v>
      </c>
      <c r="C113" s="23" t="s">
        <v>99</v>
      </c>
      <c r="D113" s="23" t="s">
        <v>76</v>
      </c>
      <c r="E113" s="23" t="s">
        <v>153</v>
      </c>
      <c r="F113" s="23" t="s">
        <v>128</v>
      </c>
      <c r="G113" s="24">
        <v>86786.9</v>
      </c>
      <c r="H113" s="24">
        <v>82447.600000000006</v>
      </c>
      <c r="I113" s="24">
        <v>108771.4</v>
      </c>
      <c r="J113" s="24">
        <v>103332.8</v>
      </c>
    </row>
    <row r="114" spans="1:10" s="13" customFormat="1" ht="15.75" x14ac:dyDescent="0.25">
      <c r="A114" s="15">
        <v>1</v>
      </c>
      <c r="B114" s="40" t="s">
        <v>126</v>
      </c>
      <c r="C114" s="30" t="s">
        <v>99</v>
      </c>
      <c r="D114" s="30" t="s">
        <v>95</v>
      </c>
      <c r="E114" s="30"/>
      <c r="F114" s="30"/>
      <c r="G114" s="31">
        <f>SUMIFS(G115:G1122,$C115:$C1122,$C115,$D115:$D1122,$D115)/2</f>
        <v>22664.000000000004</v>
      </c>
      <c r="H114" s="31">
        <f>SUMIFS(H115:H1122,$C115:$C1122,$C115,$D115:$D1122,$D115)/2</f>
        <v>6736</v>
      </c>
      <c r="I114" s="31">
        <f>SUMIFS(I115:I1122,$C115:$C1122,$C115,$D115:$D1122,$D115)/2</f>
        <v>21770.600000000002</v>
      </c>
      <c r="J114" s="31">
        <f>SUMIFS(J115:J1122,$C115:$C1122,$C115,$D115:$D1122,$D115)/2</f>
        <v>6736</v>
      </c>
    </row>
    <row r="115" spans="1:10" s="13" customFormat="1" ht="47.25" x14ac:dyDescent="0.25">
      <c r="A115" s="16">
        <v>2</v>
      </c>
      <c r="B115" s="41" t="s">
        <v>195</v>
      </c>
      <c r="C115" s="33" t="s">
        <v>99</v>
      </c>
      <c r="D115" s="33" t="s">
        <v>95</v>
      </c>
      <c r="E115" s="42" t="s">
        <v>62</v>
      </c>
      <c r="F115" s="42" t="s">
        <v>78</v>
      </c>
      <c r="G115" s="34">
        <f>SUMIFS(G116:G1119,$C116:$C1119,$C116,$D116:$D1119,$D116,$E116:$E1119,$E116)</f>
        <v>7941.2</v>
      </c>
      <c r="H115" s="34">
        <f>SUMIFS(H116:H1119,$C116:$C1119,$C116,$D116:$D1119,$D116,$E116:$E1119,$E116)</f>
        <v>6736</v>
      </c>
      <c r="I115" s="34">
        <f>SUMIFS(I116:I1119,$C116:$C1119,$C116,$D116:$D1119,$D116,$E116:$E1119,$E116)</f>
        <v>7941.2</v>
      </c>
      <c r="J115" s="34">
        <f>SUMIFS(J116:J1119,$C116:$C1119,$C116,$D116:$D1119,$D116,$E116:$E1119,$E116)</f>
        <v>6736</v>
      </c>
    </row>
    <row r="116" spans="1:10" s="13" customFormat="1" ht="141.75" x14ac:dyDescent="0.25">
      <c r="A116" s="17">
        <v>3</v>
      </c>
      <c r="B116" s="22" t="s">
        <v>127</v>
      </c>
      <c r="C116" s="23" t="s">
        <v>99</v>
      </c>
      <c r="D116" s="23" t="s">
        <v>95</v>
      </c>
      <c r="E116" s="23" t="s">
        <v>62</v>
      </c>
      <c r="F116" s="23" t="s">
        <v>128</v>
      </c>
      <c r="G116" s="24">
        <v>7924.7</v>
      </c>
      <c r="H116" s="24">
        <v>6736</v>
      </c>
      <c r="I116" s="24">
        <v>7924.7</v>
      </c>
      <c r="J116" s="24">
        <v>6736</v>
      </c>
    </row>
    <row r="117" spans="1:10" s="13" customFormat="1" ht="15.75" x14ac:dyDescent="0.25">
      <c r="A117" s="17">
        <v>3</v>
      </c>
      <c r="B117" s="22" t="s">
        <v>46</v>
      </c>
      <c r="C117" s="23" t="s">
        <v>99</v>
      </c>
      <c r="D117" s="23" t="s">
        <v>95</v>
      </c>
      <c r="E117" s="23" t="s">
        <v>62</v>
      </c>
      <c r="F117" s="23" t="s">
        <v>98</v>
      </c>
      <c r="G117" s="24">
        <v>16.5</v>
      </c>
      <c r="H117" s="24"/>
      <c r="I117" s="24">
        <v>16.5</v>
      </c>
      <c r="J117" s="24"/>
    </row>
    <row r="118" spans="1:10" s="13" customFormat="1" ht="94.5" x14ac:dyDescent="0.25">
      <c r="A118" s="16">
        <v>2</v>
      </c>
      <c r="B118" s="39" t="s">
        <v>175</v>
      </c>
      <c r="C118" s="33" t="s">
        <v>99</v>
      </c>
      <c r="D118" s="33" t="s">
        <v>95</v>
      </c>
      <c r="E118" s="42" t="s">
        <v>45</v>
      </c>
      <c r="F118" s="42" t="s">
        <v>78</v>
      </c>
      <c r="G118" s="34">
        <f>SUMIFS(G119:G1122,$C119:$C1122,$C119,$D119:$D1122,$D119,$E119:$E1122,$E119)</f>
        <v>10500</v>
      </c>
      <c r="H118" s="34">
        <f>SUMIFS(H119:H1122,$C119:$C1122,$C119,$D119:$D1122,$D119,$E119:$E1122,$E119)</f>
        <v>0</v>
      </c>
      <c r="I118" s="34">
        <f>SUMIFS(I119:I1122,$C119:$C1122,$C119,$D119:$D1122,$D119,$E119:$E1122,$E119)</f>
        <v>10500</v>
      </c>
      <c r="J118" s="34">
        <f>SUMIFS(J119:J1122,$C119:$C1122,$C119,$D119:$D1122,$D119,$E119:$E1122,$E119)</f>
        <v>0</v>
      </c>
    </row>
    <row r="119" spans="1:10" s="13" customFormat="1" ht="47.25" x14ac:dyDescent="0.25">
      <c r="A119" s="17">
        <v>3</v>
      </c>
      <c r="B119" s="22" t="s">
        <v>60</v>
      </c>
      <c r="C119" s="23" t="s">
        <v>99</v>
      </c>
      <c r="D119" s="23" t="s">
        <v>95</v>
      </c>
      <c r="E119" s="23" t="s">
        <v>45</v>
      </c>
      <c r="F119" s="23" t="s">
        <v>101</v>
      </c>
      <c r="G119" s="24"/>
      <c r="H119" s="24"/>
      <c r="I119" s="24"/>
      <c r="J119" s="24"/>
    </row>
    <row r="120" spans="1:10" s="13" customFormat="1" ht="78.75" x14ac:dyDescent="0.25">
      <c r="A120" s="17">
        <v>3</v>
      </c>
      <c r="B120" s="22" t="s">
        <v>188</v>
      </c>
      <c r="C120" s="23" t="s">
        <v>99</v>
      </c>
      <c r="D120" s="23" t="s">
        <v>95</v>
      </c>
      <c r="E120" s="23" t="s">
        <v>45</v>
      </c>
      <c r="F120" s="23" t="s">
        <v>100</v>
      </c>
      <c r="G120" s="24">
        <v>10500</v>
      </c>
      <c r="H120" s="24"/>
      <c r="I120" s="24">
        <v>10500</v>
      </c>
      <c r="J120" s="24"/>
    </row>
    <row r="121" spans="1:10" s="13" customFormat="1" ht="141.75" x14ac:dyDescent="0.25">
      <c r="A121" s="17">
        <v>3</v>
      </c>
      <c r="B121" s="22" t="s">
        <v>127</v>
      </c>
      <c r="C121" s="23" t="s">
        <v>99</v>
      </c>
      <c r="D121" s="23" t="s">
        <v>95</v>
      </c>
      <c r="E121" s="23" t="s">
        <v>45</v>
      </c>
      <c r="F121" s="23" t="s">
        <v>128</v>
      </c>
      <c r="G121" s="24"/>
      <c r="H121" s="24"/>
      <c r="I121" s="24"/>
      <c r="J121" s="24"/>
    </row>
    <row r="122" spans="1:10" s="13" customFormat="1" ht="78.75" x14ac:dyDescent="0.25">
      <c r="A122" s="16">
        <v>2</v>
      </c>
      <c r="B122" s="41" t="s">
        <v>171</v>
      </c>
      <c r="C122" s="33" t="s">
        <v>99</v>
      </c>
      <c r="D122" s="33" t="s">
        <v>95</v>
      </c>
      <c r="E122" s="42" t="s">
        <v>125</v>
      </c>
      <c r="F122" s="42" t="s">
        <v>78</v>
      </c>
      <c r="G122" s="34">
        <f>SUMIFS(G123:G1126,$C123:$C1126,$C123,$D123:$D1126,$D123,$E123:$E1126,$E123)</f>
        <v>4222.8</v>
      </c>
      <c r="H122" s="34">
        <f>SUMIFS(H123:H1126,$C123:$C1126,$C123,$D123:$D1126,$D123,$E123:$E1126,$E123)</f>
        <v>0</v>
      </c>
      <c r="I122" s="34">
        <f>SUMIFS(I123:I1126,$C123:$C1126,$C123,$D123:$D1126,$D123,$E123:$E1126,$E123)</f>
        <v>3329.4</v>
      </c>
      <c r="J122" s="34">
        <f>SUMIFS(J123:J1126,$C123:$C1126,$C123,$D123:$D1126,$D123,$E123:$E1126,$E123)</f>
        <v>0</v>
      </c>
    </row>
    <row r="123" spans="1:10" s="13" customFormat="1" ht="15.75" x14ac:dyDescent="0.25">
      <c r="A123" s="17">
        <v>3</v>
      </c>
      <c r="B123" s="22" t="s">
        <v>46</v>
      </c>
      <c r="C123" s="23" t="s">
        <v>99</v>
      </c>
      <c r="D123" s="23" t="s">
        <v>95</v>
      </c>
      <c r="E123" s="23" t="s">
        <v>125</v>
      </c>
      <c r="F123" s="23" t="s">
        <v>98</v>
      </c>
      <c r="G123" s="24">
        <v>4222.8</v>
      </c>
      <c r="H123" s="24"/>
      <c r="I123" s="24">
        <v>3329.4</v>
      </c>
      <c r="J123" s="24"/>
    </row>
    <row r="124" spans="1:10" s="13" customFormat="1" ht="15.75" x14ac:dyDescent="0.25">
      <c r="A124" s="15">
        <v>1</v>
      </c>
      <c r="B124" s="40" t="s">
        <v>137</v>
      </c>
      <c r="C124" s="44" t="s">
        <v>99</v>
      </c>
      <c r="D124" s="44" t="s">
        <v>85</v>
      </c>
      <c r="E124" s="44" t="s">
        <v>6</v>
      </c>
      <c r="F124" s="44" t="s">
        <v>78</v>
      </c>
      <c r="G124" s="31">
        <f>SUMIFS(G125:G1132,$C125:$C1132,$C125,$D125:$D1132,$D125)/2</f>
        <v>25498.5</v>
      </c>
      <c r="H124" s="31">
        <f>SUMIFS(H125:H1132,$C125:$C1132,$C125,$D125:$D1132,$D125)/2</f>
        <v>21961.200000000001</v>
      </c>
      <c r="I124" s="31">
        <f>SUMIFS(I125:I1132,$C125:$C1132,$C125,$D125:$D1132,$D125)/2</f>
        <v>26042.199999999997</v>
      </c>
      <c r="J124" s="31">
        <f>SUMIFS(J125:J1132,$C125:$C1132,$C125,$D125:$D1132,$D125)/2</f>
        <v>22477.8</v>
      </c>
    </row>
    <row r="125" spans="1:10" s="13" customFormat="1" ht="47.25" x14ac:dyDescent="0.25">
      <c r="A125" s="16">
        <v>2</v>
      </c>
      <c r="B125" s="41" t="s">
        <v>195</v>
      </c>
      <c r="C125" s="33" t="s">
        <v>99</v>
      </c>
      <c r="D125" s="33" t="s">
        <v>85</v>
      </c>
      <c r="E125" s="42" t="s">
        <v>62</v>
      </c>
      <c r="F125" s="42" t="s">
        <v>78</v>
      </c>
      <c r="G125" s="34">
        <f>SUMIFS(G126:G1129,$C126:$C1129,$C126,$D126:$D1129,$D126,$E126:$E1129,$E126)</f>
        <v>10214.799999999999</v>
      </c>
      <c r="H125" s="34">
        <f>SUMIFS(H126:H1129,$C126:$C1129,$C126,$D126:$D1129,$D126,$E126:$E1129,$E126)</f>
        <v>7483.5</v>
      </c>
      <c r="I125" s="34">
        <f>SUMIFS(I126:I1129,$C126:$C1129,$C126,$D126:$D1129,$D126,$E126:$E1129,$E126)</f>
        <v>10214.799999999999</v>
      </c>
      <c r="J125" s="34">
        <f>SUMIFS(J126:J1129,$C126:$C1129,$C126,$D126:$D1129,$D126,$E126:$E1129,$E126)</f>
        <v>7483.5</v>
      </c>
    </row>
    <row r="126" spans="1:10" s="13" customFormat="1" ht="15.75" x14ac:dyDescent="0.25">
      <c r="A126" s="17">
        <v>3</v>
      </c>
      <c r="B126" s="22" t="s">
        <v>46</v>
      </c>
      <c r="C126" s="23" t="s">
        <v>99</v>
      </c>
      <c r="D126" s="23" t="s">
        <v>85</v>
      </c>
      <c r="E126" s="23" t="s">
        <v>62</v>
      </c>
      <c r="F126" s="23" t="s">
        <v>98</v>
      </c>
      <c r="G126" s="24">
        <v>10214.799999999999</v>
      </c>
      <c r="H126" s="24">
        <v>7483.5</v>
      </c>
      <c r="I126" s="24">
        <v>10214.799999999999</v>
      </c>
      <c r="J126" s="24">
        <v>7483.5</v>
      </c>
    </row>
    <row r="127" spans="1:10" s="13" customFormat="1" ht="63" x14ac:dyDescent="0.25">
      <c r="A127" s="16">
        <v>2</v>
      </c>
      <c r="B127" s="41" t="s">
        <v>203</v>
      </c>
      <c r="C127" s="42" t="s">
        <v>99</v>
      </c>
      <c r="D127" s="42" t="s">
        <v>85</v>
      </c>
      <c r="E127" s="42" t="s">
        <v>136</v>
      </c>
      <c r="F127" s="42" t="s">
        <v>78</v>
      </c>
      <c r="G127" s="34">
        <f>SUMIFS(G128:G1131,$C128:$C1131,$C128,$D128:$D1131,$D128,$E128:$E1131,$E128)</f>
        <v>15283.7</v>
      </c>
      <c r="H127" s="34">
        <f>SUMIFS(H128:H1131,$C128:$C1131,$C128,$D128:$D1131,$D128,$E128:$E1131,$E128)</f>
        <v>14477.7</v>
      </c>
      <c r="I127" s="34">
        <f>SUMIFS(I128:I1131,$C128:$C1131,$C128,$D128:$D1131,$D128,$E128:$E1131,$E128)</f>
        <v>15283.7</v>
      </c>
      <c r="J127" s="34">
        <f>SUMIFS(J128:J1131,$C128:$C1131,$C128,$D128:$D1131,$D128,$E128:$E1131,$E128)</f>
        <v>14477.7</v>
      </c>
    </row>
    <row r="128" spans="1:10" s="13" customFormat="1" ht="15.75" x14ac:dyDescent="0.25">
      <c r="A128" s="17">
        <v>3</v>
      </c>
      <c r="B128" s="22" t="s">
        <v>46</v>
      </c>
      <c r="C128" s="23" t="s">
        <v>99</v>
      </c>
      <c r="D128" s="23" t="s">
        <v>85</v>
      </c>
      <c r="E128" s="23" t="s">
        <v>136</v>
      </c>
      <c r="F128" s="23" t="s">
        <v>98</v>
      </c>
      <c r="G128" s="24">
        <v>15283.7</v>
      </c>
      <c r="H128" s="24">
        <v>14477.7</v>
      </c>
      <c r="I128" s="24">
        <v>15283.7</v>
      </c>
      <c r="J128" s="24">
        <v>14477.7</v>
      </c>
    </row>
    <row r="129" spans="1:10" s="13" customFormat="1" ht="47.25" x14ac:dyDescent="0.25">
      <c r="A129" s="16">
        <v>2</v>
      </c>
      <c r="B129" s="41" t="s">
        <v>163</v>
      </c>
      <c r="C129" s="42" t="s">
        <v>99</v>
      </c>
      <c r="D129" s="42" t="s">
        <v>85</v>
      </c>
      <c r="E129" s="42" t="s">
        <v>162</v>
      </c>
      <c r="F129" s="42" t="s">
        <v>78</v>
      </c>
      <c r="G129" s="34">
        <f>SUMIFS(G130:G1133,$C130:$C1133,$C130,$D130:$D1133,$D130,$E130:$E1133,$E130)</f>
        <v>0</v>
      </c>
      <c r="H129" s="34">
        <f>SUMIFS(H130:H1133,$C130:$C1133,$C130,$D130:$D1133,$D130,$E130:$E1133,$E130)</f>
        <v>0</v>
      </c>
      <c r="I129" s="34">
        <f>SUMIFS(I130:I1133,$C130:$C1133,$C130,$D130:$D1133,$D130,$E130:$E1133,$E130)</f>
        <v>543.70000000000005</v>
      </c>
      <c r="J129" s="34">
        <f>SUMIFS(J130:J1133,$C130:$C1133,$C130,$D130:$D1133,$D130,$E130:$E1133,$E130)</f>
        <v>516.6</v>
      </c>
    </row>
    <row r="130" spans="1:10" s="13" customFormat="1" ht="15.75" x14ac:dyDescent="0.25">
      <c r="A130" s="17">
        <v>3</v>
      </c>
      <c r="B130" s="22" t="s">
        <v>46</v>
      </c>
      <c r="C130" s="23" t="s">
        <v>99</v>
      </c>
      <c r="D130" s="23" t="s">
        <v>85</v>
      </c>
      <c r="E130" s="23" t="s">
        <v>162</v>
      </c>
      <c r="F130" s="23" t="s">
        <v>98</v>
      </c>
      <c r="G130" s="24"/>
      <c r="H130" s="24"/>
      <c r="I130" s="24">
        <v>543.70000000000005</v>
      </c>
      <c r="J130" s="24">
        <v>516.6</v>
      </c>
    </row>
    <row r="131" spans="1:10" s="13" customFormat="1" ht="15.75" x14ac:dyDescent="0.25">
      <c r="A131" s="14">
        <v>0</v>
      </c>
      <c r="B131" s="26" t="s">
        <v>116</v>
      </c>
      <c r="C131" s="27" t="s">
        <v>77</v>
      </c>
      <c r="D131" s="27" t="s">
        <v>121</v>
      </c>
      <c r="E131" s="27"/>
      <c r="F131" s="27"/>
      <c r="G131" s="28">
        <f>SUMIFS(G132:G1150,$C132:$C1150,$C132)/3</f>
        <v>12815.099999999999</v>
      </c>
      <c r="H131" s="28">
        <f>SUMIFS(H132:H1140,$C132:$C1140,$C132)/3</f>
        <v>2530</v>
      </c>
      <c r="I131" s="28">
        <f>SUMIFS(I132:I1150,$C132:$C1150,$C132)/3</f>
        <v>12394.800000000001</v>
      </c>
      <c r="J131" s="28">
        <f>SUMIFS(J132:J1140,$C132:$C1140,$C132)/3</f>
        <v>2530</v>
      </c>
    </row>
    <row r="132" spans="1:10" s="13" customFormat="1" ht="31.5" x14ac:dyDescent="0.25">
      <c r="A132" s="15">
        <v>1</v>
      </c>
      <c r="B132" s="29" t="s">
        <v>63</v>
      </c>
      <c r="C132" s="30" t="s">
        <v>77</v>
      </c>
      <c r="D132" s="30" t="s">
        <v>99</v>
      </c>
      <c r="E132" s="30" t="s">
        <v>78</v>
      </c>
      <c r="F132" s="30" t="s">
        <v>78</v>
      </c>
      <c r="G132" s="31">
        <f>SUMIFS(G133:G1140,$C133:$C1140,$C133,$D133:$D1140,$D133)/2</f>
        <v>12815.099999999999</v>
      </c>
      <c r="H132" s="31">
        <f>SUMIFS(H133:H1140,$C133:$C1140,$C133,$D133:$D1140,$D133)/2</f>
        <v>2530</v>
      </c>
      <c r="I132" s="31">
        <f>SUMIFS(I133:I1140,$C133:$C1140,$C133,$D133:$D1140,$D133)/2</f>
        <v>12394.8</v>
      </c>
      <c r="J132" s="31">
        <f>SUMIFS(J133:J1140,$C133:$C1140,$C133,$D133:$D1140,$D133)/2</f>
        <v>2530</v>
      </c>
    </row>
    <row r="133" spans="1:10" s="13" customFormat="1" ht="31.5" x14ac:dyDescent="0.25">
      <c r="A133" s="16">
        <v>2</v>
      </c>
      <c r="B133" s="32" t="s">
        <v>176</v>
      </c>
      <c r="C133" s="33" t="s">
        <v>77</v>
      </c>
      <c r="D133" s="33" t="s">
        <v>99</v>
      </c>
      <c r="E133" s="33" t="s">
        <v>64</v>
      </c>
      <c r="F133" s="33"/>
      <c r="G133" s="34">
        <f>SUMIFS(G134:G1137,$C134:$C1137,$C134,$D134:$D1137,$D134,$E134:$E1137,$E134)</f>
        <v>3713.3</v>
      </c>
      <c r="H133" s="34">
        <f>SUMIFS(H134:H1137,$C134:$C1137,$C134,$D134:$D1137,$D134,$E134:$E1137,$E134)</f>
        <v>2530</v>
      </c>
      <c r="I133" s="34">
        <f>SUMIFS(I134:I1137,$C134:$C1137,$C134,$D134:$D1137,$D134,$E134:$E1137,$E134)</f>
        <v>3713.3</v>
      </c>
      <c r="J133" s="34">
        <f>SUMIFS(J134:J1137,$C134:$C1137,$C134,$D134:$D1137,$D134,$E134:$E1137,$E134)</f>
        <v>2530</v>
      </c>
    </row>
    <row r="134" spans="1:10" s="13" customFormat="1" ht="15.75" x14ac:dyDescent="0.25">
      <c r="A134" s="17">
        <v>3</v>
      </c>
      <c r="B134" s="22" t="s">
        <v>46</v>
      </c>
      <c r="C134" s="23" t="s">
        <v>77</v>
      </c>
      <c r="D134" s="23" t="s">
        <v>99</v>
      </c>
      <c r="E134" s="23" t="s">
        <v>64</v>
      </c>
      <c r="F134" s="23" t="s">
        <v>98</v>
      </c>
      <c r="G134" s="24">
        <v>3713.3</v>
      </c>
      <c r="H134" s="24">
        <v>2530</v>
      </c>
      <c r="I134" s="24">
        <v>3713.3</v>
      </c>
      <c r="J134" s="24">
        <v>2530</v>
      </c>
    </row>
    <row r="135" spans="1:10" s="13" customFormat="1" ht="63" x14ac:dyDescent="0.25">
      <c r="A135" s="16">
        <v>2</v>
      </c>
      <c r="B135" s="32" t="s">
        <v>177</v>
      </c>
      <c r="C135" s="33" t="s">
        <v>77</v>
      </c>
      <c r="D135" s="33" t="s">
        <v>99</v>
      </c>
      <c r="E135" s="33" t="s">
        <v>65</v>
      </c>
      <c r="F135" s="33"/>
      <c r="G135" s="34">
        <f>SUMIFS(G136:G1139,$C136:$C1139,$C136,$D136:$D1139,$D136,$E136:$E1139,$E136)</f>
        <v>5623.2</v>
      </c>
      <c r="H135" s="34">
        <f>SUMIFS(H136:H1139,$C136:$C1139,$C136,$D136:$D1139,$D136,$E136:$E1139,$E136)</f>
        <v>0</v>
      </c>
      <c r="I135" s="34">
        <f>SUMIFS(I136:I1139,$C136:$C1139,$C136,$D136:$D1139,$D136,$E136:$E1139,$E136)</f>
        <v>5623.2</v>
      </c>
      <c r="J135" s="34">
        <f>SUMIFS(J136:J1139,$C136:$C1139,$C136,$D136:$D1139,$D136,$E136:$E1139,$E136)</f>
        <v>0</v>
      </c>
    </row>
    <row r="136" spans="1:10" s="13" customFormat="1" ht="15.75" x14ac:dyDescent="0.25">
      <c r="A136" s="17">
        <v>3</v>
      </c>
      <c r="B136" s="22" t="s">
        <v>46</v>
      </c>
      <c r="C136" s="23" t="s">
        <v>77</v>
      </c>
      <c r="D136" s="23" t="s">
        <v>99</v>
      </c>
      <c r="E136" s="23" t="s">
        <v>65</v>
      </c>
      <c r="F136" s="23" t="s">
        <v>98</v>
      </c>
      <c r="G136" s="24">
        <v>5623.2</v>
      </c>
      <c r="H136" s="24"/>
      <c r="I136" s="24">
        <v>5623.2</v>
      </c>
      <c r="J136" s="24"/>
    </row>
    <row r="137" spans="1:10" s="13" customFormat="1" ht="63" x14ac:dyDescent="0.25">
      <c r="A137" s="16">
        <v>2</v>
      </c>
      <c r="B137" s="35" t="s">
        <v>178</v>
      </c>
      <c r="C137" s="33" t="s">
        <v>77</v>
      </c>
      <c r="D137" s="33" t="s">
        <v>99</v>
      </c>
      <c r="E137" s="33" t="s">
        <v>66</v>
      </c>
      <c r="F137" s="33"/>
      <c r="G137" s="34">
        <f>SUMIFS(G138:G1141,$C138:$C1141,$C138,$D138:$D1141,$D138,$E138:$E1141,$E138)</f>
        <v>3478.6</v>
      </c>
      <c r="H137" s="34">
        <f>SUMIFS(H138:H1141,$C138:$C1141,$C138,$D138:$D1141,$D138,$E138:$E1141,$E138)</f>
        <v>0</v>
      </c>
      <c r="I137" s="34">
        <f>SUMIFS(I138:I1141,$C138:$C1141,$C138,$D138:$D1141,$D138,$E138:$E1141,$E138)</f>
        <v>3058.3</v>
      </c>
      <c r="J137" s="34">
        <f>SUMIFS(J138:J1141,$C138:$C1141,$C138,$D138:$D1141,$D138,$E138:$E1141,$E138)</f>
        <v>0</v>
      </c>
    </row>
    <row r="138" spans="1:10" s="13" customFormat="1" ht="15.75" x14ac:dyDescent="0.25">
      <c r="A138" s="17">
        <v>3</v>
      </c>
      <c r="B138" s="22" t="s">
        <v>46</v>
      </c>
      <c r="C138" s="23" t="s">
        <v>77</v>
      </c>
      <c r="D138" s="23" t="s">
        <v>99</v>
      </c>
      <c r="E138" s="23" t="s">
        <v>66</v>
      </c>
      <c r="F138" s="23" t="s">
        <v>98</v>
      </c>
      <c r="G138" s="24">
        <v>3478.6</v>
      </c>
      <c r="H138" s="24"/>
      <c r="I138" s="24">
        <v>3058.3</v>
      </c>
      <c r="J138" s="24"/>
    </row>
    <row r="139" spans="1:10" s="13" customFormat="1" ht="15.75" x14ac:dyDescent="0.25">
      <c r="A139" s="14">
        <v>0</v>
      </c>
      <c r="B139" s="26" t="s">
        <v>117</v>
      </c>
      <c r="C139" s="27" t="s">
        <v>88</v>
      </c>
      <c r="D139" s="27" t="s">
        <v>121</v>
      </c>
      <c r="E139" s="27"/>
      <c r="F139" s="27"/>
      <c r="G139" s="28">
        <f>SUMIFS(G140:G1158,$C140:$C1158,$C140)/3</f>
        <v>83517.7</v>
      </c>
      <c r="H139" s="28">
        <f>SUMIFS(H140:H1148,$C140:$C1148,$C140)/3</f>
        <v>2143</v>
      </c>
      <c r="I139" s="28">
        <f>SUMIFS(I140:I1158,$C140:$C1158,$C140)/3</f>
        <v>86928.8</v>
      </c>
      <c r="J139" s="28">
        <f>SUMIFS(J140:J1148,$C140:$C1148,$C140)/3</f>
        <v>2143</v>
      </c>
    </row>
    <row r="140" spans="1:10" s="13" customFormat="1" ht="15.75" x14ac:dyDescent="0.25">
      <c r="A140" s="15">
        <v>1</v>
      </c>
      <c r="B140" s="29" t="s">
        <v>39</v>
      </c>
      <c r="C140" s="30" t="s">
        <v>88</v>
      </c>
      <c r="D140" s="30" t="s">
        <v>95</v>
      </c>
      <c r="E140" s="30"/>
      <c r="F140" s="30"/>
      <c r="G140" s="31">
        <f>SUMIFS(G141:G1148,$C141:$C1148,$C141,$D141:$D1148,$D141)/2</f>
        <v>65631.199999999997</v>
      </c>
      <c r="H140" s="31">
        <f>SUMIFS(H141:H1148,$C141:$C1148,$C141,$D141:$D1148,$D141)/2</f>
        <v>0</v>
      </c>
      <c r="I140" s="31">
        <f>SUMIFS(I141:I1148,$C141:$C1148,$C141,$D141:$D1148,$D141)/2</f>
        <v>68783.600000000006</v>
      </c>
      <c r="J140" s="31">
        <f>SUMIFS(J141:J1148,$C141:$C1148,$C141,$D141:$D1148,$D141)/2</f>
        <v>0</v>
      </c>
    </row>
    <row r="141" spans="1:10" s="13" customFormat="1" ht="63" x14ac:dyDescent="0.25">
      <c r="A141" s="16">
        <v>2</v>
      </c>
      <c r="B141" s="49" t="s">
        <v>196</v>
      </c>
      <c r="C141" s="33" t="s">
        <v>88</v>
      </c>
      <c r="D141" s="33" t="s">
        <v>95</v>
      </c>
      <c r="E141" s="33" t="s">
        <v>40</v>
      </c>
      <c r="F141" s="33"/>
      <c r="G141" s="34">
        <f>SUMIFS(G142:G1145,$C142:$C1145,$C142,$D142:$D1145,$D142,$E142:$E1145,$E142)</f>
        <v>7628.2</v>
      </c>
      <c r="H141" s="34">
        <f>SUMIFS(H142:H1145,$C142:$C1145,$C142,$D142:$D1145,$D142,$E142:$E1145,$E142)</f>
        <v>0</v>
      </c>
      <c r="I141" s="34">
        <f>SUMIFS(I142:I1145,$C142:$C1145,$C142,$D142:$D1145,$D142,$E142:$E1145,$E142)</f>
        <v>10780.6</v>
      </c>
      <c r="J141" s="34">
        <f>SUMIFS(J142:J1145,$C142:$C1145,$C142,$D142:$D1145,$D142,$E142:$E1145,$E142)</f>
        <v>0</v>
      </c>
    </row>
    <row r="142" spans="1:10" s="13" customFormat="1" ht="47.25" x14ac:dyDescent="0.25">
      <c r="A142" s="17">
        <v>3</v>
      </c>
      <c r="B142" s="22" t="s">
        <v>11</v>
      </c>
      <c r="C142" s="23" t="s">
        <v>88</v>
      </c>
      <c r="D142" s="23" t="s">
        <v>95</v>
      </c>
      <c r="E142" s="23" t="s">
        <v>40</v>
      </c>
      <c r="F142" s="23" t="s">
        <v>80</v>
      </c>
      <c r="G142" s="24">
        <v>10</v>
      </c>
      <c r="H142" s="24"/>
      <c r="I142" s="24">
        <v>10</v>
      </c>
      <c r="J142" s="24"/>
    </row>
    <row r="143" spans="1:10" s="13" customFormat="1" ht="15.75" x14ac:dyDescent="0.25">
      <c r="A143" s="17">
        <v>3</v>
      </c>
      <c r="B143" s="22" t="s">
        <v>46</v>
      </c>
      <c r="C143" s="23" t="s">
        <v>88</v>
      </c>
      <c r="D143" s="23" t="s">
        <v>95</v>
      </c>
      <c r="E143" s="23" t="s">
        <v>40</v>
      </c>
      <c r="F143" s="23" t="s">
        <v>98</v>
      </c>
      <c r="G143" s="24">
        <v>7618.2</v>
      </c>
      <c r="H143" s="24"/>
      <c r="I143" s="24">
        <v>10770.6</v>
      </c>
      <c r="J143" s="24"/>
    </row>
    <row r="144" spans="1:10" s="13" customFormat="1" ht="94.5" x14ac:dyDescent="0.25">
      <c r="A144" s="16">
        <v>2</v>
      </c>
      <c r="B144" s="32" t="s">
        <v>165</v>
      </c>
      <c r="C144" s="33" t="s">
        <v>88</v>
      </c>
      <c r="D144" s="33" t="s">
        <v>95</v>
      </c>
      <c r="E144" s="33" t="s">
        <v>45</v>
      </c>
      <c r="F144" s="33"/>
      <c r="G144" s="34">
        <f>SUMIFS(G145:G1148,$C145:$C1148,$C145,$D145:$D1148,$D145,$E145:$E1148,$E145)</f>
        <v>37654</v>
      </c>
      <c r="H144" s="34">
        <f>SUMIFS(H145:H1148,$C145:$C1148,$C145,$D145:$D1148,$D145,$E145:$E1148,$E145)</f>
        <v>0</v>
      </c>
      <c r="I144" s="34">
        <f>SUMIFS(I145:I1148,$C145:$C1148,$C145,$D145:$D1148,$D145,$E145:$E1148,$E145)</f>
        <v>37654</v>
      </c>
      <c r="J144" s="34">
        <f>SUMIFS(J145:J1148,$C145:$C1148,$C145,$D145:$D1148,$D145,$E145:$E1148,$E145)</f>
        <v>0</v>
      </c>
    </row>
    <row r="145" spans="1:10" s="13" customFormat="1" ht="15.75" x14ac:dyDescent="0.25">
      <c r="A145" s="17">
        <v>3</v>
      </c>
      <c r="B145" s="22" t="s">
        <v>46</v>
      </c>
      <c r="C145" s="23" t="s">
        <v>88</v>
      </c>
      <c r="D145" s="23" t="s">
        <v>95</v>
      </c>
      <c r="E145" s="23" t="s">
        <v>45</v>
      </c>
      <c r="F145" s="23" t="s">
        <v>98</v>
      </c>
      <c r="G145" s="24">
        <v>37654</v>
      </c>
      <c r="H145" s="24"/>
      <c r="I145" s="24">
        <v>37654</v>
      </c>
      <c r="J145" s="24"/>
    </row>
    <row r="146" spans="1:10" s="13" customFormat="1" ht="78.75" x14ac:dyDescent="0.25">
      <c r="A146" s="16">
        <v>2</v>
      </c>
      <c r="B146" s="41" t="s">
        <v>169</v>
      </c>
      <c r="C146" s="33" t="s">
        <v>88</v>
      </c>
      <c r="D146" s="33" t="s">
        <v>95</v>
      </c>
      <c r="E146" s="33" t="s">
        <v>50</v>
      </c>
      <c r="F146" s="33"/>
      <c r="G146" s="34">
        <f>SUMIFS(G147:G1150,$C147:$C1150,$C147,$D147:$D1150,$D147,$E147:$E1150,$E147)</f>
        <v>20349</v>
      </c>
      <c r="H146" s="34">
        <f>SUMIFS(H147:H1150,$C147:$C1150,$C147,$D147:$D1150,$D147,$E147:$E1150,$E147)</f>
        <v>0</v>
      </c>
      <c r="I146" s="34">
        <f>SUMIFS(I147:I1150,$C147:$C1150,$C147,$D147:$D1150,$D147,$E147:$E1150,$E147)</f>
        <v>20349</v>
      </c>
      <c r="J146" s="34">
        <f>SUMIFS(J147:J1150,$C147:$C1150,$C147,$D147:$D1150,$D147,$E147:$E1150,$E147)</f>
        <v>0</v>
      </c>
    </row>
    <row r="147" spans="1:10" s="13" customFormat="1" ht="47.25" x14ac:dyDescent="0.25">
      <c r="A147" s="17">
        <v>3</v>
      </c>
      <c r="B147" s="22" t="s">
        <v>11</v>
      </c>
      <c r="C147" s="23" t="s">
        <v>88</v>
      </c>
      <c r="D147" s="23" t="s">
        <v>95</v>
      </c>
      <c r="E147" s="23" t="s">
        <v>50</v>
      </c>
      <c r="F147" s="23" t="s">
        <v>80</v>
      </c>
      <c r="G147" s="24">
        <v>20349</v>
      </c>
      <c r="H147" s="24"/>
      <c r="I147" s="24">
        <v>20349</v>
      </c>
      <c r="J147" s="24"/>
    </row>
    <row r="148" spans="1:10" s="13" customFormat="1" ht="15.75" x14ac:dyDescent="0.25">
      <c r="A148" s="15">
        <v>1</v>
      </c>
      <c r="B148" s="29" t="s">
        <v>68</v>
      </c>
      <c r="C148" s="30" t="s">
        <v>88</v>
      </c>
      <c r="D148" s="30" t="s">
        <v>85</v>
      </c>
      <c r="E148" s="30"/>
      <c r="F148" s="30"/>
      <c r="G148" s="31">
        <f>SUMIFS(G149:G1156,$C149:$C1156,$C149,$D149:$D1156,$D149)/2</f>
        <v>10110.700000000001</v>
      </c>
      <c r="H148" s="31">
        <f>SUMIFS(H149:H1156,$C149:$C1156,$C149,$D149:$D1156,$D149)/2</f>
        <v>0</v>
      </c>
      <c r="I148" s="31">
        <f>SUMIFS(I149:I1156,$C149:$C1156,$C149,$D149:$D1156,$D149)/2</f>
        <v>9747</v>
      </c>
      <c r="J148" s="31">
        <f>SUMIFS(J149:J1156,$C149:$C1156,$C149,$D149:$D1156,$D149)/2</f>
        <v>0</v>
      </c>
    </row>
    <row r="149" spans="1:10" s="13" customFormat="1" ht="47.25" x14ac:dyDescent="0.25">
      <c r="A149" s="16">
        <v>2</v>
      </c>
      <c r="B149" s="41" t="s">
        <v>204</v>
      </c>
      <c r="C149" s="33" t="s">
        <v>88</v>
      </c>
      <c r="D149" s="33" t="s">
        <v>85</v>
      </c>
      <c r="E149" s="33" t="s">
        <v>17</v>
      </c>
      <c r="F149" s="33"/>
      <c r="G149" s="34">
        <f>SUMIFS(G150:G1153,$C150:$C1153,$C150,$D150:$D1153,$D150,$E150:$E1153,$E150)</f>
        <v>10110.700000000001</v>
      </c>
      <c r="H149" s="34">
        <f>SUMIFS(H150:H1153,$C150:$C1153,$C150,$D150:$D1153,$D150,$E150:$E1153,$E150)</f>
        <v>0</v>
      </c>
      <c r="I149" s="34">
        <f>SUMIFS(I150:I1153,$C150:$C1153,$C150,$D150:$D1153,$D150,$E150:$E1153,$E150)</f>
        <v>9747</v>
      </c>
      <c r="J149" s="34">
        <f>SUMIFS(J150:J1153,$C150:$C1153,$C150,$D150:$D1153,$D150,$E150:$E1153,$E150)</f>
        <v>0</v>
      </c>
    </row>
    <row r="150" spans="1:10" s="13" customFormat="1" ht="15.75" x14ac:dyDescent="0.25">
      <c r="A150" s="17">
        <v>3</v>
      </c>
      <c r="B150" s="22" t="s">
        <v>46</v>
      </c>
      <c r="C150" s="23" t="s">
        <v>88</v>
      </c>
      <c r="D150" s="23" t="s">
        <v>85</v>
      </c>
      <c r="E150" s="23" t="s">
        <v>17</v>
      </c>
      <c r="F150" s="23" t="s">
        <v>98</v>
      </c>
      <c r="G150" s="24">
        <v>10110.700000000001</v>
      </c>
      <c r="H150" s="24"/>
      <c r="I150" s="24">
        <v>8394.2999999999993</v>
      </c>
      <c r="J150" s="24"/>
    </row>
    <row r="151" spans="1:10" s="13" customFormat="1" ht="141.75" x14ac:dyDescent="0.25">
      <c r="A151" s="17">
        <v>3</v>
      </c>
      <c r="B151" s="22" t="s">
        <v>127</v>
      </c>
      <c r="C151" s="23" t="s">
        <v>88</v>
      </c>
      <c r="D151" s="23" t="s">
        <v>85</v>
      </c>
      <c r="E151" s="23" t="s">
        <v>17</v>
      </c>
      <c r="F151" s="23" t="s">
        <v>128</v>
      </c>
      <c r="G151" s="24"/>
      <c r="H151" s="24"/>
      <c r="I151" s="24">
        <v>1352.7</v>
      </c>
      <c r="J151" s="24"/>
    </row>
    <row r="152" spans="1:10" s="13" customFormat="1" ht="15.75" x14ac:dyDescent="0.25">
      <c r="A152" s="15">
        <v>1</v>
      </c>
      <c r="B152" s="29" t="s">
        <v>184</v>
      </c>
      <c r="C152" s="30" t="s">
        <v>88</v>
      </c>
      <c r="D152" s="30" t="s">
        <v>88</v>
      </c>
      <c r="E152" s="30"/>
      <c r="F152" s="30"/>
      <c r="G152" s="31">
        <f>SUMIFS(G153:G1160,$C153:$C1160,$C153,$D153:$D1160,$D153)/2</f>
        <v>7775.7999999999993</v>
      </c>
      <c r="H152" s="31">
        <f>SUMIFS(H153:H1160,$C153:$C1160,$C153,$D153:$D1160,$D153)/2</f>
        <v>2143</v>
      </c>
      <c r="I152" s="31">
        <f>SUMIFS(I153:I1160,$C153:$C1160,$C153,$D153:$D1160,$D153)/2</f>
        <v>8398.1999999999989</v>
      </c>
      <c r="J152" s="31">
        <f>SUMIFS(J153:J1160,$C153:$C1160,$C153,$D153:$D1160,$D153)/2</f>
        <v>2143</v>
      </c>
    </row>
    <row r="153" spans="1:10" s="13" customFormat="1" ht="31.5" x14ac:dyDescent="0.25">
      <c r="A153" s="16">
        <v>2</v>
      </c>
      <c r="B153" s="32" t="s">
        <v>208</v>
      </c>
      <c r="C153" s="33" t="s">
        <v>88</v>
      </c>
      <c r="D153" s="33" t="s">
        <v>88</v>
      </c>
      <c r="E153" s="33" t="s">
        <v>22</v>
      </c>
      <c r="F153" s="33"/>
      <c r="G153" s="34">
        <f>SUMIFS(G154:G1157,$C154:$C1157,$C154,$D154:$D1157,$D154,$E154:$E1157,$E154)</f>
        <v>3903.1000000000004</v>
      </c>
      <c r="H153" s="34">
        <f>SUMIFS(H154:H1157,$C154:$C1157,$C154,$D154:$D1157,$D154,$E154:$E1157,$E154)</f>
        <v>368</v>
      </c>
      <c r="I153" s="34">
        <f>SUMIFS(I154:I1157,$C154:$C1157,$C154,$D154:$D1157,$D154,$E154:$E1157,$E154)</f>
        <v>4899</v>
      </c>
      <c r="J153" s="34">
        <f>SUMIFS(J154:J1157,$C154:$C1157,$C154,$D154:$D1157,$D154,$E154:$E1157,$E154)</f>
        <v>368</v>
      </c>
    </row>
    <row r="154" spans="1:10" s="13" customFormat="1" ht="31.5" x14ac:dyDescent="0.25">
      <c r="A154" s="17">
        <v>3</v>
      </c>
      <c r="B154" s="22" t="s">
        <v>23</v>
      </c>
      <c r="C154" s="23" t="s">
        <v>88</v>
      </c>
      <c r="D154" s="23" t="s">
        <v>88</v>
      </c>
      <c r="E154" s="23" t="s">
        <v>22</v>
      </c>
      <c r="F154" s="23" t="s">
        <v>89</v>
      </c>
      <c r="G154" s="24">
        <v>659.1</v>
      </c>
      <c r="H154" s="24"/>
      <c r="I154" s="24">
        <v>221</v>
      </c>
      <c r="J154" s="24"/>
    </row>
    <row r="155" spans="1:10" s="13" customFormat="1" ht="47.25" x14ac:dyDescent="0.25">
      <c r="A155" s="17">
        <v>3</v>
      </c>
      <c r="B155" s="22" t="s">
        <v>11</v>
      </c>
      <c r="C155" s="23" t="s">
        <v>88</v>
      </c>
      <c r="D155" s="23" t="s">
        <v>88</v>
      </c>
      <c r="E155" s="23" t="s">
        <v>22</v>
      </c>
      <c r="F155" s="23" t="s">
        <v>80</v>
      </c>
      <c r="G155" s="24">
        <v>70.099999999999994</v>
      </c>
      <c r="H155" s="24"/>
      <c r="I155" s="24">
        <v>50.1</v>
      </c>
      <c r="J155" s="24"/>
    </row>
    <row r="156" spans="1:10" s="13" customFormat="1" ht="15.75" x14ac:dyDescent="0.25">
      <c r="A156" s="17">
        <v>3</v>
      </c>
      <c r="B156" s="22" t="s">
        <v>46</v>
      </c>
      <c r="C156" s="23" t="s">
        <v>88</v>
      </c>
      <c r="D156" s="23" t="s">
        <v>88</v>
      </c>
      <c r="E156" s="23" t="s">
        <v>22</v>
      </c>
      <c r="F156" s="23" t="s">
        <v>98</v>
      </c>
      <c r="G156" s="24">
        <v>3173.9</v>
      </c>
      <c r="H156" s="24">
        <v>368</v>
      </c>
      <c r="I156" s="24">
        <v>4627.8999999999996</v>
      </c>
      <c r="J156" s="24">
        <v>368</v>
      </c>
    </row>
    <row r="157" spans="1:10" s="13" customFormat="1" ht="47.25" x14ac:dyDescent="0.25">
      <c r="A157" s="16">
        <v>2</v>
      </c>
      <c r="B157" s="35" t="s">
        <v>179</v>
      </c>
      <c r="C157" s="33" t="s">
        <v>88</v>
      </c>
      <c r="D157" s="33" t="s">
        <v>88</v>
      </c>
      <c r="E157" s="33" t="s">
        <v>69</v>
      </c>
      <c r="F157" s="33"/>
      <c r="G157" s="34">
        <f>SUMIFS(G158:G1161,$C158:$C1161,$C158,$D158:$D1161,$D158,$E158:$E1161,$E158)</f>
        <v>1721.8</v>
      </c>
      <c r="H157" s="34">
        <f>SUMIFS(H158:H1161,$C158:$C1161,$C158,$D158:$D1161,$D158,$E158:$E1161,$E158)</f>
        <v>0</v>
      </c>
      <c r="I157" s="34">
        <f>SUMIFS(I158:I1161,$C158:$C1161,$C158,$D158:$D1161,$D158,$E158:$E1161,$E158)</f>
        <v>1348.3</v>
      </c>
      <c r="J157" s="34">
        <f>SUMIFS(J158:J1161,$C158:$C1161,$C158,$D158:$D1161,$D158,$E158:$E1161,$E158)</f>
        <v>0</v>
      </c>
    </row>
    <row r="158" spans="1:10" s="13" customFormat="1" ht="15.75" x14ac:dyDescent="0.25">
      <c r="A158" s="17">
        <v>3</v>
      </c>
      <c r="B158" s="22" t="s">
        <v>46</v>
      </c>
      <c r="C158" s="23" t="s">
        <v>88</v>
      </c>
      <c r="D158" s="23" t="s">
        <v>88</v>
      </c>
      <c r="E158" s="23" t="s">
        <v>69</v>
      </c>
      <c r="F158" s="23" t="s">
        <v>98</v>
      </c>
      <c r="G158" s="24">
        <v>1721.8</v>
      </c>
      <c r="H158" s="24"/>
      <c r="I158" s="24">
        <v>1348.3</v>
      </c>
      <c r="J158" s="24"/>
    </row>
    <row r="159" spans="1:10" s="13" customFormat="1" ht="31.5" x14ac:dyDescent="0.25">
      <c r="A159" s="16">
        <v>2</v>
      </c>
      <c r="B159" s="32" t="s">
        <v>67</v>
      </c>
      <c r="C159" s="33" t="s">
        <v>88</v>
      </c>
      <c r="D159" s="33" t="s">
        <v>88</v>
      </c>
      <c r="E159" s="33" t="s">
        <v>131</v>
      </c>
      <c r="F159" s="33"/>
      <c r="G159" s="34">
        <f>SUMIFS(G160:G1163,$C160:$C1163,$C160,$D160:$D1163,$D160,$E160:$E1163,$E160)</f>
        <v>2150.9</v>
      </c>
      <c r="H159" s="34">
        <f>SUMIFS(H160:H1163,$C160:$C1163,$C160,$D160:$D1163,$D160,$E160:$E1163,$E160)</f>
        <v>1775</v>
      </c>
      <c r="I159" s="34">
        <f>SUMIFS(I160:I1163,$C160:$C1163,$C160,$D160:$D1163,$D160,$E160:$E1163,$E160)</f>
        <v>2150.9</v>
      </c>
      <c r="J159" s="34">
        <f>SUMIFS(J160:J1163,$C160:$C1163,$C160,$D160:$D1163,$D160,$E160:$E1163,$E160)</f>
        <v>1775</v>
      </c>
    </row>
    <row r="160" spans="1:10" s="13" customFormat="1" ht="47.25" x14ac:dyDescent="0.25">
      <c r="A160" s="17">
        <v>3</v>
      </c>
      <c r="B160" s="22" t="s">
        <v>11</v>
      </c>
      <c r="C160" s="23" t="s">
        <v>88</v>
      </c>
      <c r="D160" s="23" t="s">
        <v>88</v>
      </c>
      <c r="E160" s="23" t="s">
        <v>131</v>
      </c>
      <c r="F160" s="23" t="s">
        <v>80</v>
      </c>
      <c r="G160" s="24">
        <v>2150.9</v>
      </c>
      <c r="H160" s="24">
        <v>1775</v>
      </c>
      <c r="I160" s="24">
        <v>2150.9</v>
      </c>
      <c r="J160" s="24">
        <v>1775</v>
      </c>
    </row>
    <row r="161" spans="1:10" s="13" customFormat="1" ht="15.75" x14ac:dyDescent="0.25">
      <c r="A161" s="14">
        <v>0</v>
      </c>
      <c r="B161" s="26" t="s">
        <v>187</v>
      </c>
      <c r="C161" s="27" t="s">
        <v>90</v>
      </c>
      <c r="D161" s="27" t="s">
        <v>121</v>
      </c>
      <c r="E161" s="27"/>
      <c r="F161" s="27"/>
      <c r="G161" s="28">
        <f>SUMIFS(G162:G1180,$C162:$C1180,$C162)/3</f>
        <v>27901.599999999995</v>
      </c>
      <c r="H161" s="28">
        <f>SUMIFS(H162:H1170,$C162:$C1170,$C162)/3</f>
        <v>0</v>
      </c>
      <c r="I161" s="28">
        <f>SUMIFS(I162:I1180,$C162:$C1180,$C162)/3</f>
        <v>41053.4</v>
      </c>
      <c r="J161" s="28">
        <f>SUMIFS(J162:J1170,$C162:$C1170,$C162)/3</f>
        <v>0</v>
      </c>
    </row>
    <row r="162" spans="1:10" s="13" customFormat="1" ht="15.75" x14ac:dyDescent="0.25">
      <c r="A162" s="15">
        <v>1</v>
      </c>
      <c r="B162" s="29" t="s">
        <v>24</v>
      </c>
      <c r="C162" s="30" t="s">
        <v>90</v>
      </c>
      <c r="D162" s="30" t="s">
        <v>76</v>
      </c>
      <c r="E162" s="30" t="s">
        <v>6</v>
      </c>
      <c r="F162" s="30" t="s">
        <v>78</v>
      </c>
      <c r="G162" s="31">
        <f>SUMIFS(G163:G1170,$C163:$C1170,$C163,$D163:$D1170,$D163)/2</f>
        <v>27901.600000000002</v>
      </c>
      <c r="H162" s="31">
        <f>SUMIFS(H163:H1170,$C163:$C1170,$C163,$D163:$D1170,$D163)/2</f>
        <v>0</v>
      </c>
      <c r="I162" s="31">
        <f>SUMIFS(I163:I1170,$C163:$C1170,$C163,$D163:$D1170,$D163)/2</f>
        <v>41053.4</v>
      </c>
      <c r="J162" s="31">
        <f>SUMIFS(J163:J1170,$C163:$C1170,$C163,$D163:$D1170,$D163)/2</f>
        <v>0</v>
      </c>
    </row>
    <row r="163" spans="1:10" s="13" customFormat="1" ht="31.5" x14ac:dyDescent="0.25">
      <c r="A163" s="16">
        <v>2</v>
      </c>
      <c r="B163" s="32" t="s">
        <v>200</v>
      </c>
      <c r="C163" s="33" t="s">
        <v>90</v>
      </c>
      <c r="D163" s="33" t="s">
        <v>76</v>
      </c>
      <c r="E163" s="33" t="s">
        <v>25</v>
      </c>
      <c r="F163" s="33"/>
      <c r="G163" s="34">
        <f>SUMIFS(G164:G1167,$C164:$C1167,$C164,$D164:$D1167,$D164,$E164:$E1167,$E164)</f>
        <v>18101.899999999998</v>
      </c>
      <c r="H163" s="34">
        <f>SUMIFS(H164:H1167,$C164:$C1167,$C164,$D164:$D1167,$D164,$E164:$E1167,$E164)</f>
        <v>0</v>
      </c>
      <c r="I163" s="34">
        <f>SUMIFS(I164:I1167,$C164:$C1167,$C164,$D164:$D1167,$D164,$E164:$E1167,$E164)</f>
        <v>28098.100000000002</v>
      </c>
      <c r="J163" s="34">
        <f>SUMIFS(J164:J1167,$C164:$C1167,$C164,$D164:$D1167,$D164,$E164:$E1167,$E164)</f>
        <v>0</v>
      </c>
    </row>
    <row r="164" spans="1:10" s="13" customFormat="1" ht="31.5" x14ac:dyDescent="0.25">
      <c r="A164" s="17">
        <v>3</v>
      </c>
      <c r="B164" s="22" t="s">
        <v>23</v>
      </c>
      <c r="C164" s="23" t="s">
        <v>90</v>
      </c>
      <c r="D164" s="23" t="s">
        <v>76</v>
      </c>
      <c r="E164" s="23" t="s">
        <v>25</v>
      </c>
      <c r="F164" s="23" t="s">
        <v>89</v>
      </c>
      <c r="G164" s="24">
        <v>10094.6</v>
      </c>
      <c r="H164" s="24"/>
      <c r="I164" s="24">
        <v>19146.7</v>
      </c>
      <c r="J164" s="24"/>
    </row>
    <row r="165" spans="1:10" s="13" customFormat="1" ht="47.25" x14ac:dyDescent="0.25">
      <c r="A165" s="17">
        <v>3</v>
      </c>
      <c r="B165" s="22" t="s">
        <v>11</v>
      </c>
      <c r="C165" s="23" t="s">
        <v>90</v>
      </c>
      <c r="D165" s="23" t="s">
        <v>76</v>
      </c>
      <c r="E165" s="23" t="s">
        <v>25</v>
      </c>
      <c r="F165" s="23" t="s">
        <v>80</v>
      </c>
      <c r="G165" s="24">
        <v>3232.5</v>
      </c>
      <c r="H165" s="24"/>
      <c r="I165" s="24">
        <v>4176.6000000000004</v>
      </c>
      <c r="J165" s="24"/>
    </row>
    <row r="166" spans="1:10" s="13" customFormat="1" ht="15.75" x14ac:dyDescent="0.25">
      <c r="A166" s="17">
        <v>3</v>
      </c>
      <c r="B166" s="22" t="s">
        <v>46</v>
      </c>
      <c r="C166" s="23" t="s">
        <v>90</v>
      </c>
      <c r="D166" s="23" t="s">
        <v>76</v>
      </c>
      <c r="E166" s="23" t="s">
        <v>25</v>
      </c>
      <c r="F166" s="23" t="s">
        <v>98</v>
      </c>
      <c r="G166" s="24">
        <v>4754.5</v>
      </c>
      <c r="H166" s="24"/>
      <c r="I166" s="24">
        <v>4754.5</v>
      </c>
      <c r="J166" s="24"/>
    </row>
    <row r="167" spans="1:10" s="13" customFormat="1" ht="15.75" x14ac:dyDescent="0.25">
      <c r="A167" s="17">
        <v>3</v>
      </c>
      <c r="B167" s="22" t="s">
        <v>12</v>
      </c>
      <c r="C167" s="23" t="s">
        <v>90</v>
      </c>
      <c r="D167" s="23" t="s">
        <v>76</v>
      </c>
      <c r="E167" s="23" t="s">
        <v>25</v>
      </c>
      <c r="F167" s="23" t="s">
        <v>81</v>
      </c>
      <c r="G167" s="24">
        <v>20.3</v>
      </c>
      <c r="H167" s="24"/>
      <c r="I167" s="24">
        <v>20.3</v>
      </c>
      <c r="J167" s="24"/>
    </row>
    <row r="168" spans="1:10" s="13" customFormat="1" ht="47.25" x14ac:dyDescent="0.25">
      <c r="A168" s="16">
        <v>2</v>
      </c>
      <c r="B168" s="32" t="s">
        <v>201</v>
      </c>
      <c r="C168" s="33" t="s">
        <v>90</v>
      </c>
      <c r="D168" s="33" t="s">
        <v>76</v>
      </c>
      <c r="E168" s="33" t="s">
        <v>26</v>
      </c>
      <c r="F168" s="33"/>
      <c r="G168" s="34">
        <f>SUMIFS(G169:G1172,$C169:$C1172,$C169,$D169:$D1172,$D169,$E169:$E1172,$E169)</f>
        <v>2803.2999999999997</v>
      </c>
      <c r="H168" s="34">
        <f>SUMIFS(H169:H1172,$C169:$C1172,$C169,$D169:$D1172,$D169,$E169:$E1172,$E169)</f>
        <v>0</v>
      </c>
      <c r="I168" s="34">
        <f>SUMIFS(I169:I1172,$C169:$C1172,$C169,$D169:$D1172,$D169,$E169:$E1172,$E169)</f>
        <v>5702</v>
      </c>
      <c r="J168" s="34">
        <f>SUMIFS(J169:J1172,$C169:$C1172,$C169,$D169:$D1172,$D169,$E169:$E1172,$E169)</f>
        <v>0</v>
      </c>
    </row>
    <row r="169" spans="1:10" s="13" customFormat="1" ht="31.5" x14ac:dyDescent="0.25">
      <c r="A169" s="17">
        <v>3</v>
      </c>
      <c r="B169" s="22" t="s">
        <v>23</v>
      </c>
      <c r="C169" s="23" t="s">
        <v>90</v>
      </c>
      <c r="D169" s="23" t="s">
        <v>76</v>
      </c>
      <c r="E169" s="23" t="s">
        <v>26</v>
      </c>
      <c r="F169" s="23" t="s">
        <v>89</v>
      </c>
      <c r="G169" s="24">
        <v>2455.1999999999998</v>
      </c>
      <c r="H169" s="24"/>
      <c r="I169" s="24">
        <v>5127.8</v>
      </c>
      <c r="J169" s="24"/>
    </row>
    <row r="170" spans="1:10" s="13" customFormat="1" ht="47.25" x14ac:dyDescent="0.25">
      <c r="A170" s="17">
        <v>3</v>
      </c>
      <c r="B170" s="22" t="s">
        <v>11</v>
      </c>
      <c r="C170" s="23" t="s">
        <v>90</v>
      </c>
      <c r="D170" s="23" t="s">
        <v>76</v>
      </c>
      <c r="E170" s="23" t="s">
        <v>26</v>
      </c>
      <c r="F170" s="23" t="s">
        <v>80</v>
      </c>
      <c r="G170" s="24">
        <v>348.1</v>
      </c>
      <c r="H170" s="24"/>
      <c r="I170" s="24">
        <v>574.20000000000005</v>
      </c>
      <c r="J170" s="24"/>
    </row>
    <row r="171" spans="1:10" s="13" customFormat="1" ht="81.599999999999994" customHeight="1" x14ac:dyDescent="0.25">
      <c r="A171" s="16">
        <v>2</v>
      </c>
      <c r="B171" s="32" t="s">
        <v>165</v>
      </c>
      <c r="C171" s="33" t="s">
        <v>90</v>
      </c>
      <c r="D171" s="33" t="s">
        <v>76</v>
      </c>
      <c r="E171" s="33" t="s">
        <v>45</v>
      </c>
      <c r="F171" s="33"/>
      <c r="G171" s="34">
        <f>SUMIFS(G172:G1175,$C172:$C1175,$C172,$D172:$D1175,$D172,$E172:$E1175,$E172)</f>
        <v>6996.4</v>
      </c>
      <c r="H171" s="34">
        <f>SUMIFS(H172:H1175,$C172:$C1175,$C172,$D172:$D1175,$D172,$E172:$E1175,$E172)</f>
        <v>0</v>
      </c>
      <c r="I171" s="34">
        <f>SUMIFS(I172:I1175,$C172:$C1175,$C172,$D172:$D1175,$D172,$E172:$E1175,$E172)</f>
        <v>7253.3</v>
      </c>
      <c r="J171" s="34">
        <f>SUMIFS(J172:J1175,$C172:$C1175,$C172,$D172:$D1175,$D172,$E172:$E1175,$E172)</f>
        <v>0</v>
      </c>
    </row>
    <row r="172" spans="1:10" s="13" customFormat="1" ht="15.75" x14ac:dyDescent="0.25">
      <c r="A172" s="17">
        <v>3</v>
      </c>
      <c r="B172" s="22" t="s">
        <v>46</v>
      </c>
      <c r="C172" s="23" t="s">
        <v>90</v>
      </c>
      <c r="D172" s="23" t="s">
        <v>76</v>
      </c>
      <c r="E172" s="23" t="s">
        <v>45</v>
      </c>
      <c r="F172" s="23" t="s">
        <v>98</v>
      </c>
      <c r="G172" s="24">
        <v>6996.4</v>
      </c>
      <c r="H172" s="24"/>
      <c r="I172" s="24">
        <v>7253.3</v>
      </c>
      <c r="J172" s="24"/>
    </row>
    <row r="173" spans="1:10" s="13" customFormat="1" ht="15.75" x14ac:dyDescent="0.25">
      <c r="A173" s="14">
        <v>0</v>
      </c>
      <c r="B173" s="26" t="s">
        <v>150</v>
      </c>
      <c r="C173" s="27" t="s">
        <v>96</v>
      </c>
      <c r="D173" s="27" t="s">
        <v>121</v>
      </c>
      <c r="E173" s="27"/>
      <c r="F173" s="27"/>
      <c r="G173" s="28">
        <f>SUMIFS(G174:G1192,$C174:$C1192,$C174)/3</f>
        <v>0</v>
      </c>
      <c r="H173" s="28">
        <f>SUMIFS(H174:H1182,$C174:$C1182,$C174)/3</f>
        <v>0</v>
      </c>
      <c r="I173" s="28">
        <f>SUMIFS(I174:I1192,$C174:$C1192,$C174)/3</f>
        <v>0</v>
      </c>
      <c r="J173" s="28">
        <f>SUMIFS(J174:J1182,$C174:$C1182,$C174)/3</f>
        <v>0</v>
      </c>
    </row>
    <row r="174" spans="1:10" s="13" customFormat="1" ht="15.75" x14ac:dyDescent="0.25">
      <c r="A174" s="15">
        <v>1</v>
      </c>
      <c r="B174" s="40" t="s">
        <v>151</v>
      </c>
      <c r="C174" s="44" t="s">
        <v>96</v>
      </c>
      <c r="D174" s="44" t="s">
        <v>95</v>
      </c>
      <c r="E174" s="44"/>
      <c r="F174" s="44"/>
      <c r="G174" s="31">
        <f>SUMIFS(G175:G1182,$C175:$C1182,$C175,$D175:$D1182,$D175)/2</f>
        <v>0</v>
      </c>
      <c r="H174" s="31">
        <f>SUMIFS(H175:H1182,$C175:$C1182,$C175,$D175:$D1182,$D175)/2</f>
        <v>0</v>
      </c>
      <c r="I174" s="31">
        <f>SUMIFS(I175:I1182,$C175:$C1182,$C175,$D175:$D1182,$D175)/2</f>
        <v>0</v>
      </c>
      <c r="J174" s="31">
        <f>SUMIFS(J175:J1182,$C175:$C1182,$C175,$D175:$D1182,$D175)/2</f>
        <v>0</v>
      </c>
    </row>
    <row r="175" spans="1:10" s="13" customFormat="1" ht="54" customHeight="1" x14ac:dyDescent="0.25">
      <c r="A175" s="16">
        <v>2</v>
      </c>
      <c r="B175" s="32" t="s">
        <v>195</v>
      </c>
      <c r="C175" s="42" t="s">
        <v>96</v>
      </c>
      <c r="D175" s="42" t="s">
        <v>95</v>
      </c>
      <c r="E175" s="42" t="s">
        <v>62</v>
      </c>
      <c r="F175" s="42"/>
      <c r="G175" s="34">
        <f>SUMIFS(G176:G1179,$C176:$C1179,$C176,$D176:$D1179,$D176,$E176:$E1179,$E176)</f>
        <v>0</v>
      </c>
      <c r="H175" s="34">
        <f>SUMIFS(H176:H1179,$C176:$C1179,$C176,$D176:$D1179,$D176,$E176:$E1179,$E176)</f>
        <v>0</v>
      </c>
      <c r="I175" s="34">
        <f>SUMIFS(I176:I1179,$C176:$C1179,$C176,$D176:$D1179,$D176,$E176:$E1179,$E176)</f>
        <v>0</v>
      </c>
      <c r="J175" s="34">
        <f>SUMIFS(J176:J1179,$C176:$C1179,$C176,$D176:$D1179,$D176,$E176:$E1179,$E176)</f>
        <v>0</v>
      </c>
    </row>
    <row r="176" spans="1:10" s="13" customFormat="1" ht="15.75" x14ac:dyDescent="0.25">
      <c r="A176" s="17">
        <v>3</v>
      </c>
      <c r="B176" s="22" t="s">
        <v>46</v>
      </c>
      <c r="C176" s="23" t="s">
        <v>96</v>
      </c>
      <c r="D176" s="23" t="s">
        <v>95</v>
      </c>
      <c r="E176" s="23" t="s">
        <v>62</v>
      </c>
      <c r="F176" s="23" t="s">
        <v>98</v>
      </c>
      <c r="G176" s="24"/>
      <c r="H176" s="25"/>
      <c r="I176" s="24"/>
      <c r="J176" s="25"/>
    </row>
    <row r="177" spans="1:10" s="13" customFormat="1" ht="15.75" x14ac:dyDescent="0.25">
      <c r="A177" s="14">
        <v>0</v>
      </c>
      <c r="B177" s="26" t="s">
        <v>118</v>
      </c>
      <c r="C177" s="27" t="s">
        <v>91</v>
      </c>
      <c r="D177" s="27" t="s">
        <v>121</v>
      </c>
      <c r="E177" s="27"/>
      <c r="F177" s="27"/>
      <c r="G177" s="28">
        <f>SUMIFS(G178:G1196,$C178:$C1196,$C178)/3</f>
        <v>40416.799999999996</v>
      </c>
      <c r="H177" s="28">
        <f>SUMIFS(H178:H1186,$C178:$C1186,$C178)/3</f>
        <v>33839.4</v>
      </c>
      <c r="I177" s="28">
        <f>SUMIFS(I178:I1196,$C178:$C1196,$C178)/3</f>
        <v>40131.799999999996</v>
      </c>
      <c r="J177" s="28">
        <f>SUMIFS(J178:J1186,$C178:$C1186,$C178)/3</f>
        <v>33554.400000000001</v>
      </c>
    </row>
    <row r="178" spans="1:10" s="13" customFormat="1" ht="15.75" x14ac:dyDescent="0.25">
      <c r="A178" s="15">
        <v>1</v>
      </c>
      <c r="B178" s="29" t="s">
        <v>70</v>
      </c>
      <c r="C178" s="30" t="s">
        <v>91</v>
      </c>
      <c r="D178" s="30" t="s">
        <v>76</v>
      </c>
      <c r="E178" s="30" t="s">
        <v>6</v>
      </c>
      <c r="F178" s="30" t="s">
        <v>78</v>
      </c>
      <c r="G178" s="31">
        <f>SUMIFS(G179:G1186,$C179:$C1186,$C179,$D179:$D1186,$D179)/2</f>
        <v>1605.9</v>
      </c>
      <c r="H178" s="31">
        <f>SUMIFS(H179:H1186,$C179:$C1186,$C179,$D179:$D1186,$D179)/2</f>
        <v>0</v>
      </c>
      <c r="I178" s="31">
        <f>SUMIFS(I179:I1186,$C179:$C1186,$C179,$D179:$D1186,$D179)/2</f>
        <v>1605.9</v>
      </c>
      <c r="J178" s="31">
        <f>SUMIFS(J179:J1186,$C179:$C1186,$C179,$D179:$D1186,$D179)/2</f>
        <v>0</v>
      </c>
    </row>
    <row r="179" spans="1:10" s="13" customFormat="1" ht="47.25" x14ac:dyDescent="0.25">
      <c r="A179" s="16">
        <v>2</v>
      </c>
      <c r="B179" s="32" t="s">
        <v>32</v>
      </c>
      <c r="C179" s="33" t="s">
        <v>91</v>
      </c>
      <c r="D179" s="33" t="s">
        <v>76</v>
      </c>
      <c r="E179" s="33" t="s">
        <v>132</v>
      </c>
      <c r="F179" s="33"/>
      <c r="G179" s="34">
        <f>SUMIFS(G180:G1183,$C180:$C1183,$C180,$D180:$D1183,$D180,$E180:$E1183,$E180)</f>
        <v>1605.9</v>
      </c>
      <c r="H179" s="34">
        <f>SUMIFS(H180:H1183,$C180:$C1183,$C180,$D180:$D1183,$D180,$E180:$E1183,$E180)</f>
        <v>0</v>
      </c>
      <c r="I179" s="34">
        <f>SUMIFS(I180:I1183,$C180:$C1183,$C180,$D180:$D1183,$D180,$E180:$E1183,$E180)</f>
        <v>1605.9</v>
      </c>
      <c r="J179" s="34">
        <f>SUMIFS(J180:J1183,$C180:$C1183,$C180,$D180:$D1183,$D180,$E180:$E1183,$E180)</f>
        <v>0</v>
      </c>
    </row>
    <row r="180" spans="1:10" s="13" customFormat="1" ht="31.5" x14ac:dyDescent="0.25">
      <c r="A180" s="17">
        <v>3</v>
      </c>
      <c r="B180" s="22" t="s">
        <v>21</v>
      </c>
      <c r="C180" s="23" t="s">
        <v>91</v>
      </c>
      <c r="D180" s="23" t="s">
        <v>76</v>
      </c>
      <c r="E180" s="23" t="s">
        <v>132</v>
      </c>
      <c r="F180" s="23" t="s">
        <v>87</v>
      </c>
      <c r="G180" s="24">
        <v>1605.9</v>
      </c>
      <c r="H180" s="25"/>
      <c r="I180" s="24">
        <v>1605.9</v>
      </c>
      <c r="J180" s="25"/>
    </row>
    <row r="181" spans="1:10" s="13" customFormat="1" ht="15.75" x14ac:dyDescent="0.25">
      <c r="A181" s="15">
        <v>1</v>
      </c>
      <c r="B181" s="29" t="s">
        <v>71</v>
      </c>
      <c r="C181" s="30" t="s">
        <v>91</v>
      </c>
      <c r="D181" s="30" t="s">
        <v>85</v>
      </c>
      <c r="E181" s="30" t="s">
        <v>6</v>
      </c>
      <c r="F181" s="30" t="s">
        <v>78</v>
      </c>
      <c r="G181" s="31">
        <f>SUMIFS(G182:G1189,$C182:$C1189,$C182,$D182:$D1189,$D182)/2</f>
        <v>9296.2999999999993</v>
      </c>
      <c r="H181" s="31">
        <f>SUMIFS(H182:H1189,$C182:$C1189,$C182,$D182:$D1189,$D182)/2</f>
        <v>8897</v>
      </c>
      <c r="I181" s="31">
        <f>SUMIFS(I182:I1189,$C182:$C1189,$C182,$D182:$D1189,$D182)/2</f>
        <v>9296.2000000000007</v>
      </c>
      <c r="J181" s="31">
        <f>SUMIFS(J182:J1189,$C182:$C1189,$C182,$D182:$D1189,$D182)/2</f>
        <v>8896.9</v>
      </c>
    </row>
    <row r="182" spans="1:10" s="13" customFormat="1" ht="51" customHeight="1" x14ac:dyDescent="0.25">
      <c r="A182" s="16">
        <v>2</v>
      </c>
      <c r="B182" s="32" t="s">
        <v>195</v>
      </c>
      <c r="C182" s="33" t="s">
        <v>91</v>
      </c>
      <c r="D182" s="33" t="s">
        <v>85</v>
      </c>
      <c r="E182" s="33" t="s">
        <v>62</v>
      </c>
      <c r="F182" s="33"/>
      <c r="G182" s="34">
        <f>SUMIFS(G183:G1186,$C183:$C1186,$C183,$D183:$D1186,$D183,$E183:$E1186,$E183)</f>
        <v>4302</v>
      </c>
      <c r="H182" s="34">
        <f>SUMIFS(H183:H1186,$C183:$C1186,$C183,$D183:$D1186,$D183,$E183:$E1186,$E183)</f>
        <v>4152</v>
      </c>
      <c r="I182" s="34">
        <f>SUMIFS(I183:I1186,$C183:$C1186,$C183,$D183:$D1186,$D183,$E183:$E1186,$E183)</f>
        <v>4302</v>
      </c>
      <c r="J182" s="34">
        <f>SUMIFS(J183:J1186,$C183:$C1186,$C183,$D183:$D1186,$D183,$E183:$E1186,$E183)</f>
        <v>4152</v>
      </c>
    </row>
    <row r="183" spans="1:10" s="13" customFormat="1" ht="31.5" x14ac:dyDescent="0.25">
      <c r="A183" s="17">
        <v>3</v>
      </c>
      <c r="B183" s="22" t="s">
        <v>21</v>
      </c>
      <c r="C183" s="23" t="s">
        <v>91</v>
      </c>
      <c r="D183" s="23" t="s">
        <v>85</v>
      </c>
      <c r="E183" s="23" t="s">
        <v>62</v>
      </c>
      <c r="F183" s="23" t="s">
        <v>87</v>
      </c>
      <c r="G183" s="24">
        <v>4302</v>
      </c>
      <c r="H183" s="24">
        <v>4152</v>
      </c>
      <c r="I183" s="24">
        <v>4302</v>
      </c>
      <c r="J183" s="24">
        <v>4152</v>
      </c>
    </row>
    <row r="184" spans="1:10" s="13" customFormat="1" ht="56.25" customHeight="1" x14ac:dyDescent="0.25">
      <c r="A184" s="16">
        <v>2</v>
      </c>
      <c r="B184" s="41" t="s">
        <v>142</v>
      </c>
      <c r="C184" s="33" t="s">
        <v>91</v>
      </c>
      <c r="D184" s="33" t="s">
        <v>85</v>
      </c>
      <c r="E184" s="33" t="s">
        <v>141</v>
      </c>
      <c r="F184" s="33"/>
      <c r="G184" s="34">
        <f>SUMIFS(G185:G1188,$C185:$C1188,$C185,$D185:$D1188,$D185,$E185:$E1188,$E185)</f>
        <v>4994.3</v>
      </c>
      <c r="H184" s="34">
        <f>SUMIFS(H185:H1188,$C185:$C1188,$C185,$D185:$D1188,$D185,$E185:$E1188,$E185)</f>
        <v>4745</v>
      </c>
      <c r="I184" s="34">
        <f>SUMIFS(I185:I1188,$C185:$C1188,$C185,$D185:$D1188,$D185,$E185:$E1188,$E185)</f>
        <v>4994.2000000000007</v>
      </c>
      <c r="J184" s="34">
        <f>SUMIFS(J185:J1188,$C185:$C1188,$C185,$D185:$D1188,$D185,$E185:$E1188,$E185)</f>
        <v>4744.8999999999996</v>
      </c>
    </row>
    <row r="185" spans="1:10" s="13" customFormat="1" ht="31.5" x14ac:dyDescent="0.25">
      <c r="A185" s="17">
        <v>3</v>
      </c>
      <c r="B185" s="22" t="s">
        <v>21</v>
      </c>
      <c r="C185" s="23" t="s">
        <v>91</v>
      </c>
      <c r="D185" s="23" t="s">
        <v>85</v>
      </c>
      <c r="E185" s="23" t="s">
        <v>141</v>
      </c>
      <c r="F185" s="23" t="s">
        <v>87</v>
      </c>
      <c r="G185" s="24">
        <v>2501</v>
      </c>
      <c r="H185" s="24">
        <v>2501</v>
      </c>
      <c r="I185" s="24">
        <v>2500.9</v>
      </c>
      <c r="J185" s="24">
        <v>2500.9</v>
      </c>
    </row>
    <row r="186" spans="1:10" s="13" customFormat="1" ht="15.75" x14ac:dyDescent="0.25">
      <c r="A186" s="17">
        <v>3</v>
      </c>
      <c r="B186" s="22" t="s">
        <v>46</v>
      </c>
      <c r="C186" s="23" t="s">
        <v>91</v>
      </c>
      <c r="D186" s="23" t="s">
        <v>85</v>
      </c>
      <c r="E186" s="23" t="s">
        <v>141</v>
      </c>
      <c r="F186" s="23" t="s">
        <v>98</v>
      </c>
      <c r="G186" s="24">
        <v>2493.3000000000002</v>
      </c>
      <c r="H186" s="24">
        <v>2244</v>
      </c>
      <c r="I186" s="24">
        <v>2493.3000000000002</v>
      </c>
      <c r="J186" s="24">
        <v>2244</v>
      </c>
    </row>
    <row r="187" spans="1:10" s="13" customFormat="1" ht="15.75" x14ac:dyDescent="0.25">
      <c r="A187" s="15">
        <v>1</v>
      </c>
      <c r="B187" s="29" t="s">
        <v>185</v>
      </c>
      <c r="C187" s="30" t="s">
        <v>91</v>
      </c>
      <c r="D187" s="30" t="s">
        <v>93</v>
      </c>
      <c r="E187" s="30" t="s">
        <v>6</v>
      </c>
      <c r="F187" s="30" t="s">
        <v>78</v>
      </c>
      <c r="G187" s="31">
        <f>SUMIFS(G188:G1195,$C188:$C1195,$C188,$D188:$D1195,$D188)/2</f>
        <v>23882.9</v>
      </c>
      <c r="H187" s="31">
        <f>SUMIFS(H188:H1195,$C188:$C1195,$C188,$D188:$D1195,$D188)/2</f>
        <v>21932.9</v>
      </c>
      <c r="I187" s="31">
        <f>SUMIFS(I188:I1195,$C188:$C1195,$C188,$D188:$D1195,$D188)/2</f>
        <v>23882.9</v>
      </c>
      <c r="J187" s="31">
        <f>SUMIFS(J188:J1195,$C188:$C1195,$C188,$D188:$D1195,$D188)/2</f>
        <v>21932.9</v>
      </c>
    </row>
    <row r="188" spans="1:10" s="13" customFormat="1" ht="31.5" x14ac:dyDescent="0.25">
      <c r="A188" s="16">
        <v>2</v>
      </c>
      <c r="B188" s="32" t="s">
        <v>198</v>
      </c>
      <c r="C188" s="33" t="s">
        <v>91</v>
      </c>
      <c r="D188" s="33" t="s">
        <v>93</v>
      </c>
      <c r="E188" s="33" t="s">
        <v>72</v>
      </c>
      <c r="F188" s="33"/>
      <c r="G188" s="34">
        <f>SUMIFS(G189:G1192,$C189:$C1192,$C189,$D189:$D1192,$D189,$E189:$E1192,$E189)</f>
        <v>7618.4</v>
      </c>
      <c r="H188" s="34">
        <f>SUMIFS(H189:H1192,$C189:$C1192,$C189,$D189:$D1192,$D189,$E189:$E1192,$E189)</f>
        <v>5668.4</v>
      </c>
      <c r="I188" s="34">
        <f>SUMIFS(I189:I1192,$C189:$C1192,$C189,$D189:$D1192,$D189,$E189:$E1192,$E189)</f>
        <v>7618.4</v>
      </c>
      <c r="J188" s="34">
        <f>SUMIFS(J189:J1192,$C189:$C1192,$C189,$D189:$D1192,$D189,$E189:$E1192,$E189)</f>
        <v>5668.4</v>
      </c>
    </row>
    <row r="189" spans="1:10" s="13" customFormat="1" ht="31.5" x14ac:dyDescent="0.25">
      <c r="A189" s="17">
        <v>3</v>
      </c>
      <c r="B189" s="22" t="s">
        <v>21</v>
      </c>
      <c r="C189" s="23" t="s">
        <v>91</v>
      </c>
      <c r="D189" s="23" t="s">
        <v>93</v>
      </c>
      <c r="E189" s="23" t="s">
        <v>72</v>
      </c>
      <c r="F189" s="23" t="s">
        <v>87</v>
      </c>
      <c r="G189" s="24">
        <v>7618.4</v>
      </c>
      <c r="H189" s="24">
        <v>5668.4</v>
      </c>
      <c r="I189" s="24">
        <v>7618.4</v>
      </c>
      <c r="J189" s="24">
        <v>5668.4</v>
      </c>
    </row>
    <row r="190" spans="1:10" s="13" customFormat="1" ht="63" x14ac:dyDescent="0.25">
      <c r="A190" s="16">
        <v>2</v>
      </c>
      <c r="B190" s="41" t="s">
        <v>133</v>
      </c>
      <c r="C190" s="33" t="s">
        <v>91</v>
      </c>
      <c r="D190" s="33" t="s">
        <v>93</v>
      </c>
      <c r="E190" s="33" t="s">
        <v>9</v>
      </c>
      <c r="F190" s="33"/>
      <c r="G190" s="34">
        <f>SUMIFS(G191:G1194,$C191:$C1194,$C191,$D191:$D1194,$D191,$E191:$E1194,$E191)</f>
        <v>6261</v>
      </c>
      <c r="H190" s="34">
        <f>SUMIFS(H191:H1194,$C191:$C1194,$C191,$D191:$D1194,$D191,$E191:$E1194,$E191)</f>
        <v>6261</v>
      </c>
      <c r="I190" s="34">
        <f>SUMIFS(I191:I1194,$C191:$C1194,$C191,$D191:$D1194,$D191,$E191:$E1194,$E191)</f>
        <v>6261</v>
      </c>
      <c r="J190" s="34">
        <f>SUMIFS(J191:J1194,$C191:$C1194,$C191,$D191:$D1194,$D191,$E191:$E1194,$E191)</f>
        <v>6261</v>
      </c>
    </row>
    <row r="191" spans="1:10" s="13" customFormat="1" ht="31.5" x14ac:dyDescent="0.25">
      <c r="A191" s="17">
        <v>3</v>
      </c>
      <c r="B191" s="22" t="s">
        <v>21</v>
      </c>
      <c r="C191" s="23" t="s">
        <v>91</v>
      </c>
      <c r="D191" s="23" t="s">
        <v>93</v>
      </c>
      <c r="E191" s="23" t="s">
        <v>9</v>
      </c>
      <c r="F191" s="23" t="s">
        <v>87</v>
      </c>
      <c r="G191" s="24">
        <v>6261</v>
      </c>
      <c r="H191" s="24">
        <v>6261</v>
      </c>
      <c r="I191" s="24">
        <v>6261</v>
      </c>
      <c r="J191" s="24">
        <v>6261</v>
      </c>
    </row>
    <row r="192" spans="1:10" s="13" customFormat="1" ht="94.5" x14ac:dyDescent="0.25">
      <c r="A192" s="16">
        <v>2</v>
      </c>
      <c r="B192" s="41" t="s">
        <v>143</v>
      </c>
      <c r="C192" s="33" t="s">
        <v>91</v>
      </c>
      <c r="D192" s="33" t="s">
        <v>93</v>
      </c>
      <c r="E192" s="33" t="s">
        <v>140</v>
      </c>
      <c r="F192" s="33"/>
      <c r="G192" s="34">
        <f>SUMIFS(G193:G1196,$C193:$C1196,$C193,$D193:$D1196,$D193,$E193:$E1196,$E193)</f>
        <v>10003.5</v>
      </c>
      <c r="H192" s="34">
        <f>SUMIFS(H193:H1196,$C193:$C1196,$C193,$D193:$D1196,$D193,$E193:$E1196,$E193)</f>
        <v>10003.5</v>
      </c>
      <c r="I192" s="34">
        <f>SUMIFS(I193:I1196,$C193:$C1196,$C193,$D193:$D1196,$D193,$E193:$E1196,$E193)</f>
        <v>10003.5</v>
      </c>
      <c r="J192" s="34">
        <f>SUMIFS(J193:J1196,$C193:$C1196,$C193,$D193:$D1196,$D193,$E193:$E1196,$E193)</f>
        <v>10003.5</v>
      </c>
    </row>
    <row r="193" spans="1:10" s="13" customFormat="1" ht="15.75" x14ac:dyDescent="0.25">
      <c r="A193" s="17">
        <v>3</v>
      </c>
      <c r="B193" s="22" t="s">
        <v>139</v>
      </c>
      <c r="C193" s="23" t="s">
        <v>91</v>
      </c>
      <c r="D193" s="23" t="s">
        <v>93</v>
      </c>
      <c r="E193" s="23" t="s">
        <v>140</v>
      </c>
      <c r="F193" s="23" t="s">
        <v>138</v>
      </c>
      <c r="G193" s="24">
        <v>10003.5</v>
      </c>
      <c r="H193" s="24">
        <v>10003.5</v>
      </c>
      <c r="I193" s="24">
        <v>10003.5</v>
      </c>
      <c r="J193" s="24">
        <v>10003.5</v>
      </c>
    </row>
    <row r="194" spans="1:10" s="13" customFormat="1" ht="31.5" x14ac:dyDescent="0.25">
      <c r="A194" s="15">
        <v>1</v>
      </c>
      <c r="B194" s="29" t="s">
        <v>27</v>
      </c>
      <c r="C194" s="30" t="s">
        <v>91</v>
      </c>
      <c r="D194" s="30" t="s">
        <v>77</v>
      </c>
      <c r="E194" s="30" t="s">
        <v>6</v>
      </c>
      <c r="F194" s="30" t="s">
        <v>78</v>
      </c>
      <c r="G194" s="31">
        <f>SUMIFS(G195:G1202,$C195:$C1202,$C195,$D195:$D1202,$D195)/2</f>
        <v>5631.7</v>
      </c>
      <c r="H194" s="31">
        <f>SUMIFS(H195:H1202,$C195:$C1202,$C195,$D195:$D1202,$D195)/2</f>
        <v>3009.5</v>
      </c>
      <c r="I194" s="31">
        <f>SUMIFS(I195:I1202,$C195:$C1202,$C195,$D195:$D1202,$D195)/2</f>
        <v>5346.7999999999993</v>
      </c>
      <c r="J194" s="31">
        <f>SUMIFS(J195:J1202,$C195:$C1202,$C195,$D195:$D1202,$D195)/2</f>
        <v>2724.6</v>
      </c>
    </row>
    <row r="195" spans="1:10" s="13" customFormat="1" ht="63" x14ac:dyDescent="0.25">
      <c r="A195" s="16">
        <v>2</v>
      </c>
      <c r="B195" s="32" t="s">
        <v>147</v>
      </c>
      <c r="C195" s="33" t="s">
        <v>91</v>
      </c>
      <c r="D195" s="33" t="s">
        <v>77</v>
      </c>
      <c r="E195" s="33" t="s">
        <v>28</v>
      </c>
      <c r="F195" s="33"/>
      <c r="G195" s="34">
        <f>SUMIFS(G196:G1199,$C196:$C1199,$C196,$D196:$D1199,$D196,$E196:$E1199,$E196)</f>
        <v>1932.2</v>
      </c>
      <c r="H195" s="34">
        <f>SUMIFS(H196:H1199,$C196:$C1199,$C196,$D196:$D1199,$D196,$E196:$E1199,$E196)</f>
        <v>0</v>
      </c>
      <c r="I195" s="34">
        <f>SUMIFS(I196:I1199,$C196:$C1199,$C196,$D196:$D1199,$D196,$E196:$E1199,$E196)</f>
        <v>1932.2</v>
      </c>
      <c r="J195" s="34">
        <f>SUMIFS(J196:J1199,$C196:$C1199,$C196,$D196:$D1199,$D196,$E196:$E1199,$E196)</f>
        <v>0</v>
      </c>
    </row>
    <row r="196" spans="1:10" s="13" customFormat="1" ht="47.25" x14ac:dyDescent="0.25">
      <c r="A196" s="17">
        <v>3</v>
      </c>
      <c r="B196" s="22" t="s">
        <v>11</v>
      </c>
      <c r="C196" s="23" t="s">
        <v>91</v>
      </c>
      <c r="D196" s="23" t="s">
        <v>77</v>
      </c>
      <c r="E196" s="23" t="s">
        <v>28</v>
      </c>
      <c r="F196" s="23" t="s">
        <v>80</v>
      </c>
      <c r="G196" s="24">
        <v>60</v>
      </c>
      <c r="H196" s="24"/>
      <c r="I196" s="24">
        <v>60</v>
      </c>
      <c r="J196" s="24"/>
    </row>
    <row r="197" spans="1:10" s="13" customFormat="1" ht="15.75" x14ac:dyDescent="0.25">
      <c r="A197" s="17">
        <v>3</v>
      </c>
      <c r="B197" s="22" t="s">
        <v>46</v>
      </c>
      <c r="C197" s="23" t="s">
        <v>91</v>
      </c>
      <c r="D197" s="23" t="s">
        <v>77</v>
      </c>
      <c r="E197" s="23" t="s">
        <v>28</v>
      </c>
      <c r="F197" s="23" t="s">
        <v>98</v>
      </c>
      <c r="G197" s="24">
        <v>1872.2</v>
      </c>
      <c r="H197" s="24"/>
      <c r="I197" s="24">
        <v>1872.2</v>
      </c>
      <c r="J197" s="24"/>
    </row>
    <row r="198" spans="1:10" s="13" customFormat="1" ht="84.6" customHeight="1" x14ac:dyDescent="0.25">
      <c r="A198" s="16">
        <v>2</v>
      </c>
      <c r="B198" s="32" t="s">
        <v>180</v>
      </c>
      <c r="C198" s="33" t="s">
        <v>91</v>
      </c>
      <c r="D198" s="33" t="s">
        <v>77</v>
      </c>
      <c r="E198" s="33" t="s">
        <v>29</v>
      </c>
      <c r="F198" s="33"/>
      <c r="G198" s="34">
        <f>SUMIFS(G199:G1202,$C199:$C1202,$C199,$D199:$D1202,$D199,$E199:$E1202,$E199)</f>
        <v>690</v>
      </c>
      <c r="H198" s="34">
        <f>SUMIFS(H199:H1202,$C199:$C1202,$C199,$D199:$D1202,$D199,$E199:$E1202,$E199)</f>
        <v>0</v>
      </c>
      <c r="I198" s="34">
        <f>SUMIFS(I199:I1202,$C199:$C1202,$C199,$D199:$D1202,$D199,$E199:$E1202,$E199)</f>
        <v>690</v>
      </c>
      <c r="J198" s="34">
        <f>SUMIFS(J199:J1202,$C199:$C1202,$C199,$D199:$D1202,$D199,$E199:$E1202,$E199)</f>
        <v>0</v>
      </c>
    </row>
    <row r="199" spans="1:10" s="13" customFormat="1" ht="47.25" x14ac:dyDescent="0.25">
      <c r="A199" s="17">
        <v>3</v>
      </c>
      <c r="B199" s="22" t="s">
        <v>60</v>
      </c>
      <c r="C199" s="23" t="s">
        <v>91</v>
      </c>
      <c r="D199" s="23" t="s">
        <v>77</v>
      </c>
      <c r="E199" s="23" t="s">
        <v>29</v>
      </c>
      <c r="F199" s="23" t="s">
        <v>101</v>
      </c>
      <c r="G199" s="24">
        <v>690</v>
      </c>
      <c r="H199" s="24"/>
      <c r="I199" s="24">
        <v>690</v>
      </c>
      <c r="J199" s="24"/>
    </row>
    <row r="200" spans="1:10" s="13" customFormat="1" ht="63" x14ac:dyDescent="0.25">
      <c r="A200" s="16">
        <v>2</v>
      </c>
      <c r="B200" s="41" t="s">
        <v>133</v>
      </c>
      <c r="C200" s="33" t="s">
        <v>91</v>
      </c>
      <c r="D200" s="33" t="s">
        <v>77</v>
      </c>
      <c r="E200" s="33" t="s">
        <v>9</v>
      </c>
      <c r="F200" s="33"/>
      <c r="G200" s="34">
        <f>SUMIFS(G201:G1204,$C201:$C1204,$C201,$D201:$D1204,$D201,$E201:$E1204,$E201)</f>
        <v>2503.6</v>
      </c>
      <c r="H200" s="34">
        <f>SUMIFS(H201:H1204,$C201:$C1204,$C201,$D201:$D1204,$D201,$E201:$E1204,$E201)</f>
        <v>2503.6</v>
      </c>
      <c r="I200" s="34">
        <f>SUMIFS(I201:I1204,$C201:$C1204,$C201,$D201:$D1204,$D201,$E201:$E1204,$E201)</f>
        <v>2218.6999999999998</v>
      </c>
      <c r="J200" s="34">
        <f>SUMIFS(J201:J1204,$C201:$C1204,$C201,$D201:$D1204,$D201,$E201:$E1204,$E201)</f>
        <v>2218.6999999999998</v>
      </c>
    </row>
    <row r="201" spans="1:10" s="13" customFormat="1" ht="31.5" x14ac:dyDescent="0.25">
      <c r="A201" s="17">
        <v>3</v>
      </c>
      <c r="B201" s="22" t="s">
        <v>23</v>
      </c>
      <c r="C201" s="23" t="s">
        <v>91</v>
      </c>
      <c r="D201" s="23" t="s">
        <v>77</v>
      </c>
      <c r="E201" s="23" t="s">
        <v>9</v>
      </c>
      <c r="F201" s="23" t="s">
        <v>89</v>
      </c>
      <c r="G201" s="24">
        <v>2238.9</v>
      </c>
      <c r="H201" s="24">
        <v>2238.9</v>
      </c>
      <c r="I201" s="24">
        <v>1954</v>
      </c>
      <c r="J201" s="24">
        <v>1954</v>
      </c>
    </row>
    <row r="202" spans="1:10" s="13" customFormat="1" ht="47.25" x14ac:dyDescent="0.25">
      <c r="A202" s="17">
        <v>3</v>
      </c>
      <c r="B202" s="22" t="s">
        <v>11</v>
      </c>
      <c r="C202" s="23" t="s">
        <v>91</v>
      </c>
      <c r="D202" s="23" t="s">
        <v>77</v>
      </c>
      <c r="E202" s="23" t="s">
        <v>9</v>
      </c>
      <c r="F202" s="23" t="s">
        <v>80</v>
      </c>
      <c r="G202" s="24">
        <v>264.7</v>
      </c>
      <c r="H202" s="24">
        <v>264.7</v>
      </c>
      <c r="I202" s="24">
        <v>264.7</v>
      </c>
      <c r="J202" s="24">
        <v>264.7</v>
      </c>
    </row>
    <row r="203" spans="1:10" s="13" customFormat="1" ht="15.75" x14ac:dyDescent="0.25">
      <c r="A203" s="17">
        <v>3</v>
      </c>
      <c r="B203" s="22" t="s">
        <v>12</v>
      </c>
      <c r="C203" s="23" t="s">
        <v>91</v>
      </c>
      <c r="D203" s="23" t="s">
        <v>77</v>
      </c>
      <c r="E203" s="23" t="s">
        <v>9</v>
      </c>
      <c r="F203" s="23" t="s">
        <v>81</v>
      </c>
      <c r="G203" s="24"/>
      <c r="H203" s="24"/>
      <c r="I203" s="24"/>
      <c r="J203" s="24"/>
    </row>
    <row r="204" spans="1:10" s="13" customFormat="1" ht="63" x14ac:dyDescent="0.25">
      <c r="A204" s="16">
        <v>2</v>
      </c>
      <c r="B204" s="41" t="s">
        <v>134</v>
      </c>
      <c r="C204" s="33" t="s">
        <v>91</v>
      </c>
      <c r="D204" s="33" t="s">
        <v>77</v>
      </c>
      <c r="E204" s="33" t="s">
        <v>33</v>
      </c>
      <c r="F204" s="33"/>
      <c r="G204" s="34">
        <f>SUMIFS(G205:G1208,$C205:$C1208,$C205,$D205:$D1208,$D205,$E205:$E1208,$E205)</f>
        <v>505.90000000000003</v>
      </c>
      <c r="H204" s="34">
        <f>SUMIFS(H205:H1208,$C205:$C1208,$C205,$D205:$D1208,$D205,$E205:$E1208,$E205)</f>
        <v>505.90000000000003</v>
      </c>
      <c r="I204" s="34">
        <f>SUMIFS(I205:I1208,$C205:$C1208,$C205,$D205:$D1208,$D205,$E205:$E1208,$E205)</f>
        <v>505.90000000000003</v>
      </c>
      <c r="J204" s="34">
        <f>SUMIFS(J205:J1208,$C205:$C1208,$C205,$D205:$D1208,$D205,$E205:$E1208,$E205)</f>
        <v>505.90000000000003</v>
      </c>
    </row>
    <row r="205" spans="1:10" s="13" customFormat="1" ht="31.5" x14ac:dyDescent="0.25">
      <c r="A205" s="17">
        <v>3</v>
      </c>
      <c r="B205" s="22" t="s">
        <v>10</v>
      </c>
      <c r="C205" s="23" t="s">
        <v>91</v>
      </c>
      <c r="D205" s="23" t="s">
        <v>77</v>
      </c>
      <c r="E205" s="23" t="s">
        <v>33</v>
      </c>
      <c r="F205" s="23" t="s">
        <v>79</v>
      </c>
      <c r="G205" s="24">
        <v>381.1</v>
      </c>
      <c r="H205" s="24">
        <v>381.1</v>
      </c>
      <c r="I205" s="24">
        <v>381.1</v>
      </c>
      <c r="J205" s="24">
        <v>381.1</v>
      </c>
    </row>
    <row r="206" spans="1:10" s="13" customFormat="1" ht="47.25" x14ac:dyDescent="0.25">
      <c r="A206" s="17">
        <v>3</v>
      </c>
      <c r="B206" s="22" t="s">
        <v>11</v>
      </c>
      <c r="C206" s="23" t="s">
        <v>91</v>
      </c>
      <c r="D206" s="23" t="s">
        <v>77</v>
      </c>
      <c r="E206" s="23" t="s">
        <v>33</v>
      </c>
      <c r="F206" s="23" t="s">
        <v>80</v>
      </c>
      <c r="G206" s="24">
        <v>124.8</v>
      </c>
      <c r="H206" s="24">
        <v>124.8</v>
      </c>
      <c r="I206" s="24">
        <v>124.8</v>
      </c>
      <c r="J206" s="24">
        <v>124.8</v>
      </c>
    </row>
    <row r="207" spans="1:10" s="13" customFormat="1" ht="15.75" x14ac:dyDescent="0.25">
      <c r="A207" s="14">
        <v>0</v>
      </c>
      <c r="B207" s="26" t="s">
        <v>119</v>
      </c>
      <c r="C207" s="27" t="s">
        <v>92</v>
      </c>
      <c r="D207" s="27" t="s">
        <v>121</v>
      </c>
      <c r="E207" s="27"/>
      <c r="F207" s="27"/>
      <c r="G207" s="28">
        <f>SUMIFS(G208:G1226,$C208:$C1226,$C208)/3</f>
        <v>11193.199999999999</v>
      </c>
      <c r="H207" s="28">
        <f>SUMIFS(H208:H1216,$C208:$C1216,$C208)/3</f>
        <v>4624.8999999999996</v>
      </c>
      <c r="I207" s="28">
        <f>SUMIFS(I208:I1226,$C208:$C1226,$C208)/3</f>
        <v>11634.699999999999</v>
      </c>
      <c r="J207" s="28">
        <f>SUMIFS(J208:J1216,$C208:$C1216,$C208)/3</f>
        <v>4624.8999999999996</v>
      </c>
    </row>
    <row r="208" spans="1:10" s="13" customFormat="1" ht="15.75" x14ac:dyDescent="0.25">
      <c r="A208" s="15">
        <v>1</v>
      </c>
      <c r="B208" s="29" t="s">
        <v>30</v>
      </c>
      <c r="C208" s="30" t="s">
        <v>92</v>
      </c>
      <c r="D208" s="30" t="s">
        <v>76</v>
      </c>
      <c r="E208" s="30" t="s">
        <v>6</v>
      </c>
      <c r="F208" s="30" t="s">
        <v>78</v>
      </c>
      <c r="G208" s="31">
        <f>SUMIFS(G209:G1216,$C209:$C1216,$C209,$D209:$D1216,$D209)/2</f>
        <v>11193.2</v>
      </c>
      <c r="H208" s="31">
        <f>SUMIFS(H209:H1216,$C209:$C1216,$C209,$D209:$D1216,$D209)/2</f>
        <v>4624.8999999999996</v>
      </c>
      <c r="I208" s="31">
        <f>SUMIFS(I209:I1216,$C209:$C1216,$C209,$D209:$D1216,$D209)/2</f>
        <v>11634.7</v>
      </c>
      <c r="J208" s="31">
        <f>SUMIFS(J209:J1216,$C209:$C1216,$C209,$D209:$D1216,$D209)/2</f>
        <v>4624.8999999999996</v>
      </c>
    </row>
    <row r="209" spans="1:10" s="13" customFormat="1" ht="47.25" x14ac:dyDescent="0.25">
      <c r="A209" s="16">
        <v>2</v>
      </c>
      <c r="B209" s="32" t="s">
        <v>202</v>
      </c>
      <c r="C209" s="33" t="s">
        <v>92</v>
      </c>
      <c r="D209" s="33" t="s">
        <v>76</v>
      </c>
      <c r="E209" s="33" t="s">
        <v>31</v>
      </c>
      <c r="F209" s="33"/>
      <c r="G209" s="34">
        <f>SUMIFS(G210:G1213,$C210:$C1213,$C210,$D210:$D1213,$D210,$E210:$E1213,$E210)</f>
        <v>2649.6</v>
      </c>
      <c r="H209" s="34">
        <f>SUMIFS(H210:H1213,$C210:$C1213,$C210,$D210:$D1213,$D210,$E210:$E1213,$E210)</f>
        <v>0</v>
      </c>
      <c r="I209" s="34">
        <f>SUMIFS(I210:I1213,$C210:$C1213,$C210,$D210:$D1213,$D210,$E210:$E1213,$E210)</f>
        <v>3091.1</v>
      </c>
      <c r="J209" s="34">
        <f>SUMIFS(J210:J1213,$C210:$C1213,$C210,$D210:$D1213,$D210,$E210:$E1213,$E210)</f>
        <v>0</v>
      </c>
    </row>
    <row r="210" spans="1:10" s="13" customFormat="1" ht="31.5" x14ac:dyDescent="0.25">
      <c r="A210" s="17">
        <v>3</v>
      </c>
      <c r="B210" s="22" t="s">
        <v>23</v>
      </c>
      <c r="C210" s="23" t="s">
        <v>92</v>
      </c>
      <c r="D210" s="23" t="s">
        <v>76</v>
      </c>
      <c r="E210" s="23" t="s">
        <v>31</v>
      </c>
      <c r="F210" s="23" t="s">
        <v>89</v>
      </c>
      <c r="G210" s="24"/>
      <c r="H210" s="24"/>
      <c r="I210" s="24"/>
      <c r="J210" s="24"/>
    </row>
    <row r="211" spans="1:10" s="13" customFormat="1" ht="15.75" x14ac:dyDescent="0.25">
      <c r="A211" s="17">
        <v>3</v>
      </c>
      <c r="B211" s="43" t="s">
        <v>46</v>
      </c>
      <c r="C211" s="23" t="s">
        <v>92</v>
      </c>
      <c r="D211" s="23" t="s">
        <v>76</v>
      </c>
      <c r="E211" s="23" t="s">
        <v>31</v>
      </c>
      <c r="F211" s="23" t="s">
        <v>98</v>
      </c>
      <c r="G211" s="24">
        <v>2649.6</v>
      </c>
      <c r="H211" s="25"/>
      <c r="I211" s="24">
        <v>3091.1</v>
      </c>
      <c r="J211" s="25"/>
    </row>
    <row r="212" spans="1:10" s="13" customFormat="1" ht="50.45" customHeight="1" x14ac:dyDescent="0.25">
      <c r="A212" s="16">
        <v>2</v>
      </c>
      <c r="B212" s="32" t="s">
        <v>195</v>
      </c>
      <c r="C212" s="33" t="s">
        <v>92</v>
      </c>
      <c r="D212" s="33" t="s">
        <v>76</v>
      </c>
      <c r="E212" s="33" t="s">
        <v>62</v>
      </c>
      <c r="F212" s="33"/>
      <c r="G212" s="34">
        <f>SUMIFS(G213:G1216,$C213:$C1216,$C213,$D213:$D1216,$D213,$E213:$E1216,$E213)</f>
        <v>5441.1</v>
      </c>
      <c r="H212" s="34">
        <f>SUMIFS(H213:H1216,$C213:$C1216,$C213,$D213:$D1216,$D213,$E213:$E1216,$E213)</f>
        <v>4624.8999999999996</v>
      </c>
      <c r="I212" s="34">
        <f>SUMIFS(I213:I1216,$C213:$C1216,$C213,$D213:$D1216,$D213,$E213:$E1216,$E213)</f>
        <v>5441.1</v>
      </c>
      <c r="J212" s="34">
        <f>SUMIFS(J213:J1216,$C213:$C1216,$C213,$D213:$D1216,$D213,$E213:$E1216,$E213)</f>
        <v>4624.8999999999996</v>
      </c>
    </row>
    <row r="213" spans="1:10" s="13" customFormat="1" ht="128.44999999999999" customHeight="1" x14ac:dyDescent="0.25">
      <c r="A213" s="17">
        <v>3</v>
      </c>
      <c r="B213" s="22" t="s">
        <v>127</v>
      </c>
      <c r="C213" s="23" t="s">
        <v>92</v>
      </c>
      <c r="D213" s="23" t="s">
        <v>76</v>
      </c>
      <c r="E213" s="23" t="s">
        <v>62</v>
      </c>
      <c r="F213" s="23" t="s">
        <v>128</v>
      </c>
      <c r="G213" s="24">
        <v>5441.1</v>
      </c>
      <c r="H213" s="24">
        <v>4624.8999999999996</v>
      </c>
      <c r="I213" s="24">
        <v>5441.1</v>
      </c>
      <c r="J213" s="24">
        <v>4624.8999999999996</v>
      </c>
    </row>
    <row r="214" spans="1:10" s="13" customFormat="1" ht="81.599999999999994" customHeight="1" x14ac:dyDescent="0.25">
      <c r="A214" s="16">
        <v>2</v>
      </c>
      <c r="B214" s="32" t="s">
        <v>165</v>
      </c>
      <c r="C214" s="33" t="s">
        <v>92</v>
      </c>
      <c r="D214" s="33" t="s">
        <v>76</v>
      </c>
      <c r="E214" s="33" t="s">
        <v>45</v>
      </c>
      <c r="F214" s="33"/>
      <c r="G214" s="34">
        <f>SUMIFS(G215:G1218,$C215:$C1218,$C215,$D215:$D1218,$D215,$E215:$E1218,$E215)</f>
        <v>3102.5</v>
      </c>
      <c r="H214" s="34">
        <f>SUMIFS(H215:H1218,$C215:$C1218,$C215,$D215:$D1218,$D215,$E215:$E1218,$E215)</f>
        <v>0</v>
      </c>
      <c r="I214" s="34">
        <f>SUMIFS(I215:I1218,$C215:$C1218,$C215,$D215:$D1218,$D215,$E215:$E1218,$E215)</f>
        <v>3102.5</v>
      </c>
      <c r="J214" s="34">
        <f>SUMIFS(J215:J1218,$C215:$C1218,$C215,$D215:$D1218,$D215,$E215:$E1218,$E215)</f>
        <v>0</v>
      </c>
    </row>
    <row r="215" spans="1:10" s="13" customFormat="1" ht="15.75" x14ac:dyDescent="0.25">
      <c r="A215" s="17">
        <v>3</v>
      </c>
      <c r="B215" s="22" t="s">
        <v>46</v>
      </c>
      <c r="C215" s="23" t="s">
        <v>92</v>
      </c>
      <c r="D215" s="23" t="s">
        <v>76</v>
      </c>
      <c r="E215" s="23" t="s">
        <v>45</v>
      </c>
      <c r="F215" s="23" t="s">
        <v>98</v>
      </c>
      <c r="G215" s="24">
        <v>3102.5</v>
      </c>
      <c r="H215" s="25"/>
      <c r="I215" s="24">
        <v>3102.5</v>
      </c>
      <c r="J215" s="25"/>
    </row>
    <row r="216" spans="1:10" s="13" customFormat="1" ht="15.75" x14ac:dyDescent="0.25">
      <c r="A216" s="14">
        <v>0</v>
      </c>
      <c r="B216" s="26" t="s">
        <v>120</v>
      </c>
      <c r="C216" s="27" t="s">
        <v>94</v>
      </c>
      <c r="D216" s="27" t="s">
        <v>121</v>
      </c>
      <c r="E216" s="27"/>
      <c r="F216" s="27"/>
      <c r="G216" s="28">
        <f>SUMIFS(G217:G1235,$C217:$C1235,$C217)/3</f>
        <v>3655.4</v>
      </c>
      <c r="H216" s="28">
        <f>SUMIFS(H217:H1225,$C217:$C1225,$C217)/3</f>
        <v>0</v>
      </c>
      <c r="I216" s="28">
        <f>SUMIFS(I217:I1235,$C217:$C1235,$C217)/3</f>
        <v>3409.4</v>
      </c>
      <c r="J216" s="28">
        <f>SUMIFS(J217:J1225,$C217:$C1225,$C217)/3</f>
        <v>0</v>
      </c>
    </row>
    <row r="217" spans="1:10" s="13" customFormat="1" ht="15.75" x14ac:dyDescent="0.25">
      <c r="A217" s="15">
        <v>1</v>
      </c>
      <c r="B217" s="29" t="s">
        <v>73</v>
      </c>
      <c r="C217" s="30" t="s">
        <v>94</v>
      </c>
      <c r="D217" s="30" t="s">
        <v>95</v>
      </c>
      <c r="E217" s="30" t="s">
        <v>6</v>
      </c>
      <c r="F217" s="30" t="s">
        <v>78</v>
      </c>
      <c r="G217" s="31">
        <f>SUMIFS(G218:G1225,$C218:$C1225,$C218,$D218:$D1225,$D218)/2</f>
        <v>3655.4</v>
      </c>
      <c r="H217" s="31">
        <f>SUMIFS(H218:H1225,$C218:$C1225,$C218,$D218:$D1225,$D218)/2</f>
        <v>0</v>
      </c>
      <c r="I217" s="31">
        <f>SUMIFS(I218:I1225,$C218:$C1225,$C218,$D218:$D1225,$D218)/2</f>
        <v>3409.4</v>
      </c>
      <c r="J217" s="31">
        <f>SUMIFS(J218:J1225,$C218:$C1225,$C218,$D218:$D1225,$D218)/2</f>
        <v>0</v>
      </c>
    </row>
    <row r="218" spans="1:10" s="13" customFormat="1" ht="47.25" x14ac:dyDescent="0.25">
      <c r="A218" s="16">
        <v>2</v>
      </c>
      <c r="B218" s="35" t="s">
        <v>181</v>
      </c>
      <c r="C218" s="33" t="s">
        <v>94</v>
      </c>
      <c r="D218" s="33" t="s">
        <v>95</v>
      </c>
      <c r="E218" s="33" t="s">
        <v>74</v>
      </c>
      <c r="F218" s="33"/>
      <c r="G218" s="34">
        <f>SUMIFS(G219:G1222,$C219:$C1222,$C219,$D219:$D1222,$D219,$E219:$E1222,$E219)</f>
        <v>2100.9</v>
      </c>
      <c r="H218" s="34">
        <f>SUMIFS(H219:H1222,$C219:$C1222,$C219,$D219:$D1222,$D219,$E219:$E1222,$E219)</f>
        <v>0</v>
      </c>
      <c r="I218" s="34">
        <f>SUMIFS(I219:I1222,$C219:$C1222,$C219,$D219:$D1222,$D219,$E219:$E1222,$E219)</f>
        <v>1854.9</v>
      </c>
      <c r="J218" s="34">
        <f>SUMIFS(J219:J1222,$C219:$C1222,$C219,$D219:$D1222,$D219,$E219:$E1222,$E219)</f>
        <v>0</v>
      </c>
    </row>
    <row r="219" spans="1:10" s="13" customFormat="1" ht="15.75" x14ac:dyDescent="0.25">
      <c r="A219" s="17">
        <v>3</v>
      </c>
      <c r="B219" s="22" t="s">
        <v>46</v>
      </c>
      <c r="C219" s="23" t="s">
        <v>94</v>
      </c>
      <c r="D219" s="23" t="s">
        <v>95</v>
      </c>
      <c r="E219" s="23" t="s">
        <v>74</v>
      </c>
      <c r="F219" s="23" t="s">
        <v>98</v>
      </c>
      <c r="G219" s="24">
        <v>2100.9</v>
      </c>
      <c r="H219" s="25"/>
      <c r="I219" s="24">
        <v>1854.9</v>
      </c>
      <c r="J219" s="25"/>
    </row>
    <row r="220" spans="1:10" s="13" customFormat="1" ht="110.25" x14ac:dyDescent="0.25">
      <c r="A220" s="16">
        <v>2</v>
      </c>
      <c r="B220" s="45" t="s">
        <v>182</v>
      </c>
      <c r="C220" s="33" t="s">
        <v>94</v>
      </c>
      <c r="D220" s="33" t="s">
        <v>95</v>
      </c>
      <c r="E220" s="33" t="s">
        <v>149</v>
      </c>
      <c r="F220" s="33"/>
      <c r="G220" s="34">
        <f>SUMIFS(G221:G1224,$C221:$C1224,$C221,$D221:$D1224,$D221,$E221:$E1224,$E221)</f>
        <v>1554.5</v>
      </c>
      <c r="H220" s="34">
        <f>SUMIFS(H221:H1224,$C221:$C1224,$C221,$D221:$D1224,$D221,$E221:$E1224,$E221)</f>
        <v>0</v>
      </c>
      <c r="I220" s="34">
        <f>SUMIFS(I221:I1224,$C221:$C1224,$C221,$D221:$D1224,$D221,$E221:$E1224,$E221)</f>
        <v>1554.5</v>
      </c>
      <c r="J220" s="34">
        <f>SUMIFS(J221:J1224,$C221:$C1224,$C221,$D221:$D1224,$D221,$E221:$E1224,$E221)</f>
        <v>0</v>
      </c>
    </row>
    <row r="221" spans="1:10" s="13" customFormat="1" ht="15.75" x14ac:dyDescent="0.25">
      <c r="A221" s="17">
        <v>3</v>
      </c>
      <c r="B221" s="22" t="s">
        <v>46</v>
      </c>
      <c r="C221" s="23" t="s">
        <v>94</v>
      </c>
      <c r="D221" s="23" t="s">
        <v>95</v>
      </c>
      <c r="E221" s="23" t="s">
        <v>149</v>
      </c>
      <c r="F221" s="23" t="s">
        <v>98</v>
      </c>
      <c r="G221" s="24">
        <v>1554.5</v>
      </c>
      <c r="H221" s="25"/>
      <c r="I221" s="24">
        <v>1554.5</v>
      </c>
      <c r="J221" s="25"/>
    </row>
    <row r="222" spans="1:10" s="13" customFormat="1" ht="47.25" x14ac:dyDescent="0.25">
      <c r="A222" s="14">
        <v>0</v>
      </c>
      <c r="B222" s="26" t="s">
        <v>199</v>
      </c>
      <c r="C222" s="27" t="s">
        <v>83</v>
      </c>
      <c r="D222" s="27" t="s">
        <v>121</v>
      </c>
      <c r="E222" s="27"/>
      <c r="F222" s="27"/>
      <c r="G222" s="28">
        <f>SUMIFS(G223:G1241,$C223:$C1241,$C223)/3</f>
        <v>81111.299999999988</v>
      </c>
      <c r="H222" s="28">
        <f>SUMIFS(H223:H1231,$C223:$C1231,$C223)/3</f>
        <v>789</v>
      </c>
      <c r="I222" s="28">
        <f>SUMIFS(I223:I1241,$C223:$C1241,$C223)/3</f>
        <v>76770.2</v>
      </c>
      <c r="J222" s="28">
        <f>SUMIFS(J223:J1231,$C223:$C1231,$C223)/3</f>
        <v>789</v>
      </c>
    </row>
    <row r="223" spans="1:10" s="13" customFormat="1" ht="47.25" x14ac:dyDescent="0.25">
      <c r="A223" s="15">
        <v>1</v>
      </c>
      <c r="B223" s="29" t="s">
        <v>15</v>
      </c>
      <c r="C223" s="30" t="s">
        <v>83</v>
      </c>
      <c r="D223" s="30" t="s">
        <v>76</v>
      </c>
      <c r="E223" s="30" t="s">
        <v>6</v>
      </c>
      <c r="F223" s="30" t="s">
        <v>78</v>
      </c>
      <c r="G223" s="31">
        <f>SUMIFS(G224:G1231,$C224:$C1231,$C224,$D224:$D1231,$D224)/2</f>
        <v>21900</v>
      </c>
      <c r="H223" s="31">
        <f>SUMIFS(H224:H1231,$C224:$C1231,$C224,$D224:$D1231,$D224)/2</f>
        <v>789</v>
      </c>
      <c r="I223" s="31">
        <f>SUMIFS(I224:I1231,$C224:$C1231,$C224,$D224:$D1231,$D224)/2</f>
        <v>21900</v>
      </c>
      <c r="J223" s="31">
        <f>SUMIFS(J224:J1231,$C224:$C1231,$C224,$D224:$D1231,$D224)/2</f>
        <v>789</v>
      </c>
    </row>
    <row r="224" spans="1:10" s="13" customFormat="1" ht="31.5" x14ac:dyDescent="0.25">
      <c r="A224" s="16">
        <v>2</v>
      </c>
      <c r="B224" s="32" t="s">
        <v>16</v>
      </c>
      <c r="C224" s="33" t="s">
        <v>83</v>
      </c>
      <c r="D224" s="33" t="s">
        <v>76</v>
      </c>
      <c r="E224" s="33" t="s">
        <v>135</v>
      </c>
      <c r="F224" s="33" t="s">
        <v>78</v>
      </c>
      <c r="G224" s="34">
        <f>SUMIFS(G225:G1228,$C225:$C1228,$C225,$D225:$D1228,$D225,$E225:$E1228,$E225)</f>
        <v>21900</v>
      </c>
      <c r="H224" s="34">
        <f>SUMIFS(H225:H1228,$C225:$C1228,$C225,$D225:$D1228,$D225,$E225:$E1228,$E225)</f>
        <v>789</v>
      </c>
      <c r="I224" s="34">
        <f>SUMIFS(I225:I1228,$C225:$C1228,$C225,$D225:$D1228,$D225,$E225:$E1228,$E225)</f>
        <v>21900</v>
      </c>
      <c r="J224" s="34">
        <f>SUMIFS(J225:J1228,$C225:$C1228,$C225,$D225:$D1228,$D225,$E225:$E1228,$E225)</f>
        <v>789</v>
      </c>
    </row>
    <row r="225" spans="1:10" s="13" customFormat="1" ht="15.75" x14ac:dyDescent="0.25">
      <c r="A225" s="17">
        <v>3</v>
      </c>
      <c r="B225" s="22" t="s">
        <v>18</v>
      </c>
      <c r="C225" s="23" t="s">
        <v>83</v>
      </c>
      <c r="D225" s="23" t="s">
        <v>76</v>
      </c>
      <c r="E225" s="23" t="s">
        <v>135</v>
      </c>
      <c r="F225" s="23" t="s">
        <v>84</v>
      </c>
      <c r="G225" s="24">
        <v>21900</v>
      </c>
      <c r="H225" s="24">
        <v>789</v>
      </c>
      <c r="I225" s="24">
        <v>21900</v>
      </c>
      <c r="J225" s="24">
        <v>789</v>
      </c>
    </row>
    <row r="226" spans="1:10" s="13" customFormat="1" ht="15.75" x14ac:dyDescent="0.25">
      <c r="A226" s="15">
        <v>1</v>
      </c>
      <c r="B226" s="29" t="s">
        <v>192</v>
      </c>
      <c r="C226" s="30" t="s">
        <v>83</v>
      </c>
      <c r="D226" s="30" t="s">
        <v>95</v>
      </c>
      <c r="E226" s="30" t="s">
        <v>6</v>
      </c>
      <c r="F226" s="30" t="s">
        <v>78</v>
      </c>
      <c r="G226" s="31">
        <f>SUMIFS(G227:G1234,$C227:$C1234,$C227,$D227:$D1234,$D227)/2</f>
        <v>25791</v>
      </c>
      <c r="H226" s="31">
        <f>SUMIFS(H227:H1234,$C227:$C1234,$C227,$D227:$D1234,$D227)/2</f>
        <v>0</v>
      </c>
      <c r="I226" s="31">
        <f>SUMIFS(I227:I1234,$C227:$C1234,$C227,$D227:$D1234,$D227)/2</f>
        <v>20561.400000000001</v>
      </c>
      <c r="J226" s="31">
        <f>SUMIFS(J227:J1234,$C227:$C1234,$C227,$D227:$D1234,$D227)/2</f>
        <v>0</v>
      </c>
    </row>
    <row r="227" spans="1:10" s="13" customFormat="1" ht="31.5" x14ac:dyDescent="0.25">
      <c r="A227" s="16">
        <v>2</v>
      </c>
      <c r="B227" s="32" t="s">
        <v>16</v>
      </c>
      <c r="C227" s="33" t="s">
        <v>83</v>
      </c>
      <c r="D227" s="33" t="s">
        <v>95</v>
      </c>
      <c r="E227" s="33" t="s">
        <v>135</v>
      </c>
      <c r="F227" s="33" t="s">
        <v>78</v>
      </c>
      <c r="G227" s="34">
        <f>SUMIFS(G228:G1231,$C228:$C1231,$C228,$D228:$D1231,$D228,$E228:$E1231,$E228)</f>
        <v>25791</v>
      </c>
      <c r="H227" s="34">
        <f>SUMIFS(H228:H1231,$C228:$C1231,$C228,$D228:$D1231,$D228,$E228:$E1231,$E228)</f>
        <v>0</v>
      </c>
      <c r="I227" s="34">
        <f>SUMIFS(I228:I1231,$C228:$C1231,$C228,$D228:$D1231,$D228,$E228:$E1231,$E228)</f>
        <v>20561.400000000001</v>
      </c>
      <c r="J227" s="34">
        <f>SUMIFS(J228:J1231,$C228:$C1231,$C228,$D228:$D1231,$D228,$E228:$E1231,$E228)</f>
        <v>0</v>
      </c>
    </row>
    <row r="228" spans="1:10" s="13" customFormat="1" ht="15.75" x14ac:dyDescent="0.25">
      <c r="A228" s="17">
        <v>3</v>
      </c>
      <c r="B228" s="22" t="s">
        <v>18</v>
      </c>
      <c r="C228" s="23" t="s">
        <v>83</v>
      </c>
      <c r="D228" s="23" t="s">
        <v>95</v>
      </c>
      <c r="E228" s="23" t="s">
        <v>135</v>
      </c>
      <c r="F228" s="23" t="s">
        <v>84</v>
      </c>
      <c r="G228" s="24">
        <v>25791</v>
      </c>
      <c r="H228" s="24"/>
      <c r="I228" s="24">
        <v>20561.400000000001</v>
      </c>
      <c r="J228" s="24"/>
    </row>
    <row r="229" spans="1:10" s="13" customFormat="1" ht="31.5" x14ac:dyDescent="0.25">
      <c r="A229" s="15">
        <v>1</v>
      </c>
      <c r="B229" s="29" t="s">
        <v>186</v>
      </c>
      <c r="C229" s="30" t="s">
        <v>83</v>
      </c>
      <c r="D229" s="30" t="s">
        <v>85</v>
      </c>
      <c r="E229" s="30"/>
      <c r="F229" s="30"/>
      <c r="G229" s="31">
        <f>SUMIFS(G230:G1237,$C230:$C1237,$C230,$D230:$D1237,$D230)/2</f>
        <v>33420.300000000003</v>
      </c>
      <c r="H229" s="31">
        <f>SUMIFS(H230:H1237,$C230:$C1237,$C230,$D230:$D1237,$D230)/2</f>
        <v>0</v>
      </c>
      <c r="I229" s="31">
        <f>SUMIFS(I230:I1237,$C230:$C1237,$C230,$D230:$D1237,$D230)/2</f>
        <v>34308.800000000003</v>
      </c>
      <c r="J229" s="31">
        <f>SUMIFS(J230:J1237,$C230:$C1237,$C230,$D230:$D1237,$D230)/2</f>
        <v>0</v>
      </c>
    </row>
    <row r="230" spans="1:10" s="13" customFormat="1" ht="31.5" x14ac:dyDescent="0.25">
      <c r="A230" s="16">
        <v>2</v>
      </c>
      <c r="B230" s="32" t="s">
        <v>16</v>
      </c>
      <c r="C230" s="33" t="s">
        <v>83</v>
      </c>
      <c r="D230" s="33" t="s">
        <v>85</v>
      </c>
      <c r="E230" s="33" t="s">
        <v>135</v>
      </c>
      <c r="F230" s="33"/>
      <c r="G230" s="34">
        <f>SUMIFS(G231:G1234,$C231:$C1234,$C231,$D231:$D1234,$D231,$E231:$E1234,$E231)</f>
        <v>33420.300000000003</v>
      </c>
      <c r="H230" s="34">
        <f>SUMIFS(H231:H1234,$C231:$C1234,$C231,$D231:$D1234,$D231,$E231:$E1234,$E231)</f>
        <v>0</v>
      </c>
      <c r="I230" s="34">
        <f>SUMIFS(I231:I1234,$C231:$C1234,$C231,$D231:$D1234,$D231,$E231:$E1234,$E231)</f>
        <v>34308.800000000003</v>
      </c>
      <c r="J230" s="34">
        <f>SUMIFS(J231:J1234,$C231:$C1234,$C231,$D231:$D1234,$D231,$E231:$E1234,$E231)</f>
        <v>0</v>
      </c>
    </row>
    <row r="231" spans="1:10" s="13" customFormat="1" ht="15.75" x14ac:dyDescent="0.25">
      <c r="A231" s="17">
        <v>3</v>
      </c>
      <c r="B231" s="22" t="s">
        <v>19</v>
      </c>
      <c r="C231" s="23" t="s">
        <v>83</v>
      </c>
      <c r="D231" s="23" t="s">
        <v>85</v>
      </c>
      <c r="E231" s="23" t="s">
        <v>135</v>
      </c>
      <c r="F231" s="23" t="s">
        <v>86</v>
      </c>
      <c r="G231" s="24">
        <v>33420.300000000003</v>
      </c>
      <c r="H231" s="24"/>
      <c r="I231" s="24">
        <v>34308.800000000003</v>
      </c>
      <c r="J231" s="24"/>
    </row>
    <row r="232" spans="1:10" s="13" customFormat="1" ht="15.75" x14ac:dyDescent="0.25">
      <c r="A232" s="12"/>
      <c r="B232" s="36" t="s">
        <v>75</v>
      </c>
      <c r="C232" s="37"/>
      <c r="D232" s="37"/>
      <c r="E232" s="37" t="s">
        <v>6</v>
      </c>
      <c r="F232" s="37"/>
      <c r="G232" s="38">
        <f>SUMIF($A14:$A231,$A14,G14:G231)</f>
        <v>581215.19999999995</v>
      </c>
      <c r="H232" s="38">
        <f>SUMIF($A14:$A231,$A14,H14:H231)</f>
        <v>241935.2</v>
      </c>
      <c r="I232" s="38">
        <f>SUMIF($A14:$A231,$A14,I14:I231)</f>
        <v>617919.69999999995</v>
      </c>
      <c r="J232" s="38">
        <f>SUMIF($A14:$A231,$A14,J14:J231)</f>
        <v>265668</v>
      </c>
    </row>
  </sheetData>
  <autoFilter ref="A6:H232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110</v>
      </c>
      <c r="C3" s="63" t="s">
        <v>108</v>
      </c>
      <c r="D3" s="66" t="s">
        <v>103</v>
      </c>
      <c r="E3" s="67"/>
      <c r="F3" s="66" t="s">
        <v>104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102</v>
      </c>
      <c r="F7" s="72" t="s">
        <v>5</v>
      </c>
      <c r="G7" s="72" t="s">
        <v>102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105</v>
      </c>
      <c r="D11" s="5">
        <f>SUMIF('Приложение №6'!$A$14:$A994,0,'Приложение №6'!$G$14:$G994)</f>
        <v>581215.19999999995</v>
      </c>
      <c r="E11" s="5">
        <f>SUMIF('Приложение №6'!$A$14:$A994,0,'Приложение №6'!$H$14:$H994)</f>
        <v>241935.2</v>
      </c>
      <c r="F11" s="5" t="e">
        <f>SUMIF('Приложение №6'!$A$14:$A994,0,'Приложение №6'!#REF!)</f>
        <v>#REF!</v>
      </c>
      <c r="G11" s="5" t="e">
        <f>SUMIF('Приложение №6'!$A$14:$A994,0,'Приложение №6'!#REF!)</f>
        <v>#REF!</v>
      </c>
    </row>
    <row r="12" spans="2:7" x14ac:dyDescent="0.25">
      <c r="B12" s="2">
        <v>1</v>
      </c>
      <c r="C12" s="2" t="s">
        <v>106</v>
      </c>
      <c r="D12" s="7">
        <f>SUMIF('Приложение №6'!$A$14:$A995,1,'Приложение №6'!$G$14:$G995)</f>
        <v>581215.20000000007</v>
      </c>
      <c r="E12" s="7">
        <f>SUMIF('Приложение №6'!$A$14:$A995,1,'Приложение №6'!$H$14:$H995)</f>
        <v>241935.2</v>
      </c>
      <c r="F12" s="7" t="e">
        <f>SUMIF('Приложение №6'!$A$14:$A995,1,'Приложение №6'!#REF!)</f>
        <v>#REF!</v>
      </c>
      <c r="G12" s="7" t="e">
        <f>SUMIF('Приложение №6'!$A$14:$A995,1,'Приложение №6'!#REF!)</f>
        <v>#REF!</v>
      </c>
    </row>
    <row r="13" spans="2:7" x14ac:dyDescent="0.25">
      <c r="B13" s="3">
        <v>2</v>
      </c>
      <c r="C13" s="3" t="s">
        <v>109</v>
      </c>
      <c r="D13" s="8">
        <f>SUMIF('Приложение №6'!$A$14:$A996,2,'Приложение №6'!$G$14:$G996)</f>
        <v>581215.20000000007</v>
      </c>
      <c r="E13" s="8">
        <f>SUMIF('Приложение №6'!$A$14:$A996,2,'Приложение №6'!$H$14:$H996)</f>
        <v>241935.2</v>
      </c>
      <c r="F13" s="8" t="e">
        <f>SUMIF('Приложение №6'!$A$14:$A996,2,'Приложение №6'!#REF!)</f>
        <v>#REF!</v>
      </c>
      <c r="G13" s="8" t="e">
        <f>SUMIF('Приложение №6'!$A$14:$A996,2,'Приложение №6'!#REF!)</f>
        <v>#REF!</v>
      </c>
    </row>
    <row r="14" spans="2:7" x14ac:dyDescent="0.25">
      <c r="B14" s="4" t="s">
        <v>122</v>
      </c>
      <c r="C14" s="4" t="s">
        <v>107</v>
      </c>
      <c r="D14" s="9">
        <f>SUMIF('Приложение №6'!$A$14:$A997,3,'Приложение №6'!$G$14:$G997)</f>
        <v>581215.19999999995</v>
      </c>
      <c r="E14" s="9">
        <f>SUMIF('Приложение №6'!$A$14:$A997,3,'Приложение №6'!$H$14:$H997)</f>
        <v>241935.2</v>
      </c>
      <c r="F14" s="9" t="e">
        <f>SUMIF('Приложение №6'!$A$14:$A997,3,'Приложение №6'!#REF!)</f>
        <v>#REF!</v>
      </c>
      <c r="G14" s="9" t="e">
        <f>SUMIF('Приложение №6'!$A$14:$A997,3,'Приложение №6'!#REF!)</f>
        <v>#REF!</v>
      </c>
    </row>
    <row r="15" spans="2:7" x14ac:dyDescent="0.25">
      <c r="B15" s="10">
        <v>0</v>
      </c>
      <c r="C15" s="10" t="s">
        <v>105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106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109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2019-12-11T15:33:35Z</cp:lastPrinted>
  <dcterms:created xsi:type="dcterms:W3CDTF">2017-09-27T09:31:38Z</dcterms:created>
  <dcterms:modified xsi:type="dcterms:W3CDTF">2020-04-28T12:02:38Z</dcterms:modified>
</cp:coreProperties>
</file>