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20" windowWidth="19020" windowHeight="10128"/>
  </bookViews>
  <sheets>
    <sheet name="Приложение №4" sheetId="1" r:id="rId1"/>
    <sheet name="КС" sheetId="2" r:id="rId2"/>
  </sheets>
  <definedNames>
    <definedName name="_xlnm._FilterDatabase" localSheetId="0" hidden="1">'Приложение №4'!$A$5:$G$283</definedName>
  </definedNames>
  <calcPr calcId="125725"/>
</workbook>
</file>

<file path=xl/calcChain.xml><?xml version="1.0" encoding="utf-8"?>
<calcChain xmlns="http://schemas.openxmlformats.org/spreadsheetml/2006/main">
  <c r="H189" i="1"/>
  <c r="H87" l="1"/>
  <c r="H178" l="1"/>
  <c r="H281" l="1"/>
  <c r="H279"/>
  <c r="H277"/>
  <c r="H274"/>
  <c r="H272"/>
  <c r="H270"/>
  <c r="H268"/>
  <c r="H265"/>
  <c r="H262"/>
  <c r="H260"/>
  <c r="H258"/>
  <c r="H254"/>
  <c r="H252"/>
  <c r="H249"/>
  <c r="H247"/>
  <c r="H244"/>
  <c r="H242"/>
  <c r="H239"/>
  <c r="H238" s="1"/>
  <c r="H236"/>
  <c r="H234"/>
  <c r="H232"/>
  <c r="H230"/>
  <c r="H227"/>
  <c r="H225"/>
  <c r="H221"/>
  <c r="H220" s="1"/>
  <c r="H218"/>
  <c r="H216"/>
  <c r="H214"/>
  <c r="H212"/>
  <c r="H210"/>
  <c r="H207"/>
  <c r="H206" s="1"/>
  <c r="H204"/>
  <c r="H203" s="1"/>
  <c r="H201"/>
  <c r="H199"/>
  <c r="H197"/>
  <c r="H195"/>
  <c r="H192"/>
  <c r="H186"/>
  <c r="H183"/>
  <c r="H182"/>
  <c r="H180"/>
  <c r="H176"/>
  <c r="H174"/>
  <c r="H171"/>
  <c r="H170" s="1"/>
  <c r="H168"/>
  <c r="H167" s="1"/>
  <c r="H165"/>
  <c r="H164" s="1"/>
  <c r="H158"/>
  <c r="H156"/>
  <c r="H153"/>
  <c r="H151"/>
  <c r="H148"/>
  <c r="H146"/>
  <c r="H144"/>
  <c r="H140"/>
  <c r="H139" s="1"/>
  <c r="H137"/>
  <c r="H134"/>
  <c r="H132"/>
  <c r="H130"/>
  <c r="H128"/>
  <c r="H125"/>
  <c r="H124" s="1"/>
  <c r="H122"/>
  <c r="H121" s="1"/>
  <c r="H119"/>
  <c r="H118" s="1"/>
  <c r="H113"/>
  <c r="H111"/>
  <c r="H109"/>
  <c r="H105"/>
  <c r="H104" s="1"/>
  <c r="H101"/>
  <c r="H100" s="1"/>
  <c r="H98"/>
  <c r="H96"/>
  <c r="H94"/>
  <c r="H92"/>
  <c r="H89"/>
  <c r="H84"/>
  <c r="H81"/>
  <c r="H80" s="1"/>
  <c r="H78"/>
  <c r="H77" s="1"/>
  <c r="H75"/>
  <c r="H74" s="1"/>
  <c r="H72"/>
  <c r="H71" s="1"/>
  <c r="H66"/>
  <c r="H64"/>
  <c r="H62"/>
  <c r="H56"/>
  <c r="H55" s="1"/>
  <c r="H53"/>
  <c r="H52" s="1"/>
  <c r="H48"/>
  <c r="H46"/>
  <c r="H44"/>
  <c r="H39"/>
  <c r="H38" s="1"/>
  <c r="H37" s="1"/>
  <c r="H35"/>
  <c r="H33"/>
  <c r="H30"/>
  <c r="H29" s="1"/>
  <c r="H27"/>
  <c r="H26" s="1"/>
  <c r="H24"/>
  <c r="H23" s="1"/>
  <c r="H19"/>
  <c r="H17"/>
  <c r="H15"/>
  <c r="H251" l="1"/>
  <c r="H61"/>
  <c r="H32"/>
  <c r="H257"/>
  <c r="H108"/>
  <c r="H150"/>
  <c r="H185"/>
  <c r="H83"/>
  <c r="H155"/>
  <c r="H276"/>
  <c r="H127"/>
  <c r="H173"/>
  <c r="H194"/>
  <c r="H209"/>
  <c r="H241"/>
  <c r="H91"/>
  <c r="H229"/>
  <c r="H267"/>
  <c r="H14"/>
  <c r="H224"/>
  <c r="H43"/>
  <c r="H42" s="1"/>
  <c r="H143"/>
  <c r="H51"/>
  <c r="H13" l="1"/>
  <c r="H60"/>
  <c r="H103"/>
  <c r="H283" l="1"/>
  <c r="G14" i="2"/>
  <c r="F14"/>
  <c r="F13" l="1"/>
  <c r="F17" s="1"/>
  <c r="G13"/>
  <c r="G17" s="1"/>
  <c r="F11" l="1"/>
  <c r="F15" s="1"/>
  <c r="F12"/>
  <c r="F16" s="1"/>
  <c r="G11"/>
  <c r="G15" s="1"/>
  <c r="G12"/>
  <c r="G16" s="1"/>
  <c r="E14" l="1"/>
  <c r="D14"/>
  <c r="E13" l="1"/>
  <c r="E17" s="1"/>
  <c r="D13"/>
  <c r="D17" s="1"/>
  <c r="E12" l="1"/>
  <c r="E16" s="1"/>
  <c r="D12"/>
  <c r="D16" s="1"/>
  <c r="D11"/>
  <c r="D15" s="1"/>
  <c r="E11" l="1"/>
  <c r="E15" s="1"/>
</calcChain>
</file>

<file path=xl/sharedStrings.xml><?xml version="1.0" encoding="utf-8"?>
<sst xmlns="http://schemas.openxmlformats.org/spreadsheetml/2006/main" count="1265" uniqueCount="213">
  <si>
    <t>Код глав-ного рас-поря-дителя бюджетных средств</t>
  </si>
  <si>
    <t>Наименование главного распорядителя средств  бюджета, раздела, подраздела, целевой статьи, вида расходов классификации расходов  бюджета</t>
  </si>
  <si>
    <t>Рз</t>
  </si>
  <si>
    <t>ПР</t>
  </si>
  <si>
    <t>ЦСР</t>
  </si>
  <si>
    <t>ВР</t>
  </si>
  <si>
    <t>Всего</t>
  </si>
  <si>
    <t xml:space="preserve">  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</si>
  <si>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</si>
  <si>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Непрограммные  направления расходов в сфере установленных функций органов государственной власти субъектов Российской Федерации  и органов местного самоуправления</t>
  </si>
  <si>
    <t>31 0 00 00000</t>
  </si>
  <si>
    <t xml:space="preserve">Расходы на выплаты персоналу государственных (муниципальных) органов </t>
  </si>
  <si>
    <t>Иные закупки товаров, работ и услуг для обеспечения государственных (муниципальных) нужд</t>
  </si>
  <si>
    <t>Уплата налогов, сборов и иных платежей</t>
  </si>
  <si>
    <t>Другие общегосударственные вопросы</t>
  </si>
  <si>
    <t>11 0 00 00000</t>
  </si>
  <si>
    <t>Дотации  на выравнивание бюджетной обеспеченности  субъектов Российской Федерации и муниципальных образований</t>
  </si>
  <si>
    <t>Непрограммные направления расходов в области межбюджетных трансфертов</t>
  </si>
  <si>
    <t xml:space="preserve">Дотации </t>
  </si>
  <si>
    <t>Иные межбюджетные трансферты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</si>
  <si>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</si>
  <si>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Социальные выплаты гражданам, кроме публичных нормативных социальных выплат</t>
  </si>
  <si>
    <t>03 0 00 00000</t>
  </si>
  <si>
    <t>Расходы на выплаты персоналу казённых учреждений</t>
  </si>
  <si>
    <t>Культура</t>
  </si>
  <si>
    <t>04 0 00 00000</t>
  </si>
  <si>
    <t>05 0 00 00000</t>
  </si>
  <si>
    <t>Другие вопросы в области социальной политики</t>
  </si>
  <si>
    <t>07 0 00 00000</t>
  </si>
  <si>
    <t>30 0 00 00000</t>
  </si>
  <si>
    <t xml:space="preserve">Физическая культура </t>
  </si>
  <si>
    <t>06 0 00 00000</t>
  </si>
  <si>
    <t>Непрограммные направления расходов местного бюджета в области социальной политики</t>
  </si>
  <si>
    <t>32 0 00 00000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</si>
  <si>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</si>
  <si>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Непрограммные  направления расходов местного бюджета в области общегосударственных вопросов</t>
  </si>
  <si>
    <t>Другие вопросы в области национальной безопасности и правоохранительной деятельности</t>
  </si>
  <si>
    <t>Другие вопросы в области национальной экономики</t>
  </si>
  <si>
    <t>Общее образование</t>
  </si>
  <si>
    <t>14 0 00 00000</t>
  </si>
  <si>
    <t>Администрация муниципального района Кинельский</t>
  </si>
  <si>
    <t>Функционирование высшего должностного лица субъекта Российской Федерации и муниципального образования</t>
  </si>
  <si>
    <t>16 0 00 00000</t>
  </si>
  <si>
    <t>Резервные фонды</t>
  </si>
  <si>
    <t>Резервные средства</t>
  </si>
  <si>
    <t>20 0 00 00000</t>
  </si>
  <si>
    <t>Субсидии бюджетным учреждениям</t>
  </si>
  <si>
    <t>21 0 00 00000</t>
  </si>
  <si>
    <t>25 0 00 00000</t>
  </si>
  <si>
    <t>33 0 00 00000</t>
  </si>
  <si>
    <t>Мобилизационная подготовка экономики</t>
  </si>
  <si>
    <t>Защита населения и территории от чрезвычайных ситуаций природного и техногенного характера, гражданская оборона</t>
  </si>
  <si>
    <t>10 0 00 00000</t>
  </si>
  <si>
    <t>Сельское хозяйство и рыболовство</t>
  </si>
  <si>
    <t>08 0 00 00000</t>
  </si>
  <si>
    <t>Транспорт</t>
  </si>
  <si>
    <t>15 0 00 00000</t>
  </si>
  <si>
    <t>01 0 00 00000</t>
  </si>
  <si>
    <t>Жилищное хозяйство</t>
  </si>
  <si>
    <t>17 0 00 00000</t>
  </si>
  <si>
    <t>Другие вопросы в области охраны окружающей среды</t>
  </si>
  <si>
    <t>Непрограммные направления расходов местного бюджета в области образования</t>
  </si>
  <si>
    <t>Дополнительное образование детей</t>
  </si>
  <si>
    <t>Социальное обеспечение населения</t>
  </si>
  <si>
    <t>02 0 00 00000</t>
  </si>
  <si>
    <t>Периодическая печать и издательства</t>
  </si>
  <si>
    <t>27 0 00 00000</t>
  </si>
  <si>
    <t>ИТОГО</t>
  </si>
  <si>
    <t>01</t>
  </si>
  <si>
    <t>06</t>
  </si>
  <si>
    <t xml:space="preserve"> </t>
  </si>
  <si>
    <t>120</t>
  </si>
  <si>
    <t>240</t>
  </si>
  <si>
    <t>850</t>
  </si>
  <si>
    <t>13</t>
  </si>
  <si>
    <t>14</t>
  </si>
  <si>
    <t>510</t>
  </si>
  <si>
    <t>03</t>
  </si>
  <si>
    <t>540</t>
  </si>
  <si>
    <t>320</t>
  </si>
  <si>
    <t>07</t>
  </si>
  <si>
    <t>110</t>
  </si>
  <si>
    <t>08</t>
  </si>
  <si>
    <t>10</t>
  </si>
  <si>
    <t>11</t>
  </si>
  <si>
    <t>04</t>
  </si>
  <si>
    <t>12</t>
  </si>
  <si>
    <t>02</t>
  </si>
  <si>
    <t>09</t>
  </si>
  <si>
    <t>870</t>
  </si>
  <si>
    <t>610</t>
  </si>
  <si>
    <t>05</t>
  </si>
  <si>
    <t>810</t>
  </si>
  <si>
    <t>630</t>
  </si>
  <si>
    <t>В том числе за счет безвозмезд-
ных поступлений</t>
  </si>
  <si>
    <t>Сумма,
  тыс.  рублей</t>
  </si>
  <si>
    <t>Уточнённая сумма,
 тыс.  рублей</t>
  </si>
  <si>
    <t xml:space="preserve">    </t>
  </si>
  <si>
    <t>КВСР</t>
  </si>
  <si>
    <t>ФКР</t>
  </si>
  <si>
    <t>КВР</t>
  </si>
  <si>
    <t>КБК</t>
  </si>
  <si>
    <t>КЦСР</t>
  </si>
  <si>
    <t>Уровень
бюджета</t>
  </si>
  <si>
    <t>3 = ИТОГ</t>
  </si>
  <si>
    <t>19 0 00 00000</t>
  </si>
  <si>
    <t>23 0 00 00000</t>
  </si>
  <si>
    <t>51 0 00 00000</t>
  </si>
  <si>
    <t>54 0 00 00000</t>
  </si>
  <si>
    <t>57 0 00 00000</t>
  </si>
  <si>
    <t>34 0 00 00000</t>
  </si>
  <si>
    <t>62 0 00 00000</t>
  </si>
  <si>
    <t>460</t>
  </si>
  <si>
    <t>Коммунальное хозяйство</t>
  </si>
  <si>
    <t>Субсидии бюджетным и автономным учреждениям, государственным (муниципальным) унитарным предприятиям на осуществление капитальных вложений в объекты капитального строительства государственной (муниципальной) собственности или приобретение объектов недвижимого имущества в государственную (муниципальную) собственность</t>
  </si>
  <si>
    <t>55 0 00 00000</t>
  </si>
  <si>
    <t>29 0 00 00000</t>
  </si>
  <si>
    <t>Благоустройство</t>
  </si>
  <si>
    <t>Бюджетные инвестиции</t>
  </si>
  <si>
    <t>410</t>
  </si>
  <si>
    <t>35 0 00 00000</t>
  </si>
  <si>
    <t>36 0 00 00000</t>
  </si>
  <si>
    <t>37 0 00 00000</t>
  </si>
  <si>
    <t>28 0 00 00000</t>
  </si>
  <si>
    <t>Связь и информатика</t>
  </si>
  <si>
    <t>12 0 00 00000</t>
  </si>
  <si>
    <t>360</t>
  </si>
  <si>
    <t>830</t>
  </si>
  <si>
    <t>Исполнение судебных актов</t>
  </si>
  <si>
    <t>Дорожное хозяйство (дорожные фонды)</t>
  </si>
  <si>
    <t xml:space="preserve">Молодежная политика </t>
  </si>
  <si>
    <t>Охрана семьи и детства</t>
  </si>
  <si>
    <t>Прочие межбюджетные трансферты  общего характера</t>
  </si>
  <si>
    <t xml:space="preserve">Субсидии юридическим лицам (кроме некоммерческих организаций), индивидуальным предпринимателям, физическим лицам  - производителям товаров, работ, услуг </t>
  </si>
  <si>
    <t xml:space="preserve">Пенсионное обеспечение </t>
  </si>
  <si>
    <t>Судебная система</t>
  </si>
  <si>
    <t>Непрограммные направления расходов местного бюджета в области судебной системы</t>
  </si>
  <si>
    <t>91 0 00 00000</t>
  </si>
  <si>
    <t>Комитет по управлению муниципальным имуществом муниципального района Кинельский Самарской области</t>
  </si>
  <si>
    <t>Муниципальное казённое учреждение "Управление по вопросам семьи и демографического развития" муниципального района Кинельский Самарской области</t>
  </si>
  <si>
    <t>Собрание представителей муниципального района Кинельский Самарской области</t>
  </si>
  <si>
    <t>Управление финансами администрации муниципального района Кинельский Самарской области</t>
  </si>
  <si>
    <t>52 0 00 00000</t>
  </si>
  <si>
    <t>Непрограммные направления расходов местного бюджета в области содержания муниципальных казённых учреждений</t>
  </si>
  <si>
    <t>41 0 00 00000</t>
  </si>
  <si>
    <t>Субсидии некоммерческим организациям (за исключением государственных (муниципальных) учреждений, государственных корпораций (компаний), публично-правовых компаний)</t>
  </si>
  <si>
    <t>56 0 00 00000</t>
  </si>
  <si>
    <t>Непрограммные направления расходов местного бюджета в сфере обслуживания внутреннего государственного и муниципального долга</t>
  </si>
  <si>
    <t>730</t>
  </si>
  <si>
    <t xml:space="preserve">Обслуживание государственного (муниципального) внутреннего долга
</t>
  </si>
  <si>
    <t xml:space="preserve"> Обслуживание муниципального долга
</t>
  </si>
  <si>
    <t>42 0 00 00000</t>
  </si>
  <si>
    <t>43 0 00 00000</t>
  </si>
  <si>
    <t>44 0 00 00000</t>
  </si>
  <si>
    <t xml:space="preserve">Иные выплаты населению </t>
  </si>
  <si>
    <t>09 0 00 00000</t>
  </si>
  <si>
    <t>Контрольно-счётная палата муниципального района Кинельский Самарской области</t>
  </si>
  <si>
    <t xml:space="preserve"> МП "Противодействие незаконному обороту наркотических средств, профилактика наркомании населения муниципального района Кинельский" на 2023-2032 годы</t>
  </si>
  <si>
    <t>МП "Управление муниципальным имуществом, земельными ресурсами и содержание имущества казны в муниципальном районе Кинельский Самарской области на 2018-2027 годы"</t>
  </si>
  <si>
    <t>МП "Энергосбережение и повышение энергетической эффективности зданий  и учреждений, расположенных на территории муниципального района Кинельский, модернизация систем отопления на 2017-2026 годы"</t>
  </si>
  <si>
    <t>МП "Развитие дополнительного образования в муниципальном районе Кинельский" на период 2018-2027 гг.</t>
  </si>
  <si>
    <t>МП "Развитие печатного средства массовой информации в муниципальном районе Кинельский на 2017-2026 годы"</t>
  </si>
  <si>
    <t>МП «Информирование населения о социально-экономическом развитии муниципального района Кинельский и деятельности органов местного самоуправления  муниципального района Кинельский на 2017-2026 годы  через сетевое издание «Междуречье-Информ»</t>
  </si>
  <si>
    <t>МП «Развитие  культуры муниципального района Кинельский» на 2020-2029 гг.</t>
  </si>
  <si>
    <t xml:space="preserve"> МП "Развитие библиотечного обслуживания муниципального района Кинельский" на 2020-2029 годы.</t>
  </si>
  <si>
    <t>13 0 00 00000</t>
  </si>
  <si>
    <t>МП "Содержание, обслуживание и приобретение движимого и недвижимого имущества" на 2023-2030 годы"</t>
  </si>
  <si>
    <t>МП "Поддержка социально ориентированных некоммерческих организаций, благотворительной и добровольческой деятельности в муниципальном районе Кинельский Самарской области на 2023-2027 годы"</t>
  </si>
  <si>
    <t>МП "Модернизация и развитие автомобильных дорог общего пользования местного значения муниципального района Кинельский на 2023-2027 гг."</t>
  </si>
  <si>
    <t>Другие вопросы в области жилищно-коммунального хозяйства</t>
  </si>
  <si>
    <t>МП «Развитие  физической культуры и спорта муниципального района Кинельский» на 2024-2030 гг.</t>
  </si>
  <si>
    <t>МП "Развитие  сельского  хозяйства и регулирования рынков  сельскохозяйственной продукции, сырья  и  продовольствия  муниципального  района   Кинельский  Самарской области на 2024-2033 гг."</t>
  </si>
  <si>
    <t>40 0 00 00000</t>
  </si>
  <si>
    <t>МП «Противодействие экстремизму и профилактика терроризма на территории муниципального района Кинельский на 2024-2030 гг.»</t>
  </si>
  <si>
    <t>МП «Молодёжь муниципального района Кинельский» на 2024-2030 гг.</t>
  </si>
  <si>
    <t>МП "Развитие и улучшение материально-технического оснащения учреждений муниципального района Кинельский" на 2024-2028 годы.</t>
  </si>
  <si>
    <t>310</t>
  </si>
  <si>
    <t>Публичные нормативные социальные выплаты гражданам</t>
  </si>
  <si>
    <t>Обеспечение проведения выборов и референдумов</t>
  </si>
  <si>
    <t>86 0 00 00000</t>
  </si>
  <si>
    <t>Непрограммные направления расходов местного бюджета в области проведения выборов и референдумов</t>
  </si>
  <si>
    <t>880</t>
  </si>
  <si>
    <t>Специальные расходы</t>
  </si>
  <si>
    <t xml:space="preserve">МП "Развитие муниципальной службы в органах местного самоуправления муниципального района Кинельский Самарской области" на 2022-2027 г </t>
  </si>
  <si>
    <t>МП "Поддержка местных инициатив в муниципальном районе Кинельский Самарской области на 2021-2027 годы"</t>
  </si>
  <si>
    <t>МП "Организация деятельности по опеке и попечительству на территории муниципального района Кинельский Самарской области на 2018-2027 годы".</t>
  </si>
  <si>
    <t>МП "Создание условий для оказания медицинской помощи населению муниципального района Кинельский Самарской области на 2021 - 2027 годы"</t>
  </si>
  <si>
    <r>
      <t>МП</t>
    </r>
    <r>
      <rPr>
        <b/>
        <sz val="12"/>
        <color rgb="FF000000"/>
        <rFont val="Times New Roman"/>
        <family val="1"/>
        <charset val="204"/>
      </rPr>
      <t xml:space="preserve"> </t>
    </r>
    <r>
      <rPr>
        <sz val="12"/>
        <color rgb="FF000000"/>
        <rFont val="Times New Roman"/>
        <family val="1"/>
        <charset val="204"/>
      </rPr>
      <t>«Ремонт, строительство, реконструкция и оборудование зданий школ и детских садов, расположенных на территории муниципального района Кинельский» на 2022-2027 годы.</t>
    </r>
  </si>
  <si>
    <t>МП "Обеспечение жилыми помещениями детей-сирот и детей, оставшихся без попечения родителей, лиц из числа детей-сирот и детей, оставшихся без попечения родителей" в муниципальном районе Кинельский на 2018-2027 годы.</t>
  </si>
  <si>
    <t>МП "Предоставление государственных и муниципальных услуг в режиме "одного окна" на территории муниципального района Кинельский на 2025-2034 годы</t>
  </si>
  <si>
    <t>МП «Развитие мобилизационной подготовки на территории муниципального района Кинельский на 2018-2027 годы»</t>
  </si>
  <si>
    <t>МП "Защита населения и территорий от чрезвычайных ситуаций природного и техногенного характера, обеспечение пожарной безопасности на территории муниципального района Кинельский на 2018-2027 года"</t>
  </si>
  <si>
    <t>МП "По профилактике правонарушений и обеспечению общественной безопасности на территории муниципального района Кинельский на 2021-2027 гг."</t>
  </si>
  <si>
    <t>МП «Повышение безопасности дорожного движения на территории муниципального района Кинельский Самарской  области на 2017-2025 гг.»</t>
  </si>
  <si>
    <t>МП «Развитие и поддержка малого и среднего предпринимательства в муниципальном районе Кинельский на 2022-2027 гг.»</t>
  </si>
  <si>
    <t>МП "Организация работы по строительству, реконструкции и ремонту объектов жилищно-коммунального и социально-культурного назначения на территории муниципального района Кинельский на 2025-2034 годы"</t>
  </si>
  <si>
    <t xml:space="preserve">МП "Комплексное развитие сельских территорий Кинельского района Самарской области на 2020 - 2027 годы" </t>
  </si>
  <si>
    <t>МП "Благоустройство территории муниципального района Кинельский Самарской области на 2024 -2027 годы"</t>
  </si>
  <si>
    <t>МП " Охрана окружающей среды на территории муниципального района Кинельский Самарской области на 2022 - 2027 годы"</t>
  </si>
  <si>
    <t>МП "Обеспечение жилыми помещениями отдельных категорий граждан в муниципальном районе Кинельский на 2018-2027 годы."</t>
  </si>
  <si>
    <r>
      <t>МП</t>
    </r>
    <r>
      <rPr>
        <b/>
        <sz val="12"/>
        <color theme="1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204"/>
      </rPr>
      <t>«Молодой семье – доступное жильё на 2024-2027 гг.»</t>
    </r>
  </si>
  <si>
    <r>
      <t>МП</t>
    </r>
    <r>
      <rPr>
        <b/>
        <sz val="12"/>
        <color theme="1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204"/>
      </rPr>
      <t>«Обеспечение безбарьерной среды жизнедеятельности и социальной интеграции инвалидов в муниципальном районе Кинельский на 2022-2027 годы»</t>
    </r>
  </si>
  <si>
    <t>МП "Профилактика безнадзорности, правонарушений и защита прав несовершеннолетних в муниципальном районе Кинельский" на 2018-2027 гг.</t>
  </si>
  <si>
    <t>МП "Укрепление общественного здоровья населения муниципального района Кинельский на 2020-2027 годы"</t>
  </si>
  <si>
    <t>МП "Формирование современной комфортной городской среды муниципального района Кинельский Самарской области на 2018 год -2027 годы"</t>
  </si>
  <si>
    <t>18 0 00 00000</t>
  </si>
  <si>
    <t>МП «Переселение граждан из аварийного жилищного фонда, признанного таковым в период  с 1 января 2017 года до 1 января 2022 года» на территории муниципального района Кинельский Самарской области на  2025-2029 годы.</t>
  </si>
  <si>
    <t>Иные выплаты населению</t>
  </si>
  <si>
    <t>22 0 00 00000</t>
  </si>
  <si>
    <t>МП «Модернизация коммунальной инфраструктуры на территории муниципального района Кинельский Самарской области на 2025 – 2030 годы»</t>
  </si>
  <si>
    <t>Исполнено, в рублях</t>
  </si>
  <si>
    <t>2. Расходы бюджета</t>
  </si>
  <si>
    <t>Приложение № 2</t>
  </si>
</sst>
</file>

<file path=xl/styles.xml><?xml version="1.0" encoding="utf-8"?>
<styleSheet xmlns="http://schemas.openxmlformats.org/spreadsheetml/2006/main">
  <numFmts count="1">
    <numFmt numFmtId="164" formatCode="#,##0.0"/>
  </numFmts>
  <fonts count="9">
    <font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3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3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0" fontId="2" fillId="0" borderId="0" xfId="0" applyFont="1"/>
    <xf numFmtId="164" fontId="2" fillId="2" borderId="1" xfId="0" applyNumberFormat="1" applyFont="1" applyFill="1" applyBorder="1" applyAlignment="1">
      <alignment horizontal="center"/>
    </xf>
    <xf numFmtId="164" fontId="2" fillId="4" borderId="1" xfId="0" applyNumberFormat="1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164" fontId="1" fillId="6" borderId="1" xfId="0" applyNumberFormat="1" applyFont="1" applyFill="1" applyBorder="1" applyAlignment="1">
      <alignment horizontal="center"/>
    </xf>
    <xf numFmtId="0" fontId="7" fillId="0" borderId="0" xfId="0" applyFont="1" applyFill="1" applyAlignment="1" applyProtection="1">
      <alignment wrapText="1"/>
      <protection hidden="1"/>
    </xf>
    <xf numFmtId="0" fontId="8" fillId="0" borderId="0" xfId="0" applyFont="1" applyFill="1" applyAlignment="1" applyProtection="1">
      <alignment wrapText="1"/>
      <protection hidden="1"/>
    </xf>
    <xf numFmtId="0" fontId="7" fillId="0" borderId="0" xfId="0" applyFont="1" applyFill="1" applyProtection="1">
      <protection hidden="1"/>
    </xf>
    <xf numFmtId="0" fontId="8" fillId="0" borderId="0" xfId="0" applyFont="1" applyFill="1" applyProtection="1">
      <protection hidden="1"/>
    </xf>
    <xf numFmtId="0" fontId="4" fillId="0" borderId="0" xfId="0" applyFont="1" applyFill="1" applyProtection="1">
      <protection hidden="1"/>
    </xf>
    <xf numFmtId="0" fontId="3" fillId="0" borderId="0" xfId="0" applyFont="1" applyFill="1" applyProtection="1">
      <protection hidden="1"/>
    </xf>
    <xf numFmtId="0" fontId="2" fillId="5" borderId="1" xfId="0" applyFont="1" applyFill="1" applyBorder="1" applyAlignment="1">
      <alignment horizontal="center" vertical="center"/>
    </xf>
    <xf numFmtId="164" fontId="2" fillId="5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4" fillId="0" borderId="0" xfId="0" applyFont="1" applyFill="1" applyAlignment="1" applyProtection="1">
      <alignment wrapText="1"/>
      <protection hidden="1"/>
    </xf>
    <xf numFmtId="0" fontId="4" fillId="0" borderId="0" xfId="0" applyFont="1" applyFill="1" applyAlignment="1" applyProtection="1">
      <alignment horizontal="center" wrapText="1"/>
      <protection hidden="1"/>
    </xf>
    <xf numFmtId="0" fontId="4" fillId="0" borderId="0" xfId="0" applyFont="1" applyFill="1" applyAlignment="1" applyProtection="1">
      <alignment horizontal="center" vertical="center" wrapText="1"/>
      <protection hidden="1"/>
    </xf>
    <xf numFmtId="4" fontId="4" fillId="0" borderId="1" xfId="0" applyNumberFormat="1" applyFont="1" applyFill="1" applyBorder="1" applyAlignment="1" applyProtection="1">
      <alignment horizontal="right" vertical="top" wrapText="1"/>
      <protection locked="0"/>
    </xf>
    <xf numFmtId="4" fontId="3" fillId="0" borderId="1" xfId="0" applyNumberFormat="1" applyFont="1" applyFill="1" applyBorder="1" applyAlignment="1" applyProtection="1">
      <alignment horizontal="right" vertical="top" wrapText="1"/>
      <protection locked="0"/>
    </xf>
    <xf numFmtId="0" fontId="7" fillId="0" borderId="2" xfId="0" applyFont="1" applyFill="1" applyBorder="1" applyAlignment="1" applyProtection="1">
      <alignment horizontal="center" vertical="center" wrapText="1"/>
      <protection hidden="1"/>
    </xf>
    <xf numFmtId="0" fontId="7" fillId="0" borderId="3" xfId="0" applyFont="1" applyFill="1" applyBorder="1" applyAlignment="1" applyProtection="1">
      <alignment horizontal="center" vertical="center" wrapText="1"/>
      <protection hidden="1"/>
    </xf>
    <xf numFmtId="0" fontId="7" fillId="0" borderId="4" xfId="0" applyFont="1" applyFill="1" applyBorder="1" applyAlignment="1" applyProtection="1">
      <alignment horizontal="center" vertical="center" wrapText="1"/>
      <protection hidden="1"/>
    </xf>
    <xf numFmtId="0" fontId="3" fillId="0" borderId="0" xfId="0" applyFont="1" applyFill="1" applyAlignment="1" applyProtection="1">
      <alignment horizontal="center" vertical="center" wrapText="1"/>
      <protection hidden="1"/>
    </xf>
    <xf numFmtId="0" fontId="7" fillId="0" borderId="1" xfId="0" applyFont="1" applyFill="1" applyBorder="1" applyAlignment="1" applyProtection="1">
      <alignment horizontal="center" vertical="center" wrapText="1"/>
      <protection hidden="1"/>
    </xf>
    <xf numFmtId="0" fontId="2" fillId="7" borderId="2" xfId="0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  <xf numFmtId="0" fontId="2" fillId="7" borderId="4" xfId="0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Fill="1" applyBorder="1" applyAlignment="1" applyProtection="1">
      <alignment vertical="top" wrapText="1"/>
      <protection locked="0"/>
    </xf>
    <xf numFmtId="4" fontId="3" fillId="0" borderId="1" xfId="0" applyNumberFormat="1" applyFont="1" applyFill="1" applyBorder="1" applyAlignment="1" applyProtection="1">
      <alignment horizontal="right" vertical="top" wrapText="1"/>
      <protection hidden="1"/>
    </xf>
    <xf numFmtId="0" fontId="4" fillId="0" borderId="1" xfId="0" applyFont="1" applyFill="1" applyBorder="1" applyAlignment="1" applyProtection="1">
      <alignment horizontal="center" vertical="top" wrapText="1"/>
      <protection locked="0"/>
    </xf>
    <xf numFmtId="0" fontId="4" fillId="0" borderId="2" xfId="0" applyFont="1" applyFill="1" applyBorder="1" applyAlignment="1" applyProtection="1">
      <alignment vertical="top" wrapText="1"/>
      <protection locked="0"/>
    </xf>
    <xf numFmtId="49" fontId="4" fillId="0" borderId="1" xfId="0" applyNumberFormat="1" applyFont="1" applyFill="1" applyBorder="1" applyAlignment="1" applyProtection="1">
      <alignment horizontal="center" vertical="top" wrapText="1"/>
      <protection locked="0"/>
    </xf>
    <xf numFmtId="4" fontId="4" fillId="0" borderId="1" xfId="0" applyNumberFormat="1" applyFont="1" applyFill="1" applyBorder="1" applyAlignment="1" applyProtection="1">
      <alignment horizontal="right" vertical="top" wrapText="1"/>
      <protection hidden="1"/>
    </xf>
    <xf numFmtId="0" fontId="4" fillId="0" borderId="5" xfId="0" applyFont="1" applyFill="1" applyBorder="1" applyAlignment="1" applyProtection="1">
      <alignment horizontal="center" vertical="top" wrapText="1"/>
      <protection locked="0"/>
    </xf>
    <xf numFmtId="0" fontId="4" fillId="0" borderId="1" xfId="0" applyFont="1" applyFill="1" applyBorder="1" applyAlignment="1">
      <alignment vertical="top" wrapText="1"/>
    </xf>
    <xf numFmtId="49" fontId="4" fillId="0" borderId="6" xfId="0" applyNumberFormat="1" applyFont="1" applyFill="1" applyBorder="1" applyAlignment="1" applyProtection="1">
      <alignment horizontal="center" vertical="top" wrapText="1"/>
      <protection locked="0"/>
    </xf>
    <xf numFmtId="0" fontId="4" fillId="0" borderId="4" xfId="0" applyFont="1" applyFill="1" applyBorder="1" applyAlignment="1" applyProtection="1">
      <alignment vertical="top" wrapText="1"/>
      <protection locked="0"/>
    </xf>
    <xf numFmtId="0" fontId="4" fillId="0" borderId="1" xfId="0" applyFont="1" applyFill="1" applyBorder="1" applyAlignment="1" applyProtection="1">
      <alignment vertical="top" wrapText="1"/>
      <protection locked="0"/>
    </xf>
    <xf numFmtId="0" fontId="4" fillId="0" borderId="1" xfId="0" applyFont="1" applyFill="1" applyBorder="1" applyAlignment="1" applyProtection="1">
      <alignment vertical="top" wrapText="1"/>
      <protection hidden="1"/>
    </xf>
    <xf numFmtId="49" fontId="3" fillId="0" borderId="1" xfId="0" applyNumberFormat="1" applyFont="1" applyFill="1" applyBorder="1" applyAlignment="1" applyProtection="1">
      <alignment horizontal="center" vertical="top" wrapText="1"/>
      <protection locked="0"/>
    </xf>
    <xf numFmtId="0" fontId="5" fillId="0" borderId="1" xfId="0" applyFont="1" applyFill="1" applyBorder="1" applyAlignment="1" applyProtection="1">
      <alignment vertical="top" wrapText="1"/>
      <protection locked="0"/>
    </xf>
    <xf numFmtId="0" fontId="4" fillId="0" borderId="1" xfId="0" applyFont="1" applyFill="1" applyBorder="1" applyAlignment="1" applyProtection="1">
      <alignment wrapText="1"/>
      <protection locked="0"/>
    </xf>
    <xf numFmtId="0" fontId="4" fillId="0" borderId="0" xfId="0" applyFont="1" applyFill="1"/>
    <xf numFmtId="49" fontId="4" fillId="0" borderId="1" xfId="0" applyNumberFormat="1" applyFont="1" applyFill="1" applyBorder="1" applyAlignment="1" applyProtection="1">
      <alignment horizontal="center" vertical="top" wrapText="1"/>
      <protection hidden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283"/>
  <sheetViews>
    <sheetView tabSelected="1" topLeftCell="B1" zoomScale="75" zoomScaleNormal="75" workbookViewId="0">
      <selection activeCell="P16" sqref="P16"/>
    </sheetView>
  </sheetViews>
  <sheetFormatPr defaultColWidth="9.109375" defaultRowHeight="13.8"/>
  <cols>
    <col min="1" max="1" width="5" style="12" hidden="1" customWidth="1"/>
    <col min="2" max="2" width="8.6640625" style="13" customWidth="1"/>
    <col min="3" max="3" width="60.6640625" style="13" customWidth="1"/>
    <col min="4" max="4" width="7.109375" style="13" customWidth="1"/>
    <col min="5" max="5" width="5.5546875" style="13" customWidth="1"/>
    <col min="6" max="6" width="17.44140625" style="13" customWidth="1"/>
    <col min="7" max="7" width="6.6640625" style="13" customWidth="1"/>
    <col min="8" max="8" width="24" style="13" customWidth="1"/>
    <col min="9" max="16384" width="9.109375" style="13"/>
  </cols>
  <sheetData>
    <row r="1" spans="1:8" s="11" customFormat="1" ht="34.5" customHeight="1">
      <c r="A1" s="10"/>
      <c r="B1" s="19"/>
      <c r="C1" s="19"/>
      <c r="D1" s="19"/>
      <c r="E1" s="19"/>
      <c r="F1" s="19"/>
      <c r="G1" s="19"/>
      <c r="H1" s="20" t="s">
        <v>212</v>
      </c>
    </row>
    <row r="2" spans="1:8" ht="18.600000000000001" customHeight="1">
      <c r="B2" s="14"/>
      <c r="C2" s="14"/>
      <c r="D2" s="14"/>
      <c r="E2" s="14"/>
      <c r="F2" s="21"/>
      <c r="G2" s="21"/>
      <c r="H2" s="21"/>
    </row>
    <row r="3" spans="1:8" s="12" customFormat="1" ht="34.5" customHeight="1">
      <c r="B3" s="27" t="s">
        <v>211</v>
      </c>
      <c r="C3" s="27"/>
      <c r="D3" s="27"/>
      <c r="E3" s="27"/>
      <c r="F3" s="27"/>
      <c r="G3" s="27"/>
      <c r="H3" s="27"/>
    </row>
    <row r="5" spans="1:8" ht="15" customHeight="1">
      <c r="B5" s="24" t="s">
        <v>0</v>
      </c>
      <c r="C5" s="28" t="s">
        <v>1</v>
      </c>
      <c r="D5" s="28" t="s">
        <v>2</v>
      </c>
      <c r="E5" s="28" t="s">
        <v>3</v>
      </c>
      <c r="F5" s="28" t="s">
        <v>4</v>
      </c>
      <c r="G5" s="28" t="s">
        <v>5</v>
      </c>
      <c r="H5" s="24" t="s">
        <v>210</v>
      </c>
    </row>
    <row r="6" spans="1:8">
      <c r="B6" s="25"/>
      <c r="C6" s="28"/>
      <c r="D6" s="28"/>
      <c r="E6" s="28"/>
      <c r="F6" s="28"/>
      <c r="G6" s="28"/>
      <c r="H6" s="25"/>
    </row>
    <row r="7" spans="1:8">
      <c r="B7" s="25"/>
      <c r="C7" s="28"/>
      <c r="D7" s="28"/>
      <c r="E7" s="28"/>
      <c r="F7" s="28"/>
      <c r="G7" s="28"/>
      <c r="H7" s="25"/>
    </row>
    <row r="8" spans="1:8">
      <c r="B8" s="25"/>
      <c r="C8" s="28"/>
      <c r="D8" s="28"/>
      <c r="E8" s="28"/>
      <c r="F8" s="28"/>
      <c r="G8" s="28"/>
      <c r="H8" s="25"/>
    </row>
    <row r="9" spans="1:8" ht="15" customHeight="1">
      <c r="B9" s="25"/>
      <c r="C9" s="28"/>
      <c r="D9" s="28"/>
      <c r="E9" s="28"/>
      <c r="F9" s="28"/>
      <c r="G9" s="28"/>
      <c r="H9" s="25"/>
    </row>
    <row r="10" spans="1:8">
      <c r="B10" s="25"/>
      <c r="C10" s="28"/>
      <c r="D10" s="28"/>
      <c r="E10" s="28"/>
      <c r="F10" s="28"/>
      <c r="G10" s="28"/>
      <c r="H10" s="25"/>
    </row>
    <row r="11" spans="1:8">
      <c r="B11" s="25"/>
      <c r="C11" s="28"/>
      <c r="D11" s="28"/>
      <c r="E11" s="28"/>
      <c r="F11" s="28"/>
      <c r="G11" s="28"/>
      <c r="H11" s="25"/>
    </row>
    <row r="12" spans="1:8" ht="40.950000000000003" customHeight="1">
      <c r="B12" s="26"/>
      <c r="C12" s="28"/>
      <c r="D12" s="28"/>
      <c r="E12" s="28"/>
      <c r="F12" s="28"/>
      <c r="G12" s="28"/>
      <c r="H12" s="26"/>
    </row>
    <row r="13" spans="1:8" s="14" customFormat="1" ht="46.8">
      <c r="A13" s="15">
        <v>0</v>
      </c>
      <c r="B13" s="33">
        <v>920</v>
      </c>
      <c r="C13" s="34" t="s">
        <v>141</v>
      </c>
      <c r="D13" s="33"/>
      <c r="E13" s="33"/>
      <c r="F13" s="33" t="s">
        <v>7</v>
      </c>
      <c r="G13" s="33"/>
      <c r="H13" s="35">
        <f>SUMIFS(H14:H1037,$B14:$B1037,$B14)/3</f>
        <v>36262402.359999992</v>
      </c>
    </row>
    <row r="14" spans="1:8" s="14" customFormat="1" ht="46.8">
      <c r="A14" s="15">
        <v>1</v>
      </c>
      <c r="B14" s="36">
        <v>920</v>
      </c>
      <c r="C14" s="37" t="s">
        <v>8</v>
      </c>
      <c r="D14" s="38" t="s">
        <v>68</v>
      </c>
      <c r="E14" s="38" t="s">
        <v>69</v>
      </c>
      <c r="F14" s="38" t="s">
        <v>7</v>
      </c>
      <c r="G14" s="38" t="s">
        <v>97</v>
      </c>
      <c r="H14" s="39">
        <f>SUMIFS(H15:H1032,$B15:$B1032,$B15,$D15:$D1032,$D15,$E15:$E1032,$E15)/2</f>
        <v>8982717.3099999987</v>
      </c>
    </row>
    <row r="15" spans="1:8" s="14" customFormat="1" ht="46.8">
      <c r="A15" s="15">
        <v>2</v>
      </c>
      <c r="B15" s="40">
        <v>920</v>
      </c>
      <c r="C15" s="41" t="s">
        <v>175</v>
      </c>
      <c r="D15" s="42" t="s">
        <v>68</v>
      </c>
      <c r="E15" s="38" t="s">
        <v>69</v>
      </c>
      <c r="F15" s="38" t="s">
        <v>15</v>
      </c>
      <c r="G15" s="38" t="s">
        <v>70</v>
      </c>
      <c r="H15" s="39">
        <f>SUMIFS(H16:H1032,$B16:$B1032,$B15,$D16:$D1032,$D16,$E16:$E1032,$E16,$F16:$F1032,$F16)</f>
        <v>466300</v>
      </c>
    </row>
    <row r="16" spans="1:8" s="14" customFormat="1" ht="31.2">
      <c r="A16" s="15">
        <v>3</v>
      </c>
      <c r="B16" s="36">
        <v>920</v>
      </c>
      <c r="C16" s="43" t="s">
        <v>12</v>
      </c>
      <c r="D16" s="38" t="s">
        <v>68</v>
      </c>
      <c r="E16" s="38" t="s">
        <v>69</v>
      </c>
      <c r="F16" s="38" t="s">
        <v>15</v>
      </c>
      <c r="G16" s="38" t="s">
        <v>72</v>
      </c>
      <c r="H16" s="22">
        <v>466300</v>
      </c>
    </row>
    <row r="17" spans="1:8" s="14" customFormat="1" ht="46.8">
      <c r="A17" s="15">
        <v>2</v>
      </c>
      <c r="B17" s="40">
        <v>920</v>
      </c>
      <c r="C17" s="41" t="s">
        <v>183</v>
      </c>
      <c r="D17" s="42" t="s">
        <v>68</v>
      </c>
      <c r="E17" s="38" t="s">
        <v>69</v>
      </c>
      <c r="F17" s="38" t="s">
        <v>42</v>
      </c>
      <c r="G17" s="38" t="s">
        <v>70</v>
      </c>
      <c r="H17" s="39">
        <f>SUMIFS(H18:H1034,$B18:$B1034,$B17,$D18:$D1034,$D18,$E18:$E1034,$E18,$F18:$F1034,$F18)</f>
        <v>0</v>
      </c>
    </row>
    <row r="18" spans="1:8" s="14" customFormat="1" ht="31.2">
      <c r="A18" s="15">
        <v>3</v>
      </c>
      <c r="B18" s="36">
        <v>920</v>
      </c>
      <c r="C18" s="43" t="s">
        <v>12</v>
      </c>
      <c r="D18" s="38" t="s">
        <v>68</v>
      </c>
      <c r="E18" s="38" t="s">
        <v>69</v>
      </c>
      <c r="F18" s="38" t="s">
        <v>42</v>
      </c>
      <c r="G18" s="38" t="s">
        <v>72</v>
      </c>
      <c r="H18" s="22">
        <v>0</v>
      </c>
    </row>
    <row r="19" spans="1:8" s="14" customFormat="1" ht="62.4">
      <c r="A19" s="15">
        <v>2</v>
      </c>
      <c r="B19" s="36">
        <v>920</v>
      </c>
      <c r="C19" s="44" t="s">
        <v>9</v>
      </c>
      <c r="D19" s="38" t="s">
        <v>68</v>
      </c>
      <c r="E19" s="38" t="s">
        <v>69</v>
      </c>
      <c r="F19" s="38" t="s">
        <v>107</v>
      </c>
      <c r="G19" s="38" t="s">
        <v>70</v>
      </c>
      <c r="H19" s="39">
        <f>SUMIFS(H20:H1036,$B20:$B1036,$B19,$D20:$D1036,$D20,$E20:$E1036,$E20,$F20:$F1036,$F20)</f>
        <v>8516417.3099999987</v>
      </c>
    </row>
    <row r="20" spans="1:8" s="14" customFormat="1" ht="31.2">
      <c r="A20" s="15">
        <v>3</v>
      </c>
      <c r="B20" s="36">
        <v>920</v>
      </c>
      <c r="C20" s="44" t="s">
        <v>11</v>
      </c>
      <c r="D20" s="38" t="s">
        <v>68</v>
      </c>
      <c r="E20" s="38" t="s">
        <v>69</v>
      </c>
      <c r="F20" s="38" t="s">
        <v>107</v>
      </c>
      <c r="G20" s="38" t="s">
        <v>71</v>
      </c>
      <c r="H20" s="22">
        <v>8364783.3099999996</v>
      </c>
    </row>
    <row r="21" spans="1:8" s="14" customFormat="1" ht="31.2">
      <c r="A21" s="15">
        <v>3</v>
      </c>
      <c r="B21" s="36">
        <v>920</v>
      </c>
      <c r="C21" s="44" t="s">
        <v>12</v>
      </c>
      <c r="D21" s="38" t="s">
        <v>68</v>
      </c>
      <c r="E21" s="38" t="s">
        <v>69</v>
      </c>
      <c r="F21" s="38" t="s">
        <v>107</v>
      </c>
      <c r="G21" s="38" t="s">
        <v>72</v>
      </c>
      <c r="H21" s="22">
        <v>151634</v>
      </c>
    </row>
    <row r="22" spans="1:8" s="14" customFormat="1" ht="15.6">
      <c r="A22" s="15">
        <v>3</v>
      </c>
      <c r="B22" s="36">
        <v>920</v>
      </c>
      <c r="C22" s="44" t="s">
        <v>13</v>
      </c>
      <c r="D22" s="38" t="s">
        <v>68</v>
      </c>
      <c r="E22" s="38" t="s">
        <v>69</v>
      </c>
      <c r="F22" s="38" t="s">
        <v>107</v>
      </c>
      <c r="G22" s="38" t="s">
        <v>73</v>
      </c>
      <c r="H22" s="22">
        <v>0</v>
      </c>
    </row>
    <row r="23" spans="1:8" s="14" customFormat="1" ht="15.6">
      <c r="A23" s="15">
        <v>1</v>
      </c>
      <c r="B23" s="36">
        <v>920</v>
      </c>
      <c r="C23" s="44" t="s">
        <v>14</v>
      </c>
      <c r="D23" s="38" t="s">
        <v>68</v>
      </c>
      <c r="E23" s="38" t="s">
        <v>74</v>
      </c>
      <c r="F23" s="38"/>
      <c r="G23" s="38"/>
      <c r="H23" s="39">
        <f>SUMIFS(H24:H1041,$B24:$B1041,$B24,$D24:$D1041,$D24,$E24:$E1041,$E24)/2</f>
        <v>0</v>
      </c>
    </row>
    <row r="24" spans="1:8" s="14" customFormat="1" ht="31.2">
      <c r="A24" s="15">
        <v>2</v>
      </c>
      <c r="B24" s="36">
        <v>920</v>
      </c>
      <c r="C24" s="44" t="s">
        <v>35</v>
      </c>
      <c r="D24" s="38" t="s">
        <v>68</v>
      </c>
      <c r="E24" s="38" t="s">
        <v>74</v>
      </c>
      <c r="F24" s="38" t="s">
        <v>109</v>
      </c>
      <c r="G24" s="38" t="s">
        <v>70</v>
      </c>
      <c r="H24" s="39">
        <f>SUMIFS(H25:H1041,$B25:$B1041,$B24,$D25:$D1041,$D25,$E25:$E1041,$E25,$F25:$F1041,$F25)</f>
        <v>0</v>
      </c>
    </row>
    <row r="25" spans="1:8" s="14" customFormat="1" ht="15.6">
      <c r="A25" s="15">
        <v>3</v>
      </c>
      <c r="B25" s="36">
        <v>920</v>
      </c>
      <c r="C25" s="44" t="s">
        <v>128</v>
      </c>
      <c r="D25" s="38" t="s">
        <v>68</v>
      </c>
      <c r="E25" s="38" t="s">
        <v>74</v>
      </c>
      <c r="F25" s="38" t="s">
        <v>109</v>
      </c>
      <c r="G25" s="38" t="s">
        <v>127</v>
      </c>
      <c r="H25" s="22">
        <v>0</v>
      </c>
    </row>
    <row r="26" spans="1:8" s="14" customFormat="1" ht="46.8">
      <c r="A26" s="15">
        <v>1</v>
      </c>
      <c r="B26" s="36">
        <v>920</v>
      </c>
      <c r="C26" s="44" t="s">
        <v>149</v>
      </c>
      <c r="D26" s="38" t="s">
        <v>74</v>
      </c>
      <c r="E26" s="38" t="s">
        <v>68</v>
      </c>
      <c r="F26" s="38"/>
      <c r="G26" s="38"/>
      <c r="H26" s="39">
        <f>SUMIFS(H27:H1044,$B27:$B1044,$B27,$D27:$D1044,$D27,$E27:$E1044,$E27)/2</f>
        <v>0</v>
      </c>
    </row>
    <row r="27" spans="1:8" s="14" customFormat="1" ht="46.8">
      <c r="A27" s="15">
        <v>2</v>
      </c>
      <c r="B27" s="36">
        <v>920</v>
      </c>
      <c r="C27" s="44" t="s">
        <v>147</v>
      </c>
      <c r="D27" s="38" t="s">
        <v>74</v>
      </c>
      <c r="E27" s="38" t="s">
        <v>68</v>
      </c>
      <c r="F27" s="38" t="s">
        <v>146</v>
      </c>
      <c r="G27" s="38" t="s">
        <v>70</v>
      </c>
      <c r="H27" s="39">
        <f>SUMIFS(H28:H1044,$B28:$B1044,$B27,$D28:$D1044,$D28,$E28:$E1044,$E28,$F28:$F1044,$F28)</f>
        <v>0</v>
      </c>
    </row>
    <row r="28" spans="1:8" s="14" customFormat="1" ht="31.2">
      <c r="A28" s="15">
        <v>3</v>
      </c>
      <c r="B28" s="36">
        <v>920</v>
      </c>
      <c r="C28" s="44" t="s">
        <v>150</v>
      </c>
      <c r="D28" s="38" t="s">
        <v>74</v>
      </c>
      <c r="E28" s="38" t="s">
        <v>68</v>
      </c>
      <c r="F28" s="38" t="s">
        <v>146</v>
      </c>
      <c r="G28" s="38" t="s">
        <v>148</v>
      </c>
      <c r="H28" s="22">
        <v>0</v>
      </c>
    </row>
    <row r="29" spans="1:8" s="14" customFormat="1" ht="46.8">
      <c r="A29" s="15">
        <v>1</v>
      </c>
      <c r="B29" s="36">
        <v>920</v>
      </c>
      <c r="C29" s="44" t="s">
        <v>16</v>
      </c>
      <c r="D29" s="38" t="s">
        <v>75</v>
      </c>
      <c r="E29" s="38" t="s">
        <v>68</v>
      </c>
      <c r="F29" s="38" t="s">
        <v>7</v>
      </c>
      <c r="G29" s="38" t="s">
        <v>70</v>
      </c>
      <c r="H29" s="39">
        <f>SUMIFS(H30:H1047,$B30:$B1047,$B30,$D30:$D1047,$D30,$E30:$E1047,$E30)/2</f>
        <v>12731917</v>
      </c>
    </row>
    <row r="30" spans="1:8" s="14" customFormat="1" ht="31.2">
      <c r="A30" s="15">
        <v>2</v>
      </c>
      <c r="B30" s="36">
        <v>920</v>
      </c>
      <c r="C30" s="44" t="s">
        <v>17</v>
      </c>
      <c r="D30" s="38" t="s">
        <v>75</v>
      </c>
      <c r="E30" s="38" t="s">
        <v>68</v>
      </c>
      <c r="F30" s="38" t="s">
        <v>108</v>
      </c>
      <c r="G30" s="38" t="s">
        <v>70</v>
      </c>
      <c r="H30" s="39">
        <f>SUMIFS(H31:H1047,$B31:$B1047,$B30,$D31:$D1047,$D31,$E31:$E1047,$E31,$F31:$F1047,$F31)</f>
        <v>12731917</v>
      </c>
    </row>
    <row r="31" spans="1:8" s="14" customFormat="1" ht="15.6">
      <c r="A31" s="15">
        <v>3</v>
      </c>
      <c r="B31" s="36">
        <v>920</v>
      </c>
      <c r="C31" s="44" t="s">
        <v>18</v>
      </c>
      <c r="D31" s="38" t="s">
        <v>75</v>
      </c>
      <c r="E31" s="38" t="s">
        <v>68</v>
      </c>
      <c r="F31" s="38" t="s">
        <v>108</v>
      </c>
      <c r="G31" s="38" t="s">
        <v>76</v>
      </c>
      <c r="H31" s="22">
        <v>12731917</v>
      </c>
    </row>
    <row r="32" spans="1:8" s="14" customFormat="1" ht="15.6">
      <c r="A32" s="15">
        <v>1</v>
      </c>
      <c r="B32" s="36">
        <v>920</v>
      </c>
      <c r="C32" s="45" t="s">
        <v>132</v>
      </c>
      <c r="D32" s="38" t="s">
        <v>75</v>
      </c>
      <c r="E32" s="38" t="s">
        <v>77</v>
      </c>
      <c r="F32" s="38"/>
      <c r="G32" s="38"/>
      <c r="H32" s="39">
        <f>SUMIFS(H33:H1050,$B33:$B1050,$B33,$D33:$D1050,$D33,$E33:$E1050,$E33)/2</f>
        <v>14547768.050000001</v>
      </c>
    </row>
    <row r="33" spans="1:8" s="14" customFormat="1" ht="31.2">
      <c r="A33" s="15">
        <v>2</v>
      </c>
      <c r="B33" s="36">
        <v>920</v>
      </c>
      <c r="C33" s="44" t="s">
        <v>184</v>
      </c>
      <c r="D33" s="38" t="s">
        <v>75</v>
      </c>
      <c r="E33" s="38" t="s">
        <v>77</v>
      </c>
      <c r="F33" s="38" t="s">
        <v>151</v>
      </c>
      <c r="G33" s="38" t="s">
        <v>70</v>
      </c>
      <c r="H33" s="39">
        <f>SUMIFS(H34:H1050,$B34:$B1050,$B33,$D34:$D1050,$D34,$E34:$E1050,$E34,$F34:$F1050,$F34)</f>
        <v>0</v>
      </c>
    </row>
    <row r="34" spans="1:8" s="14" customFormat="1" ht="15.6">
      <c r="A34" s="15">
        <v>3</v>
      </c>
      <c r="B34" s="36">
        <v>920</v>
      </c>
      <c r="C34" s="44" t="s">
        <v>19</v>
      </c>
      <c r="D34" s="38" t="s">
        <v>75</v>
      </c>
      <c r="E34" s="38" t="s">
        <v>77</v>
      </c>
      <c r="F34" s="38" t="s">
        <v>151</v>
      </c>
      <c r="G34" s="38" t="s">
        <v>78</v>
      </c>
      <c r="H34" s="22">
        <v>0</v>
      </c>
    </row>
    <row r="35" spans="1:8" s="14" customFormat="1" ht="31.2">
      <c r="A35" s="15">
        <v>2</v>
      </c>
      <c r="B35" s="36">
        <v>920</v>
      </c>
      <c r="C35" s="44" t="s">
        <v>17</v>
      </c>
      <c r="D35" s="38" t="s">
        <v>75</v>
      </c>
      <c r="E35" s="38" t="s">
        <v>77</v>
      </c>
      <c r="F35" s="38" t="s">
        <v>108</v>
      </c>
      <c r="G35" s="38"/>
      <c r="H35" s="39">
        <f>SUMIFS(H36:H1052,$B36:$B1052,$B35,$D36:$D1052,$D36,$E36:$E1052,$E36,$F36:$F1052,$F36)</f>
        <v>14547768.050000001</v>
      </c>
    </row>
    <row r="36" spans="1:8" s="14" customFormat="1" ht="15.6">
      <c r="A36" s="15">
        <v>3</v>
      </c>
      <c r="B36" s="36">
        <v>920</v>
      </c>
      <c r="C36" s="44" t="s">
        <v>19</v>
      </c>
      <c r="D36" s="38" t="s">
        <v>75</v>
      </c>
      <c r="E36" s="38" t="s">
        <v>77</v>
      </c>
      <c r="F36" s="38" t="s">
        <v>108</v>
      </c>
      <c r="G36" s="38" t="s">
        <v>78</v>
      </c>
      <c r="H36" s="22">
        <v>14547768.050000001</v>
      </c>
    </row>
    <row r="37" spans="1:8" s="14" customFormat="1" ht="31.2">
      <c r="A37" s="15">
        <v>0</v>
      </c>
      <c r="B37" s="33">
        <v>933</v>
      </c>
      <c r="C37" s="34" t="s">
        <v>140</v>
      </c>
      <c r="D37" s="46" t="s">
        <v>70</v>
      </c>
      <c r="E37" s="46" t="s">
        <v>70</v>
      </c>
      <c r="F37" s="46" t="s">
        <v>7</v>
      </c>
      <c r="G37" s="46" t="s">
        <v>70</v>
      </c>
      <c r="H37" s="35">
        <f>SUMIFS(H38:H1061,$B38:$B1061,$B38)/3</f>
        <v>355271.34</v>
      </c>
    </row>
    <row r="38" spans="1:8" s="14" customFormat="1" ht="46.8">
      <c r="A38" s="15">
        <v>1</v>
      </c>
      <c r="B38" s="36">
        <v>933</v>
      </c>
      <c r="C38" s="44" t="s">
        <v>20</v>
      </c>
      <c r="D38" s="38" t="s">
        <v>68</v>
      </c>
      <c r="E38" s="38" t="s">
        <v>77</v>
      </c>
      <c r="F38" s="38" t="s">
        <v>7</v>
      </c>
      <c r="G38" s="38" t="s">
        <v>70</v>
      </c>
      <c r="H38" s="39">
        <f>SUMIFS(H39:H1056,$B39:$B1056,$B39,$D39:$D1056,$D39,$E39:$E1056,$E39)/2</f>
        <v>355271.34</v>
      </c>
    </row>
    <row r="39" spans="1:8" s="14" customFormat="1" ht="62.4">
      <c r="A39" s="15">
        <v>2</v>
      </c>
      <c r="B39" s="36">
        <v>933</v>
      </c>
      <c r="C39" s="44" t="s">
        <v>9</v>
      </c>
      <c r="D39" s="38" t="s">
        <v>68</v>
      </c>
      <c r="E39" s="38" t="s">
        <v>77</v>
      </c>
      <c r="F39" s="38" t="s">
        <v>107</v>
      </c>
      <c r="G39" s="38" t="s">
        <v>70</v>
      </c>
      <c r="H39" s="39">
        <f>SUMIFS(H40:H1056,$B40:$B1056,$B39,$D40:$D1056,$D40,$E40:$E1056,$E40,$F40:$F1056,$F40)</f>
        <v>355271.34</v>
      </c>
    </row>
    <row r="40" spans="1:8" s="14" customFormat="1" ht="31.2">
      <c r="A40" s="15">
        <v>3</v>
      </c>
      <c r="B40" s="36">
        <v>933</v>
      </c>
      <c r="C40" s="44" t="s">
        <v>11</v>
      </c>
      <c r="D40" s="38" t="s">
        <v>68</v>
      </c>
      <c r="E40" s="38" t="s">
        <v>77</v>
      </c>
      <c r="F40" s="38" t="s">
        <v>107</v>
      </c>
      <c r="G40" s="38" t="s">
        <v>71</v>
      </c>
      <c r="H40" s="22">
        <v>335741.34</v>
      </c>
    </row>
    <row r="41" spans="1:8" s="14" customFormat="1" ht="31.2">
      <c r="A41" s="15">
        <v>3</v>
      </c>
      <c r="B41" s="36">
        <v>933</v>
      </c>
      <c r="C41" s="44" t="s">
        <v>12</v>
      </c>
      <c r="D41" s="38" t="s">
        <v>68</v>
      </c>
      <c r="E41" s="38" t="s">
        <v>77</v>
      </c>
      <c r="F41" s="38" t="s">
        <v>107</v>
      </c>
      <c r="G41" s="38" t="s">
        <v>72</v>
      </c>
      <c r="H41" s="22">
        <v>19530</v>
      </c>
    </row>
    <row r="42" spans="1:8" s="14" customFormat="1" ht="31.2">
      <c r="A42" s="15">
        <v>0</v>
      </c>
      <c r="B42" s="33">
        <v>934</v>
      </c>
      <c r="C42" s="34" t="s">
        <v>156</v>
      </c>
      <c r="D42" s="46" t="s">
        <v>70</v>
      </c>
      <c r="E42" s="46" t="s">
        <v>70</v>
      </c>
      <c r="F42" s="46" t="s">
        <v>7</v>
      </c>
      <c r="G42" s="46" t="s">
        <v>70</v>
      </c>
      <c r="H42" s="35">
        <f>SUMIFS(H43:H1068,$B43:$B1068,$B43)/3</f>
        <v>2082301.0599999998</v>
      </c>
    </row>
    <row r="43" spans="1:8" s="14" customFormat="1" ht="46.8">
      <c r="A43" s="15">
        <v>1</v>
      </c>
      <c r="B43" s="36">
        <v>934</v>
      </c>
      <c r="C43" s="44" t="s">
        <v>8</v>
      </c>
      <c r="D43" s="38" t="s">
        <v>68</v>
      </c>
      <c r="E43" s="38" t="s">
        <v>69</v>
      </c>
      <c r="F43" s="38" t="s">
        <v>7</v>
      </c>
      <c r="G43" s="38" t="s">
        <v>70</v>
      </c>
      <c r="H43" s="39">
        <f>SUMIFS(H44:H1063,$B44:$B1063,$B44,$D44:$D1063,$D44,$E44:$E1063,$E44)/2</f>
        <v>2082301.06</v>
      </c>
    </row>
    <row r="44" spans="1:8" s="14" customFormat="1" ht="46.8">
      <c r="A44" s="15">
        <v>2</v>
      </c>
      <c r="B44" s="36">
        <v>934</v>
      </c>
      <c r="C44" s="41" t="s">
        <v>175</v>
      </c>
      <c r="D44" s="38" t="s">
        <v>68</v>
      </c>
      <c r="E44" s="38" t="s">
        <v>69</v>
      </c>
      <c r="F44" s="38" t="s">
        <v>15</v>
      </c>
      <c r="G44" s="38" t="s">
        <v>70</v>
      </c>
      <c r="H44" s="39">
        <f>SUMIFS(H45:H1063,$B45:$B1063,$B44,$D45:$D1063,$D45,$E45:$E1063,$E45,$F45:$F1063,$F45)</f>
        <v>0</v>
      </c>
    </row>
    <row r="45" spans="1:8" s="14" customFormat="1" ht="31.2">
      <c r="A45" s="15">
        <v>3</v>
      </c>
      <c r="B45" s="36">
        <v>934</v>
      </c>
      <c r="C45" s="44" t="s">
        <v>12</v>
      </c>
      <c r="D45" s="38" t="s">
        <v>68</v>
      </c>
      <c r="E45" s="38" t="s">
        <v>69</v>
      </c>
      <c r="F45" s="38" t="s">
        <v>15</v>
      </c>
      <c r="G45" s="38" t="s">
        <v>72</v>
      </c>
      <c r="H45" s="22">
        <v>0</v>
      </c>
    </row>
    <row r="46" spans="1:8" s="14" customFormat="1" ht="46.8">
      <c r="A46" s="15">
        <v>2</v>
      </c>
      <c r="B46" s="36">
        <v>934</v>
      </c>
      <c r="C46" s="41" t="s">
        <v>183</v>
      </c>
      <c r="D46" s="38" t="s">
        <v>68</v>
      </c>
      <c r="E46" s="38" t="s">
        <v>69</v>
      </c>
      <c r="F46" s="38" t="s">
        <v>42</v>
      </c>
      <c r="G46" s="38" t="s">
        <v>70</v>
      </c>
      <c r="H46" s="39">
        <f>SUMIFS(H47:H1065,$B47:$B1065,$B46,$D47:$D1065,$D47,$E47:$E1065,$E47,$F47:$F1065,$F47)</f>
        <v>0</v>
      </c>
    </row>
    <row r="47" spans="1:8" s="14" customFormat="1" ht="31.2">
      <c r="A47" s="15">
        <v>3</v>
      </c>
      <c r="B47" s="36">
        <v>934</v>
      </c>
      <c r="C47" s="44" t="s">
        <v>12</v>
      </c>
      <c r="D47" s="38" t="s">
        <v>68</v>
      </c>
      <c r="E47" s="38" t="s">
        <v>69</v>
      </c>
      <c r="F47" s="38" t="s">
        <v>42</v>
      </c>
      <c r="G47" s="38" t="s">
        <v>72</v>
      </c>
      <c r="H47" s="22">
        <v>0</v>
      </c>
    </row>
    <row r="48" spans="1:8" s="14" customFormat="1" ht="62.4">
      <c r="A48" s="15">
        <v>2</v>
      </c>
      <c r="B48" s="36">
        <v>934</v>
      </c>
      <c r="C48" s="44" t="s">
        <v>9</v>
      </c>
      <c r="D48" s="38" t="s">
        <v>68</v>
      </c>
      <c r="E48" s="38" t="s">
        <v>69</v>
      </c>
      <c r="F48" s="38" t="s">
        <v>107</v>
      </c>
      <c r="G48" s="38" t="s">
        <v>70</v>
      </c>
      <c r="H48" s="39">
        <f>SUMIFS(H49:H1067,$B49:$B1067,$B48,$D49:$D1067,$D49,$E49:$E1067,$E49,$F49:$F1067,$F49)</f>
        <v>2082301.06</v>
      </c>
    </row>
    <row r="49" spans="1:8" s="14" customFormat="1" ht="31.2">
      <c r="A49" s="15">
        <v>3</v>
      </c>
      <c r="B49" s="36">
        <v>934</v>
      </c>
      <c r="C49" s="44" t="s">
        <v>11</v>
      </c>
      <c r="D49" s="38" t="s">
        <v>68</v>
      </c>
      <c r="E49" s="38" t="s">
        <v>69</v>
      </c>
      <c r="F49" s="38" t="s">
        <v>107</v>
      </c>
      <c r="G49" s="38" t="s">
        <v>71</v>
      </c>
      <c r="H49" s="22">
        <v>2080501.06</v>
      </c>
    </row>
    <row r="50" spans="1:8" s="14" customFormat="1" ht="31.2">
      <c r="A50" s="15">
        <v>3</v>
      </c>
      <c r="B50" s="36">
        <v>934</v>
      </c>
      <c r="C50" s="44" t="s">
        <v>12</v>
      </c>
      <c r="D50" s="38" t="s">
        <v>68</v>
      </c>
      <c r="E50" s="38" t="s">
        <v>69</v>
      </c>
      <c r="F50" s="38" t="s">
        <v>107</v>
      </c>
      <c r="G50" s="38" t="s">
        <v>72</v>
      </c>
      <c r="H50" s="22">
        <v>1800</v>
      </c>
    </row>
    <row r="51" spans="1:8" s="14" customFormat="1" ht="62.4">
      <c r="A51" s="15">
        <v>0</v>
      </c>
      <c r="B51" s="33">
        <v>943</v>
      </c>
      <c r="C51" s="34" t="s">
        <v>139</v>
      </c>
      <c r="D51" s="46"/>
      <c r="E51" s="46"/>
      <c r="F51" s="46"/>
      <c r="G51" s="46"/>
      <c r="H51" s="35">
        <f>SUMIFS(H52:H1110,$B52:$B1110,$B52)/3</f>
        <v>4946652.0599999996</v>
      </c>
    </row>
    <row r="52" spans="1:8" s="14" customFormat="1" ht="15.6">
      <c r="A52" s="15">
        <v>1</v>
      </c>
      <c r="B52" s="36">
        <v>943</v>
      </c>
      <c r="C52" s="44" t="s">
        <v>131</v>
      </c>
      <c r="D52" s="38" t="s">
        <v>83</v>
      </c>
      <c r="E52" s="38" t="s">
        <v>85</v>
      </c>
      <c r="F52" s="38" t="s">
        <v>7</v>
      </c>
      <c r="G52" s="38" t="s">
        <v>70</v>
      </c>
      <c r="H52" s="39">
        <f>SUMIFS(H53:H1105,$B53:$B1105,$B53,$D53:$D1105,$D53,$E53:$E1105,$E53)/2</f>
        <v>3146680.27</v>
      </c>
    </row>
    <row r="53" spans="1:8" s="14" customFormat="1" ht="46.8">
      <c r="A53" s="15">
        <v>2</v>
      </c>
      <c r="B53" s="36">
        <v>943</v>
      </c>
      <c r="C53" s="44" t="s">
        <v>185</v>
      </c>
      <c r="D53" s="38" t="s">
        <v>83</v>
      </c>
      <c r="E53" s="38" t="s">
        <v>85</v>
      </c>
      <c r="F53" s="38" t="s">
        <v>10</v>
      </c>
      <c r="G53" s="38"/>
      <c r="H53" s="39">
        <f>SUMIFS(H54:H1105,$B54:$B1105,$B53,$D54:$D1105,$D54,$E54:$E1105,$E54,$F54:$F1105,$F54)</f>
        <v>3146680.27</v>
      </c>
    </row>
    <row r="54" spans="1:8" s="14" customFormat="1" ht="31.2">
      <c r="A54" s="15">
        <v>3</v>
      </c>
      <c r="B54" s="36">
        <v>943</v>
      </c>
      <c r="C54" s="44" t="s">
        <v>21</v>
      </c>
      <c r="D54" s="38" t="s">
        <v>83</v>
      </c>
      <c r="E54" s="38" t="s">
        <v>85</v>
      </c>
      <c r="F54" s="38" t="s">
        <v>10</v>
      </c>
      <c r="G54" s="38" t="s">
        <v>79</v>
      </c>
      <c r="H54" s="22">
        <v>3146680.27</v>
      </c>
    </row>
    <row r="55" spans="1:8" s="14" customFormat="1" ht="15.6">
      <c r="A55" s="15">
        <v>1</v>
      </c>
      <c r="B55" s="36">
        <v>943</v>
      </c>
      <c r="C55" s="44" t="s">
        <v>27</v>
      </c>
      <c r="D55" s="38" t="s">
        <v>83</v>
      </c>
      <c r="E55" s="38" t="s">
        <v>69</v>
      </c>
      <c r="F55" s="38"/>
      <c r="G55" s="38"/>
      <c r="H55" s="39">
        <f>SUMIFS(H56:H1108,$B56:$B1108,$B56,$D56:$D1108,$D56,$E56:$E1108,$E56)/2</f>
        <v>1799971.7899999998</v>
      </c>
    </row>
    <row r="56" spans="1:8" s="14" customFormat="1" ht="46.8">
      <c r="A56" s="15">
        <v>2</v>
      </c>
      <c r="B56" s="36">
        <v>943</v>
      </c>
      <c r="C56" s="44" t="s">
        <v>185</v>
      </c>
      <c r="D56" s="38" t="s">
        <v>83</v>
      </c>
      <c r="E56" s="38" t="s">
        <v>69</v>
      </c>
      <c r="F56" s="38" t="s">
        <v>10</v>
      </c>
      <c r="G56" s="38"/>
      <c r="H56" s="39">
        <f>SUMIFS(H57:H1108,$B57:$B1108,$B56,$D57:$D1108,$D57,$E57:$E1108,$E57,$F57:$F1108,$F57)</f>
        <v>1799971.7899999998</v>
      </c>
    </row>
    <row r="57" spans="1:8" s="14" customFormat="1" ht="15.6">
      <c r="A57" s="15">
        <v>3</v>
      </c>
      <c r="B57" s="36">
        <v>943</v>
      </c>
      <c r="C57" s="44" t="s">
        <v>23</v>
      </c>
      <c r="D57" s="38" t="s">
        <v>83</v>
      </c>
      <c r="E57" s="38" t="s">
        <v>69</v>
      </c>
      <c r="F57" s="38" t="s">
        <v>10</v>
      </c>
      <c r="G57" s="38" t="s">
        <v>81</v>
      </c>
      <c r="H57" s="22">
        <v>1714689.14</v>
      </c>
    </row>
    <row r="58" spans="1:8" s="14" customFormat="1" ht="31.2">
      <c r="A58" s="15">
        <v>3</v>
      </c>
      <c r="B58" s="36">
        <v>943</v>
      </c>
      <c r="C58" s="44" t="s">
        <v>12</v>
      </c>
      <c r="D58" s="38" t="s">
        <v>83</v>
      </c>
      <c r="E58" s="38" t="s">
        <v>69</v>
      </c>
      <c r="F58" s="38" t="s">
        <v>10</v>
      </c>
      <c r="G58" s="38" t="s">
        <v>72</v>
      </c>
      <c r="H58" s="22">
        <v>85282.65</v>
      </c>
    </row>
    <row r="59" spans="1:8" s="14" customFormat="1" ht="15.6">
      <c r="A59" s="15">
        <v>3</v>
      </c>
      <c r="B59" s="36">
        <v>943</v>
      </c>
      <c r="C59" s="44" t="s">
        <v>13</v>
      </c>
      <c r="D59" s="38" t="s">
        <v>83</v>
      </c>
      <c r="E59" s="38" t="s">
        <v>69</v>
      </c>
      <c r="F59" s="38" t="s">
        <v>10</v>
      </c>
      <c r="G59" s="38" t="s">
        <v>73</v>
      </c>
      <c r="H59" s="22"/>
    </row>
    <row r="60" spans="1:8" s="14" customFormat="1" ht="46.8">
      <c r="A60" s="15">
        <v>0</v>
      </c>
      <c r="B60" s="33">
        <v>950</v>
      </c>
      <c r="C60" s="34" t="s">
        <v>138</v>
      </c>
      <c r="D60" s="46"/>
      <c r="E60" s="46"/>
      <c r="F60" s="46"/>
      <c r="G60" s="46"/>
      <c r="H60" s="35">
        <f>SUMIFS(H61:H1119,$B61:$B1119,$B61)/3</f>
        <v>21961290.199999999</v>
      </c>
    </row>
    <row r="61" spans="1:8" s="14" customFormat="1" ht="46.8">
      <c r="A61" s="15">
        <v>1</v>
      </c>
      <c r="B61" s="36">
        <v>950</v>
      </c>
      <c r="C61" s="44" t="s">
        <v>34</v>
      </c>
      <c r="D61" s="38" t="s">
        <v>68</v>
      </c>
      <c r="E61" s="38" t="s">
        <v>85</v>
      </c>
      <c r="F61" s="38" t="s">
        <v>7</v>
      </c>
      <c r="G61" s="38" t="s">
        <v>70</v>
      </c>
      <c r="H61" s="39">
        <f>SUMIFS(H62:H1114,$B62:$B1114,$B62,$D62:$D1114,$D62,$E62:$E1114,$E62)/2</f>
        <v>6313750.9000000004</v>
      </c>
    </row>
    <row r="62" spans="1:8" s="14" customFormat="1" ht="46.8">
      <c r="A62" s="15">
        <v>2</v>
      </c>
      <c r="B62" s="36">
        <v>950</v>
      </c>
      <c r="C62" s="41" t="s">
        <v>175</v>
      </c>
      <c r="D62" s="38" t="s">
        <v>68</v>
      </c>
      <c r="E62" s="38" t="s">
        <v>85</v>
      </c>
      <c r="F62" s="38" t="s">
        <v>15</v>
      </c>
      <c r="G62" s="38" t="s">
        <v>70</v>
      </c>
      <c r="H62" s="39">
        <f>SUMIFS(H63:H1114,$B63:$B1114,$B62,$D63:$D1114,$D63,$E63:$E1114,$E63,$F63:$F1114,$F63)</f>
        <v>0</v>
      </c>
    </row>
    <row r="63" spans="1:8" s="14" customFormat="1" ht="31.2">
      <c r="A63" s="15">
        <v>3</v>
      </c>
      <c r="B63" s="36">
        <v>950</v>
      </c>
      <c r="C63" s="44" t="s">
        <v>12</v>
      </c>
      <c r="D63" s="38" t="s">
        <v>68</v>
      </c>
      <c r="E63" s="38" t="s">
        <v>85</v>
      </c>
      <c r="F63" s="38" t="s">
        <v>15</v>
      </c>
      <c r="G63" s="38" t="s">
        <v>72</v>
      </c>
      <c r="H63" s="22">
        <v>0</v>
      </c>
    </row>
    <row r="64" spans="1:8" s="14" customFormat="1" ht="46.8">
      <c r="A64" s="15">
        <v>2</v>
      </c>
      <c r="B64" s="36">
        <v>950</v>
      </c>
      <c r="C64" s="41" t="s">
        <v>183</v>
      </c>
      <c r="D64" s="38" t="s">
        <v>68</v>
      </c>
      <c r="E64" s="38" t="s">
        <v>85</v>
      </c>
      <c r="F64" s="38" t="s">
        <v>42</v>
      </c>
      <c r="G64" s="38" t="s">
        <v>70</v>
      </c>
      <c r="H64" s="39">
        <f>SUMIFS(H65:H1116,$B65:$B1116,$B64,$D65:$D1116,$D65,$E65:$E1116,$E65,$F65:$F1116,$F65)</f>
        <v>0</v>
      </c>
    </row>
    <row r="65" spans="1:8" s="14" customFormat="1" ht="31.2">
      <c r="A65" s="15">
        <v>3</v>
      </c>
      <c r="B65" s="36">
        <v>950</v>
      </c>
      <c r="C65" s="44" t="s">
        <v>12</v>
      </c>
      <c r="D65" s="38" t="s">
        <v>68</v>
      </c>
      <c r="E65" s="38" t="s">
        <v>85</v>
      </c>
      <c r="F65" s="38" t="s">
        <v>42</v>
      </c>
      <c r="G65" s="38" t="s">
        <v>72</v>
      </c>
      <c r="H65" s="22">
        <v>0</v>
      </c>
    </row>
    <row r="66" spans="1:8" s="14" customFormat="1" ht="62.4">
      <c r="A66" s="15">
        <v>2</v>
      </c>
      <c r="B66" s="36">
        <v>950</v>
      </c>
      <c r="C66" s="44" t="s">
        <v>9</v>
      </c>
      <c r="D66" s="38" t="s">
        <v>68</v>
      </c>
      <c r="E66" s="38" t="s">
        <v>85</v>
      </c>
      <c r="F66" s="38" t="s">
        <v>107</v>
      </c>
      <c r="G66" s="38" t="s">
        <v>70</v>
      </c>
      <c r="H66" s="39">
        <f>SUMIFS(H67:H1118,$B67:$B1118,$B66,$D67:$D1118,$D67,$E67:$E1118,$E67,$F67:$F1118,$F67)</f>
        <v>6313750.8999999994</v>
      </c>
    </row>
    <row r="67" spans="1:8" s="14" customFormat="1" ht="31.2">
      <c r="A67" s="15">
        <v>3</v>
      </c>
      <c r="B67" s="36">
        <v>950</v>
      </c>
      <c r="C67" s="44" t="s">
        <v>11</v>
      </c>
      <c r="D67" s="38" t="s">
        <v>68</v>
      </c>
      <c r="E67" s="38" t="s">
        <v>85</v>
      </c>
      <c r="F67" s="38" t="s">
        <v>107</v>
      </c>
      <c r="G67" s="38" t="s">
        <v>71</v>
      </c>
      <c r="H67" s="22">
        <v>6026330.0999999996</v>
      </c>
    </row>
    <row r="68" spans="1:8" s="14" customFormat="1" ht="31.2">
      <c r="A68" s="15">
        <v>3</v>
      </c>
      <c r="B68" s="36">
        <v>950</v>
      </c>
      <c r="C68" s="44" t="s">
        <v>12</v>
      </c>
      <c r="D68" s="38" t="s">
        <v>68</v>
      </c>
      <c r="E68" s="38" t="s">
        <v>85</v>
      </c>
      <c r="F68" s="38" t="s">
        <v>107</v>
      </c>
      <c r="G68" s="38" t="s">
        <v>72</v>
      </c>
      <c r="H68" s="22">
        <v>287420.79999999999</v>
      </c>
    </row>
    <row r="69" spans="1:8" s="14" customFormat="1" ht="15.6">
      <c r="A69" s="15">
        <v>3</v>
      </c>
      <c r="B69" s="36">
        <v>950</v>
      </c>
      <c r="C69" s="44" t="s">
        <v>128</v>
      </c>
      <c r="D69" s="38" t="s">
        <v>68</v>
      </c>
      <c r="E69" s="38" t="s">
        <v>85</v>
      </c>
      <c r="F69" s="38" t="s">
        <v>107</v>
      </c>
      <c r="G69" s="38" t="s">
        <v>127</v>
      </c>
      <c r="H69" s="22">
        <v>0</v>
      </c>
    </row>
    <row r="70" spans="1:8" s="14" customFormat="1" ht="15.6">
      <c r="A70" s="15">
        <v>3</v>
      </c>
      <c r="B70" s="36">
        <v>950</v>
      </c>
      <c r="C70" s="44" t="s">
        <v>13</v>
      </c>
      <c r="D70" s="38" t="s">
        <v>68</v>
      </c>
      <c r="E70" s="38" t="s">
        <v>85</v>
      </c>
      <c r="F70" s="38" t="s">
        <v>107</v>
      </c>
      <c r="G70" s="38" t="s">
        <v>73</v>
      </c>
      <c r="H70" s="22">
        <v>0</v>
      </c>
    </row>
    <row r="71" spans="1:8" s="14" customFormat="1" ht="15.6">
      <c r="A71" s="15">
        <v>1</v>
      </c>
      <c r="B71" s="36">
        <v>950</v>
      </c>
      <c r="C71" s="44" t="s">
        <v>14</v>
      </c>
      <c r="D71" s="38" t="s">
        <v>68</v>
      </c>
      <c r="E71" s="38" t="s">
        <v>74</v>
      </c>
      <c r="F71" s="38"/>
      <c r="G71" s="38"/>
      <c r="H71" s="39">
        <f>SUMIFS(H72:H1125,$B72:$B1125,$B72,$D72:$D1125,$D72,$E72:$E1125,$E72)/2</f>
        <v>21755.11</v>
      </c>
    </row>
    <row r="72" spans="1:8" s="14" customFormat="1" ht="31.2">
      <c r="A72" s="15">
        <v>2</v>
      </c>
      <c r="B72" s="36">
        <v>950</v>
      </c>
      <c r="C72" s="44" t="s">
        <v>35</v>
      </c>
      <c r="D72" s="38" t="s">
        <v>68</v>
      </c>
      <c r="E72" s="38" t="s">
        <v>74</v>
      </c>
      <c r="F72" s="38" t="s">
        <v>109</v>
      </c>
      <c r="G72" s="38" t="s">
        <v>70</v>
      </c>
      <c r="H72" s="39">
        <f>SUMIFS(H73:H1125,$B73:$B1125,$B72,$D73:$D1125,$D73,$E73:$E1125,$E73,$F73:$F1125,$F73)</f>
        <v>21755.11</v>
      </c>
    </row>
    <row r="73" spans="1:8" s="14" customFormat="1" ht="15.6">
      <c r="A73" s="15">
        <v>3</v>
      </c>
      <c r="B73" s="36">
        <v>950</v>
      </c>
      <c r="C73" s="44" t="s">
        <v>128</v>
      </c>
      <c r="D73" s="38" t="s">
        <v>68</v>
      </c>
      <c r="E73" s="38" t="s">
        <v>74</v>
      </c>
      <c r="F73" s="38" t="s">
        <v>109</v>
      </c>
      <c r="G73" s="38" t="s">
        <v>127</v>
      </c>
      <c r="H73" s="22">
        <v>21755.11</v>
      </c>
    </row>
    <row r="74" spans="1:8" s="14" customFormat="1" ht="31.2">
      <c r="A74" s="15">
        <v>1</v>
      </c>
      <c r="B74" s="36">
        <v>950</v>
      </c>
      <c r="C74" s="44" t="s">
        <v>51</v>
      </c>
      <c r="D74" s="38" t="s">
        <v>77</v>
      </c>
      <c r="E74" s="38" t="s">
        <v>88</v>
      </c>
      <c r="F74" s="38"/>
      <c r="G74" s="38"/>
      <c r="H74" s="39">
        <f>SUMIFS(H75:H1128,$B75:$B1128,$B75,$D75:$D1128,$D75,$E75:$E1128,$E75)/2</f>
        <v>587473.98</v>
      </c>
    </row>
    <row r="75" spans="1:8" s="14" customFormat="1" ht="46.8">
      <c r="A75" s="15">
        <v>2</v>
      </c>
      <c r="B75" s="36">
        <v>950</v>
      </c>
      <c r="C75" s="44" t="s">
        <v>158</v>
      </c>
      <c r="D75" s="38" t="s">
        <v>77</v>
      </c>
      <c r="E75" s="38" t="s">
        <v>88</v>
      </c>
      <c r="F75" s="38" t="s">
        <v>49</v>
      </c>
      <c r="G75" s="38" t="s">
        <v>70</v>
      </c>
      <c r="H75" s="39">
        <f>SUMIFS(H76:H1128,$B76:$B1128,$B75,$D76:$D1128,$D76,$E76:$E1128,$E76,$F76:$F1128,$F76)</f>
        <v>587473.98</v>
      </c>
    </row>
    <row r="76" spans="1:8" s="14" customFormat="1" ht="31.2">
      <c r="A76" s="15">
        <v>3</v>
      </c>
      <c r="B76" s="36">
        <v>950</v>
      </c>
      <c r="C76" s="44" t="s">
        <v>12</v>
      </c>
      <c r="D76" s="38" t="s">
        <v>77</v>
      </c>
      <c r="E76" s="38" t="s">
        <v>88</v>
      </c>
      <c r="F76" s="38" t="s">
        <v>49</v>
      </c>
      <c r="G76" s="38" t="s">
        <v>72</v>
      </c>
      <c r="H76" s="22">
        <v>587473.98</v>
      </c>
    </row>
    <row r="77" spans="1:8" s="14" customFormat="1" ht="15.6">
      <c r="A77" s="15">
        <v>1</v>
      </c>
      <c r="B77" s="36">
        <v>950</v>
      </c>
      <c r="C77" s="45" t="s">
        <v>53</v>
      </c>
      <c r="D77" s="38" t="s">
        <v>85</v>
      </c>
      <c r="E77" s="38" t="s">
        <v>91</v>
      </c>
      <c r="F77" s="38"/>
      <c r="G77" s="38"/>
      <c r="H77" s="39">
        <f>SUMIFS(H78:H1128,$B78:$B1128,$B78,$D78:$D1128,$D78,$E78:$E1128,$E78)/2</f>
        <v>0</v>
      </c>
    </row>
    <row r="78" spans="1:8" s="14" customFormat="1" ht="46.8">
      <c r="A78" s="15">
        <v>2</v>
      </c>
      <c r="B78" s="36">
        <v>950</v>
      </c>
      <c r="C78" s="44" t="s">
        <v>158</v>
      </c>
      <c r="D78" s="38" t="s">
        <v>85</v>
      </c>
      <c r="E78" s="38" t="s">
        <v>91</v>
      </c>
      <c r="F78" s="38" t="s">
        <v>49</v>
      </c>
      <c r="G78" s="38" t="s">
        <v>70</v>
      </c>
      <c r="H78" s="39">
        <f>SUMIFS(H79:H1128,$B79:$B1128,$B78,$D79:$D1128,$D79,$E79:$E1128,$E79,$F79:$F1128,$F79)</f>
        <v>0</v>
      </c>
    </row>
    <row r="79" spans="1:8" s="14" customFormat="1" ht="31.2">
      <c r="A79" s="15">
        <v>3</v>
      </c>
      <c r="B79" s="36">
        <v>950</v>
      </c>
      <c r="C79" s="44" t="s">
        <v>12</v>
      </c>
      <c r="D79" s="38" t="s">
        <v>85</v>
      </c>
      <c r="E79" s="38" t="s">
        <v>91</v>
      </c>
      <c r="F79" s="38" t="s">
        <v>49</v>
      </c>
      <c r="G79" s="38" t="s">
        <v>72</v>
      </c>
      <c r="H79" s="22">
        <v>0</v>
      </c>
    </row>
    <row r="80" spans="1:8" s="14" customFormat="1" ht="15.6">
      <c r="A80" s="15">
        <v>1</v>
      </c>
      <c r="B80" s="36">
        <v>950</v>
      </c>
      <c r="C80" s="44" t="s">
        <v>37</v>
      </c>
      <c r="D80" s="38" t="s">
        <v>85</v>
      </c>
      <c r="E80" s="38" t="s">
        <v>86</v>
      </c>
      <c r="F80" s="38"/>
      <c r="G80" s="38"/>
      <c r="H80" s="39">
        <f>SUMIFS(H81:H1131,$B81:$B1131,$B81,$D81:$D1131,$D81,$E81:$E1131,$E81)/2</f>
        <v>303000</v>
      </c>
    </row>
    <row r="81" spans="1:8" s="14" customFormat="1" ht="46.8">
      <c r="A81" s="15">
        <v>2</v>
      </c>
      <c r="B81" s="36">
        <v>950</v>
      </c>
      <c r="C81" s="44" t="s">
        <v>158</v>
      </c>
      <c r="D81" s="38" t="s">
        <v>85</v>
      </c>
      <c r="E81" s="38" t="s">
        <v>86</v>
      </c>
      <c r="F81" s="38" t="s">
        <v>49</v>
      </c>
      <c r="G81" s="38"/>
      <c r="H81" s="39">
        <f>SUMIFS(H82:H1131,$B82:$B1131,$B81,$D82:$D1131,$D82,$E82:$E1131,$E82,$F82:$F1131,$F82)</f>
        <v>303000</v>
      </c>
    </row>
    <row r="82" spans="1:8" s="14" customFormat="1" ht="31.2">
      <c r="A82" s="15">
        <v>3</v>
      </c>
      <c r="B82" s="36">
        <v>950</v>
      </c>
      <c r="C82" s="44" t="s">
        <v>12</v>
      </c>
      <c r="D82" s="38" t="s">
        <v>85</v>
      </c>
      <c r="E82" s="38" t="s">
        <v>86</v>
      </c>
      <c r="F82" s="38" t="s">
        <v>49</v>
      </c>
      <c r="G82" s="38" t="s">
        <v>72</v>
      </c>
      <c r="H82" s="22">
        <v>303000</v>
      </c>
    </row>
    <row r="83" spans="1:8" s="14" customFormat="1" ht="15.6">
      <c r="A83" s="15">
        <v>1</v>
      </c>
      <c r="B83" s="36">
        <v>950</v>
      </c>
      <c r="C83" s="44" t="s">
        <v>58</v>
      </c>
      <c r="D83" s="38" t="s">
        <v>91</v>
      </c>
      <c r="E83" s="38" t="s">
        <v>68</v>
      </c>
      <c r="F83" s="38"/>
      <c r="G83" s="38"/>
      <c r="H83" s="39">
        <f>SUMIFS(H84:H1134,$B84:$B1134,$B84,$D84:$D1134,$D84,$E84:$E1134,$E84)/2</f>
        <v>78136.05</v>
      </c>
    </row>
    <row r="84" spans="1:8" s="14" customFormat="1" ht="62.4">
      <c r="A84" s="15">
        <v>2</v>
      </c>
      <c r="B84" s="36">
        <v>950</v>
      </c>
      <c r="C84" s="44" t="s">
        <v>206</v>
      </c>
      <c r="D84" s="38" t="s">
        <v>91</v>
      </c>
      <c r="E84" s="38" t="s">
        <v>68</v>
      </c>
      <c r="F84" s="38" t="s">
        <v>205</v>
      </c>
      <c r="G84" s="38"/>
      <c r="H84" s="39">
        <f>SUMIFS(H85:H1134,$B85:$B1134,$B84,$D85:$D1134,$D85,$E85:$E1134,$E85,$F85:$F1134,$F85)</f>
        <v>0</v>
      </c>
    </row>
    <row r="85" spans="1:8" s="14" customFormat="1" ht="15.6">
      <c r="A85" s="15">
        <v>3</v>
      </c>
      <c r="B85" s="36">
        <v>950</v>
      </c>
      <c r="C85" s="44" t="s">
        <v>207</v>
      </c>
      <c r="D85" s="38" t="s">
        <v>91</v>
      </c>
      <c r="E85" s="38" t="s">
        <v>68</v>
      </c>
      <c r="F85" s="38" t="s">
        <v>205</v>
      </c>
      <c r="G85" s="38" t="s">
        <v>126</v>
      </c>
      <c r="H85" s="22">
        <v>0</v>
      </c>
    </row>
    <row r="86" spans="1:8" s="14" customFormat="1" ht="15.6">
      <c r="A86" s="15">
        <v>3</v>
      </c>
      <c r="B86" s="36">
        <v>950</v>
      </c>
      <c r="C86" s="44" t="s">
        <v>118</v>
      </c>
      <c r="D86" s="38" t="s">
        <v>91</v>
      </c>
      <c r="E86" s="38" t="s">
        <v>68</v>
      </c>
      <c r="F86" s="38" t="s">
        <v>205</v>
      </c>
      <c r="G86" s="38" t="s">
        <v>119</v>
      </c>
      <c r="H86" s="22">
        <v>0</v>
      </c>
    </row>
    <row r="87" spans="1:8" s="14" customFormat="1" ht="46.8">
      <c r="A87" s="15">
        <v>2</v>
      </c>
      <c r="B87" s="36">
        <v>950</v>
      </c>
      <c r="C87" s="44" t="s">
        <v>158</v>
      </c>
      <c r="D87" s="38" t="s">
        <v>91</v>
      </c>
      <c r="E87" s="38" t="s">
        <v>68</v>
      </c>
      <c r="F87" s="38" t="s">
        <v>49</v>
      </c>
      <c r="G87" s="38"/>
      <c r="H87" s="39">
        <f>SUMIFS(H88:H1137,$B88:$B1137,$B87,$D88:$D1137,$D88,$E88:$E1137,$E88,$F88:$F1137,$F88)</f>
        <v>78136.05</v>
      </c>
    </row>
    <row r="88" spans="1:8" s="14" customFormat="1" ht="31.2">
      <c r="A88" s="15">
        <v>3</v>
      </c>
      <c r="B88" s="36">
        <v>950</v>
      </c>
      <c r="C88" s="44" t="s">
        <v>12</v>
      </c>
      <c r="D88" s="38" t="s">
        <v>91</v>
      </c>
      <c r="E88" s="38" t="s">
        <v>68</v>
      </c>
      <c r="F88" s="38" t="s">
        <v>49</v>
      </c>
      <c r="G88" s="38" t="s">
        <v>72</v>
      </c>
      <c r="H88" s="22">
        <v>78136.05</v>
      </c>
    </row>
    <row r="89" spans="1:8" s="14" customFormat="1" ht="46.8">
      <c r="A89" s="15">
        <v>2</v>
      </c>
      <c r="B89" s="36">
        <v>950</v>
      </c>
      <c r="C89" s="44" t="s">
        <v>186</v>
      </c>
      <c r="D89" s="38" t="s">
        <v>91</v>
      </c>
      <c r="E89" s="38" t="s">
        <v>68</v>
      </c>
      <c r="F89" s="38" t="s">
        <v>153</v>
      </c>
      <c r="G89" s="38"/>
      <c r="H89" s="39">
        <f>SUMIFS(H90:H1136,$B90:$B1136,$B89,$D90:$D1136,$D90,$E90:$E1136,$E90,$F90:$F1136,$F90)</f>
        <v>0</v>
      </c>
    </row>
    <row r="90" spans="1:8" s="14" customFormat="1" ht="31.2">
      <c r="A90" s="15">
        <v>3</v>
      </c>
      <c r="B90" s="36">
        <v>950</v>
      </c>
      <c r="C90" s="44" t="s">
        <v>12</v>
      </c>
      <c r="D90" s="38" t="s">
        <v>91</v>
      </c>
      <c r="E90" s="38" t="s">
        <v>68</v>
      </c>
      <c r="F90" s="38" t="s">
        <v>153</v>
      </c>
      <c r="G90" s="38" t="s">
        <v>72</v>
      </c>
      <c r="H90" s="22">
        <v>0</v>
      </c>
    </row>
    <row r="91" spans="1:8" s="14" customFormat="1" ht="15.6">
      <c r="A91" s="15">
        <v>1</v>
      </c>
      <c r="B91" s="36">
        <v>950</v>
      </c>
      <c r="C91" s="44" t="s">
        <v>38</v>
      </c>
      <c r="D91" s="38" t="s">
        <v>80</v>
      </c>
      <c r="E91" s="38" t="s">
        <v>87</v>
      </c>
      <c r="F91" s="38"/>
      <c r="G91" s="38"/>
      <c r="H91" s="39">
        <f>SUMIFS(H92:H1144,$B92:$B1144,$B92,$D92:$D1144,$D92,$E92:$E1144,$E92)/2</f>
        <v>14657174.16</v>
      </c>
    </row>
    <row r="92" spans="1:8" s="14" customFormat="1" ht="46.8">
      <c r="A92" s="15">
        <v>2</v>
      </c>
      <c r="B92" s="36">
        <v>950</v>
      </c>
      <c r="C92" s="44" t="s">
        <v>173</v>
      </c>
      <c r="D92" s="38" t="s">
        <v>80</v>
      </c>
      <c r="E92" s="38" t="s">
        <v>87</v>
      </c>
      <c r="F92" s="38" t="s">
        <v>125</v>
      </c>
      <c r="G92" s="38"/>
      <c r="H92" s="39">
        <f>SUMIFS(H93:H1144,$B93:$B1144,$B92,$D93:$D1144,$D93,$E93:$E1144,$E93,$F93:$F1144,$F93)</f>
        <v>0</v>
      </c>
    </row>
    <row r="93" spans="1:8" s="14" customFormat="1" ht="31.2">
      <c r="A93" s="15">
        <v>3</v>
      </c>
      <c r="B93" s="36">
        <v>950</v>
      </c>
      <c r="C93" s="44" t="s">
        <v>12</v>
      </c>
      <c r="D93" s="38" t="s">
        <v>80</v>
      </c>
      <c r="E93" s="38" t="s">
        <v>87</v>
      </c>
      <c r="F93" s="38" t="s">
        <v>125</v>
      </c>
      <c r="G93" s="38" t="s">
        <v>72</v>
      </c>
      <c r="H93" s="22">
        <v>0</v>
      </c>
    </row>
    <row r="94" spans="1:8" s="14" customFormat="1" ht="46.8">
      <c r="A94" s="15">
        <v>2</v>
      </c>
      <c r="B94" s="36">
        <v>950</v>
      </c>
      <c r="C94" s="47" t="s">
        <v>187</v>
      </c>
      <c r="D94" s="38" t="s">
        <v>80</v>
      </c>
      <c r="E94" s="38" t="s">
        <v>87</v>
      </c>
      <c r="F94" s="38" t="s">
        <v>39</v>
      </c>
      <c r="G94" s="38"/>
      <c r="H94" s="39">
        <f>SUMIFS(H95:H1146,$B95:$B1146,$B94,$D95:$D1146,$D95,$E95:$E1146,$E95,$F95:$F1146,$F95)</f>
        <v>268399</v>
      </c>
    </row>
    <row r="95" spans="1:8" s="14" customFormat="1" ht="31.2">
      <c r="A95" s="15">
        <v>3</v>
      </c>
      <c r="B95" s="36">
        <v>950</v>
      </c>
      <c r="C95" s="44" t="s">
        <v>12</v>
      </c>
      <c r="D95" s="38" t="s">
        <v>80</v>
      </c>
      <c r="E95" s="38" t="s">
        <v>87</v>
      </c>
      <c r="F95" s="38" t="s">
        <v>39</v>
      </c>
      <c r="G95" s="38" t="s">
        <v>72</v>
      </c>
      <c r="H95" s="22">
        <v>268399</v>
      </c>
    </row>
    <row r="96" spans="1:8" s="14" customFormat="1" ht="46.8">
      <c r="A96" s="15">
        <v>2</v>
      </c>
      <c r="B96" s="36">
        <v>950</v>
      </c>
      <c r="C96" s="44" t="s">
        <v>158</v>
      </c>
      <c r="D96" s="38" t="s">
        <v>80</v>
      </c>
      <c r="E96" s="38" t="s">
        <v>87</v>
      </c>
      <c r="F96" s="38" t="s">
        <v>49</v>
      </c>
      <c r="G96" s="38"/>
      <c r="H96" s="39">
        <f>SUMIFS(H97:H1148,$B97:$B1148,$B96,$D97:$D1148,$D97,$E97:$E1148,$E97,$F97:$F1148,$F97)</f>
        <v>14388775.16</v>
      </c>
    </row>
    <row r="97" spans="1:8" s="14" customFormat="1" ht="31.2">
      <c r="A97" s="15">
        <v>3</v>
      </c>
      <c r="B97" s="36">
        <v>950</v>
      </c>
      <c r="C97" s="44" t="s">
        <v>12</v>
      </c>
      <c r="D97" s="38" t="s">
        <v>80</v>
      </c>
      <c r="E97" s="38" t="s">
        <v>87</v>
      </c>
      <c r="F97" s="38" t="s">
        <v>49</v>
      </c>
      <c r="G97" s="38" t="s">
        <v>72</v>
      </c>
      <c r="H97" s="22">
        <v>14388775.16</v>
      </c>
    </row>
    <row r="98" spans="1:8" s="14" customFormat="1" ht="31.2">
      <c r="A98" s="15">
        <v>2</v>
      </c>
      <c r="B98" s="36">
        <v>950</v>
      </c>
      <c r="C98" s="44" t="s">
        <v>184</v>
      </c>
      <c r="D98" s="38" t="s">
        <v>80</v>
      </c>
      <c r="E98" s="38" t="s">
        <v>87</v>
      </c>
      <c r="F98" s="38" t="s">
        <v>151</v>
      </c>
      <c r="G98" s="38"/>
      <c r="H98" s="39">
        <f>SUMIFS(H99:H1150,$B99:$B1150,$B98,$D99:$D1150,$D99,$E99:$E1150,$E99,$F99:$F1150,$F99)</f>
        <v>0</v>
      </c>
    </row>
    <row r="99" spans="1:8" s="14" customFormat="1" ht="31.2">
      <c r="A99" s="15">
        <v>3</v>
      </c>
      <c r="B99" s="36">
        <v>950</v>
      </c>
      <c r="C99" s="44" t="s">
        <v>12</v>
      </c>
      <c r="D99" s="38" t="s">
        <v>80</v>
      </c>
      <c r="E99" s="38" t="s">
        <v>87</v>
      </c>
      <c r="F99" s="38" t="s">
        <v>151</v>
      </c>
      <c r="G99" s="38" t="s">
        <v>72</v>
      </c>
      <c r="H99" s="22">
        <v>0</v>
      </c>
    </row>
    <row r="100" spans="1:8" s="14" customFormat="1" ht="15.6">
      <c r="A100" s="15">
        <v>1</v>
      </c>
      <c r="B100" s="36">
        <v>950</v>
      </c>
      <c r="C100" s="44" t="s">
        <v>131</v>
      </c>
      <c r="D100" s="38" t="s">
        <v>83</v>
      </c>
      <c r="E100" s="38" t="s">
        <v>85</v>
      </c>
      <c r="F100" s="38"/>
      <c r="G100" s="38"/>
      <c r="H100" s="39">
        <f>SUMIFS(H101:H1153,$B101:$B1153,$B101,$D101:$D1153,$D101,$E101:$E1153,$E101)/2</f>
        <v>0</v>
      </c>
    </row>
    <row r="101" spans="1:8" s="14" customFormat="1" ht="62.4">
      <c r="A101" s="15">
        <v>2</v>
      </c>
      <c r="B101" s="36">
        <v>950</v>
      </c>
      <c r="C101" s="44" t="s">
        <v>188</v>
      </c>
      <c r="D101" s="38" t="s">
        <v>83</v>
      </c>
      <c r="E101" s="38" t="s">
        <v>85</v>
      </c>
      <c r="F101" s="38" t="s">
        <v>120</v>
      </c>
      <c r="G101" s="38"/>
      <c r="H101" s="39">
        <f>SUMIFS(H102:H1153,$B102:$B1153,$B101,$D102:$D1153,$D102,$E102:$E1153,$E102,$F102:$F1153,$F102)</f>
        <v>0</v>
      </c>
    </row>
    <row r="102" spans="1:8" s="14" customFormat="1" ht="15.6">
      <c r="A102" s="15">
        <v>3</v>
      </c>
      <c r="B102" s="36">
        <v>950</v>
      </c>
      <c r="C102" s="44" t="s">
        <v>118</v>
      </c>
      <c r="D102" s="38" t="s">
        <v>83</v>
      </c>
      <c r="E102" s="38" t="s">
        <v>85</v>
      </c>
      <c r="F102" s="38" t="s">
        <v>120</v>
      </c>
      <c r="G102" s="38" t="s">
        <v>119</v>
      </c>
      <c r="H102" s="22">
        <v>0</v>
      </c>
    </row>
    <row r="103" spans="1:8" s="14" customFormat="1" ht="15.6">
      <c r="A103" s="15">
        <v>0</v>
      </c>
      <c r="B103" s="33">
        <v>955</v>
      </c>
      <c r="C103" s="34" t="s">
        <v>40</v>
      </c>
      <c r="D103" s="46" t="s">
        <v>70</v>
      </c>
      <c r="E103" s="46" t="s">
        <v>70</v>
      </c>
      <c r="F103" s="46" t="s">
        <v>7</v>
      </c>
      <c r="G103" s="46" t="s">
        <v>70</v>
      </c>
      <c r="H103" s="35">
        <f>SUMIFS(H104:H1162,$B104:$B1162,$B104)/3</f>
        <v>280072240.21999997</v>
      </c>
    </row>
    <row r="104" spans="1:8" s="14" customFormat="1" ht="31.2">
      <c r="A104" s="15">
        <v>1</v>
      </c>
      <c r="B104" s="36">
        <v>955</v>
      </c>
      <c r="C104" s="44" t="s">
        <v>41</v>
      </c>
      <c r="D104" s="38" t="s">
        <v>68</v>
      </c>
      <c r="E104" s="38" t="s">
        <v>87</v>
      </c>
      <c r="F104" s="38" t="s">
        <v>7</v>
      </c>
      <c r="G104" s="38" t="s">
        <v>70</v>
      </c>
      <c r="H104" s="39">
        <f>SUMIFS(H105:H1157,$B105:$B1157,$B105,$D105:$D1157,$D105,$E105:$E1157,$E105)/2</f>
        <v>2144521.54</v>
      </c>
    </row>
    <row r="105" spans="1:8" s="14" customFormat="1" ht="62.4">
      <c r="A105" s="15">
        <v>2</v>
      </c>
      <c r="B105" s="36">
        <v>955</v>
      </c>
      <c r="C105" s="44" t="s">
        <v>9</v>
      </c>
      <c r="D105" s="38" t="s">
        <v>68</v>
      </c>
      <c r="E105" s="38" t="s">
        <v>87</v>
      </c>
      <c r="F105" s="38" t="s">
        <v>107</v>
      </c>
      <c r="G105" s="38" t="s">
        <v>70</v>
      </c>
      <c r="H105" s="39">
        <f>SUMIFS(H106:H1157,$B106:$B1157,$B105,$D106:$D1157,$D106,$E106:$E1157,$E106,$F106:$F1157,$F106)</f>
        <v>2144521.54</v>
      </c>
    </row>
    <row r="106" spans="1:8" s="14" customFormat="1" ht="31.2">
      <c r="A106" s="15">
        <v>3</v>
      </c>
      <c r="B106" s="36">
        <v>955</v>
      </c>
      <c r="C106" s="44" t="s">
        <v>11</v>
      </c>
      <c r="D106" s="38" t="s">
        <v>68</v>
      </c>
      <c r="E106" s="38" t="s">
        <v>87</v>
      </c>
      <c r="F106" s="38" t="s">
        <v>107</v>
      </c>
      <c r="G106" s="38" t="s">
        <v>71</v>
      </c>
      <c r="H106" s="22">
        <v>2144521.54</v>
      </c>
    </row>
    <row r="107" spans="1:8" s="14" customFormat="1" ht="31.2">
      <c r="A107" s="15">
        <v>3</v>
      </c>
      <c r="B107" s="36">
        <v>955</v>
      </c>
      <c r="C107" s="37" t="s">
        <v>12</v>
      </c>
      <c r="D107" s="38" t="s">
        <v>68</v>
      </c>
      <c r="E107" s="38" t="s">
        <v>87</v>
      </c>
      <c r="F107" s="38" t="s">
        <v>107</v>
      </c>
      <c r="G107" s="38" t="s">
        <v>72</v>
      </c>
      <c r="H107" s="22">
        <v>0</v>
      </c>
    </row>
    <row r="108" spans="1:8" s="14" customFormat="1" ht="46.8">
      <c r="A108" s="15">
        <v>1</v>
      </c>
      <c r="B108" s="36">
        <v>955</v>
      </c>
      <c r="C108" s="44" t="s">
        <v>34</v>
      </c>
      <c r="D108" s="38" t="s">
        <v>68</v>
      </c>
      <c r="E108" s="38" t="s">
        <v>85</v>
      </c>
      <c r="F108" s="38" t="s">
        <v>7</v>
      </c>
      <c r="G108" s="38" t="s">
        <v>70</v>
      </c>
      <c r="H108" s="39">
        <f>SUMIFS(H109:H1161,$B109:$B1161,$B109,$D109:$D1161,$D109,$E109:$E1161,$E109)/2</f>
        <v>21326982.940000001</v>
      </c>
    </row>
    <row r="109" spans="1:8" s="14" customFormat="1" ht="46.8">
      <c r="A109" s="15">
        <v>2</v>
      </c>
      <c r="B109" s="36">
        <v>955</v>
      </c>
      <c r="C109" s="41" t="s">
        <v>175</v>
      </c>
      <c r="D109" s="38" t="s">
        <v>68</v>
      </c>
      <c r="E109" s="38" t="s">
        <v>85</v>
      </c>
      <c r="F109" s="38" t="s">
        <v>15</v>
      </c>
      <c r="G109" s="38" t="s">
        <v>70</v>
      </c>
      <c r="H109" s="39">
        <f>SUMIFS(H110:H1161,$B110:$B1161,$B109,$D110:$D1161,$D110,$E110:$E1161,$E110,$F110:$F1161,$F110)</f>
        <v>297052.34999999998</v>
      </c>
    </row>
    <row r="110" spans="1:8" s="14" customFormat="1" ht="31.2">
      <c r="A110" s="15">
        <v>3</v>
      </c>
      <c r="B110" s="36">
        <v>955</v>
      </c>
      <c r="C110" s="37" t="s">
        <v>12</v>
      </c>
      <c r="D110" s="38" t="s">
        <v>68</v>
      </c>
      <c r="E110" s="38" t="s">
        <v>85</v>
      </c>
      <c r="F110" s="38" t="s">
        <v>15</v>
      </c>
      <c r="G110" s="38" t="s">
        <v>72</v>
      </c>
      <c r="H110" s="22">
        <v>297052.34999999998</v>
      </c>
    </row>
    <row r="111" spans="1:8" s="14" customFormat="1" ht="46.8">
      <c r="A111" s="15">
        <v>2</v>
      </c>
      <c r="B111" s="40">
        <v>955</v>
      </c>
      <c r="C111" s="41" t="s">
        <v>183</v>
      </c>
      <c r="D111" s="42" t="s">
        <v>68</v>
      </c>
      <c r="E111" s="38" t="s">
        <v>85</v>
      </c>
      <c r="F111" s="38" t="s">
        <v>42</v>
      </c>
      <c r="G111" s="38" t="s">
        <v>70</v>
      </c>
      <c r="H111" s="39">
        <f>SUMIFS(H112:H1163,$B112:$B1163,$B111,$D112:$D1163,$D112,$E112:$E1163,$E112,$F112:$F1163,$F112)</f>
        <v>0</v>
      </c>
    </row>
    <row r="112" spans="1:8" s="14" customFormat="1" ht="31.2">
      <c r="A112" s="15">
        <v>3</v>
      </c>
      <c r="B112" s="36">
        <v>955</v>
      </c>
      <c r="C112" s="43" t="s">
        <v>12</v>
      </c>
      <c r="D112" s="38" t="s">
        <v>68</v>
      </c>
      <c r="E112" s="38" t="s">
        <v>85</v>
      </c>
      <c r="F112" s="38" t="s">
        <v>42</v>
      </c>
      <c r="G112" s="38" t="s">
        <v>72</v>
      </c>
      <c r="H112" s="22">
        <v>0</v>
      </c>
    </row>
    <row r="113" spans="1:8" s="14" customFormat="1" ht="62.4">
      <c r="A113" s="15">
        <v>2</v>
      </c>
      <c r="B113" s="36">
        <v>955</v>
      </c>
      <c r="C113" s="44" t="s">
        <v>9</v>
      </c>
      <c r="D113" s="38" t="s">
        <v>68</v>
      </c>
      <c r="E113" s="38" t="s">
        <v>85</v>
      </c>
      <c r="F113" s="38" t="s">
        <v>107</v>
      </c>
      <c r="G113" s="38" t="s">
        <v>70</v>
      </c>
      <c r="H113" s="39">
        <f>SUMIFS(H114:H1165,$B114:$B1165,$B113,$D114:$D1165,$D114,$E114:$E1165,$E114,$F114:$F1165,$F114)</f>
        <v>21029930.59</v>
      </c>
    </row>
    <row r="114" spans="1:8" s="14" customFormat="1" ht="31.2">
      <c r="A114" s="15">
        <v>3</v>
      </c>
      <c r="B114" s="36">
        <v>955</v>
      </c>
      <c r="C114" s="44" t="s">
        <v>11</v>
      </c>
      <c r="D114" s="38" t="s">
        <v>68</v>
      </c>
      <c r="E114" s="38" t="s">
        <v>85</v>
      </c>
      <c r="F114" s="38" t="s">
        <v>107</v>
      </c>
      <c r="G114" s="38" t="s">
        <v>71</v>
      </c>
      <c r="H114" s="22">
        <v>20120502.460000001</v>
      </c>
    </row>
    <row r="115" spans="1:8" s="14" customFormat="1" ht="31.2">
      <c r="A115" s="15">
        <v>3</v>
      </c>
      <c r="B115" s="36">
        <v>955</v>
      </c>
      <c r="C115" s="44" t="s">
        <v>12</v>
      </c>
      <c r="D115" s="38" t="s">
        <v>68</v>
      </c>
      <c r="E115" s="38" t="s">
        <v>85</v>
      </c>
      <c r="F115" s="38" t="s">
        <v>107</v>
      </c>
      <c r="G115" s="38" t="s">
        <v>72</v>
      </c>
      <c r="H115" s="22">
        <v>779952.93</v>
      </c>
    </row>
    <row r="116" spans="1:8" s="14" customFormat="1" ht="31.2">
      <c r="A116" s="15">
        <v>3</v>
      </c>
      <c r="B116" s="36">
        <v>955</v>
      </c>
      <c r="C116" s="44" t="s">
        <v>21</v>
      </c>
      <c r="D116" s="38" t="s">
        <v>68</v>
      </c>
      <c r="E116" s="38" t="s">
        <v>85</v>
      </c>
      <c r="F116" s="38" t="s">
        <v>107</v>
      </c>
      <c r="G116" s="38" t="s">
        <v>79</v>
      </c>
      <c r="H116" s="22">
        <v>0</v>
      </c>
    </row>
    <row r="117" spans="1:8" s="14" customFormat="1" ht="15.6">
      <c r="A117" s="15">
        <v>3</v>
      </c>
      <c r="B117" s="36">
        <v>955</v>
      </c>
      <c r="C117" s="44" t="s">
        <v>13</v>
      </c>
      <c r="D117" s="38" t="s">
        <v>68</v>
      </c>
      <c r="E117" s="38" t="s">
        <v>85</v>
      </c>
      <c r="F117" s="38" t="s">
        <v>107</v>
      </c>
      <c r="G117" s="38" t="s">
        <v>73</v>
      </c>
      <c r="H117" s="22">
        <v>129475.2</v>
      </c>
    </row>
    <row r="118" spans="1:8" s="14" customFormat="1" ht="15.6">
      <c r="A118" s="15">
        <v>1</v>
      </c>
      <c r="B118" s="36">
        <v>955</v>
      </c>
      <c r="C118" s="44" t="s">
        <v>135</v>
      </c>
      <c r="D118" s="38" t="s">
        <v>68</v>
      </c>
      <c r="E118" s="38" t="s">
        <v>91</v>
      </c>
      <c r="F118" s="38" t="s">
        <v>7</v>
      </c>
      <c r="G118" s="38" t="s">
        <v>70</v>
      </c>
      <c r="H118" s="39">
        <f>SUMIFS(H119:H1171,$B119:$B1171,$B119,$D119:$D1171,$D119,$E119:$E1171,$E119)/2</f>
        <v>10170</v>
      </c>
    </row>
    <row r="119" spans="1:8" s="14" customFormat="1" ht="31.2">
      <c r="A119" s="15">
        <v>2</v>
      </c>
      <c r="B119" s="36">
        <v>955</v>
      </c>
      <c r="C119" s="41" t="s">
        <v>136</v>
      </c>
      <c r="D119" s="38" t="s">
        <v>68</v>
      </c>
      <c r="E119" s="38" t="s">
        <v>91</v>
      </c>
      <c r="F119" s="38" t="s">
        <v>137</v>
      </c>
      <c r="G119" s="38" t="s">
        <v>70</v>
      </c>
      <c r="H119" s="39">
        <f>SUMIFS(H120:H1171,$B120:$B1171,$B119,$D120:$D1171,$D120,$E120:$E1171,$E120,$F120:$F1171,$F120)</f>
        <v>10170</v>
      </c>
    </row>
    <row r="120" spans="1:8" s="14" customFormat="1" ht="31.2">
      <c r="A120" s="15">
        <v>3</v>
      </c>
      <c r="B120" s="36">
        <v>955</v>
      </c>
      <c r="C120" s="44" t="s">
        <v>12</v>
      </c>
      <c r="D120" s="38" t="s">
        <v>68</v>
      </c>
      <c r="E120" s="38" t="s">
        <v>91</v>
      </c>
      <c r="F120" s="38" t="s">
        <v>137</v>
      </c>
      <c r="G120" s="38" t="s">
        <v>72</v>
      </c>
      <c r="H120" s="22">
        <v>10170</v>
      </c>
    </row>
    <row r="121" spans="1:8" s="14" customFormat="1" ht="15.6">
      <c r="A121" s="15">
        <v>1</v>
      </c>
      <c r="B121" s="36">
        <v>955</v>
      </c>
      <c r="C121" s="44" t="s">
        <v>178</v>
      </c>
      <c r="D121" s="38" t="s">
        <v>68</v>
      </c>
      <c r="E121" s="38" t="s">
        <v>80</v>
      </c>
      <c r="F121" s="38" t="s">
        <v>7</v>
      </c>
      <c r="G121" s="38" t="s">
        <v>70</v>
      </c>
      <c r="H121" s="39">
        <f>SUMIFS(H122:H1174,$B122:$B1174,$B122,$D122:$D1174,$D122,$E122:$E1174,$E122)/2</f>
        <v>0</v>
      </c>
    </row>
    <row r="122" spans="1:8" s="14" customFormat="1" ht="31.2">
      <c r="A122" s="15">
        <v>2</v>
      </c>
      <c r="B122" s="36">
        <v>955</v>
      </c>
      <c r="C122" s="41" t="s">
        <v>180</v>
      </c>
      <c r="D122" s="38" t="s">
        <v>68</v>
      </c>
      <c r="E122" s="38" t="s">
        <v>80</v>
      </c>
      <c r="F122" s="38" t="s">
        <v>179</v>
      </c>
      <c r="G122" s="38" t="s">
        <v>70</v>
      </c>
      <c r="H122" s="39">
        <f>SUMIFS(H123:H1174,$B123:$B1174,$B122,$D123:$D1174,$D123,$E123:$E1174,$E123,$F123:$F1174,$F123)</f>
        <v>0</v>
      </c>
    </row>
    <row r="123" spans="1:8" s="14" customFormat="1" ht="15.6">
      <c r="A123" s="15">
        <v>3</v>
      </c>
      <c r="B123" s="36">
        <v>955</v>
      </c>
      <c r="C123" s="37" t="s">
        <v>182</v>
      </c>
      <c r="D123" s="38" t="s">
        <v>68</v>
      </c>
      <c r="E123" s="38" t="s">
        <v>80</v>
      </c>
      <c r="F123" s="38" t="s">
        <v>179</v>
      </c>
      <c r="G123" s="38" t="s">
        <v>181</v>
      </c>
      <c r="H123" s="22">
        <v>0</v>
      </c>
    </row>
    <row r="124" spans="1:8" s="14" customFormat="1" ht="15.6">
      <c r="A124" s="15">
        <v>1</v>
      </c>
      <c r="B124" s="36">
        <v>955</v>
      </c>
      <c r="C124" s="44" t="s">
        <v>43</v>
      </c>
      <c r="D124" s="38" t="s">
        <v>68</v>
      </c>
      <c r="E124" s="38" t="s">
        <v>84</v>
      </c>
      <c r="F124" s="38" t="s">
        <v>7</v>
      </c>
      <c r="G124" s="38" t="s">
        <v>70</v>
      </c>
      <c r="H124" s="39">
        <f>SUMIFS(H125:H1174,$B125:$B1174,$B125,$D125:$D1174,$D125,$E125:$E1174,$E125)/2</f>
        <v>0</v>
      </c>
    </row>
    <row r="125" spans="1:8" s="14" customFormat="1" ht="31.2">
      <c r="A125" s="15">
        <v>2</v>
      </c>
      <c r="B125" s="36">
        <v>955</v>
      </c>
      <c r="C125" s="44" t="s">
        <v>35</v>
      </c>
      <c r="D125" s="38" t="s">
        <v>68</v>
      </c>
      <c r="E125" s="38" t="s">
        <v>84</v>
      </c>
      <c r="F125" s="38" t="s">
        <v>109</v>
      </c>
      <c r="G125" s="38" t="s">
        <v>70</v>
      </c>
      <c r="H125" s="39">
        <f>SUMIFS(H126:H1174,$B126:$B1174,$B125,$D126:$D1174,$D126,$E126:$E1174,$E126,$F126:$F1174,$F126)</f>
        <v>0</v>
      </c>
    </row>
    <row r="126" spans="1:8" s="14" customFormat="1" ht="15.6">
      <c r="A126" s="15">
        <v>3</v>
      </c>
      <c r="B126" s="36">
        <v>955</v>
      </c>
      <c r="C126" s="44" t="s">
        <v>44</v>
      </c>
      <c r="D126" s="38" t="s">
        <v>68</v>
      </c>
      <c r="E126" s="38" t="s">
        <v>84</v>
      </c>
      <c r="F126" s="38" t="s">
        <v>109</v>
      </c>
      <c r="G126" s="38" t="s">
        <v>89</v>
      </c>
      <c r="H126" s="22">
        <v>0</v>
      </c>
    </row>
    <row r="127" spans="1:8" s="14" customFormat="1" ht="15.6">
      <c r="A127" s="15">
        <v>1</v>
      </c>
      <c r="B127" s="36">
        <v>955</v>
      </c>
      <c r="C127" s="44" t="s">
        <v>14</v>
      </c>
      <c r="D127" s="38" t="s">
        <v>68</v>
      </c>
      <c r="E127" s="38" t="s">
        <v>74</v>
      </c>
      <c r="F127" s="38"/>
      <c r="G127" s="38"/>
      <c r="H127" s="39">
        <f>SUMIFS(H128:H1177,$B128:$B1177,$B128,$D128:$D1177,$D128,$E128:$E1177,$E128)/2</f>
        <v>14678750.219999999</v>
      </c>
    </row>
    <row r="128" spans="1:8" s="14" customFormat="1" ht="31.2">
      <c r="A128" s="15">
        <v>2</v>
      </c>
      <c r="B128" s="36">
        <v>955</v>
      </c>
      <c r="C128" s="44" t="s">
        <v>166</v>
      </c>
      <c r="D128" s="38" t="s">
        <v>68</v>
      </c>
      <c r="E128" s="38" t="s">
        <v>74</v>
      </c>
      <c r="F128" s="38" t="s">
        <v>165</v>
      </c>
      <c r="G128" s="38"/>
      <c r="H128" s="39">
        <f>SUMIFS(H129:H1177,$B129:$B1177,$B128,$D129:$D1177,$D129,$E129:$E1177,$E129,$F129:$F1177,$F129)</f>
        <v>0</v>
      </c>
    </row>
    <row r="129" spans="1:8" s="14" customFormat="1" ht="15.6">
      <c r="A129" s="15">
        <v>3</v>
      </c>
      <c r="B129" s="36">
        <v>955</v>
      </c>
      <c r="C129" s="44" t="s">
        <v>46</v>
      </c>
      <c r="D129" s="38" t="s">
        <v>68</v>
      </c>
      <c r="E129" s="38" t="s">
        <v>74</v>
      </c>
      <c r="F129" s="38" t="s">
        <v>165</v>
      </c>
      <c r="G129" s="38" t="s">
        <v>90</v>
      </c>
      <c r="H129" s="22">
        <v>0</v>
      </c>
    </row>
    <row r="130" spans="1:8" s="14" customFormat="1" ht="46.8">
      <c r="A130" s="15">
        <v>2</v>
      </c>
      <c r="B130" s="36">
        <v>955</v>
      </c>
      <c r="C130" s="48" t="s">
        <v>189</v>
      </c>
      <c r="D130" s="38" t="s">
        <v>68</v>
      </c>
      <c r="E130" s="38" t="s">
        <v>74</v>
      </c>
      <c r="F130" s="38" t="s">
        <v>47</v>
      </c>
      <c r="G130" s="38"/>
      <c r="H130" s="39">
        <f>SUMIFS(H131:H1179,$B131:$B1179,$B130,$D131:$D1179,$D131,$E131:$E1179,$E131,$F131:$F1179,$F131)</f>
        <v>8403749</v>
      </c>
    </row>
    <row r="131" spans="1:8" s="14" customFormat="1" ht="15.6">
      <c r="A131" s="15">
        <v>3</v>
      </c>
      <c r="B131" s="36">
        <v>955</v>
      </c>
      <c r="C131" s="44" t="s">
        <v>46</v>
      </c>
      <c r="D131" s="38" t="s">
        <v>68</v>
      </c>
      <c r="E131" s="38" t="s">
        <v>74</v>
      </c>
      <c r="F131" s="38" t="s">
        <v>47</v>
      </c>
      <c r="G131" s="38" t="s">
        <v>90</v>
      </c>
      <c r="H131" s="22">
        <v>8403749</v>
      </c>
    </row>
    <row r="132" spans="1:8" s="14" customFormat="1" ht="46.8">
      <c r="A132" s="15">
        <v>2</v>
      </c>
      <c r="B132" s="36">
        <v>955</v>
      </c>
      <c r="C132" s="44" t="s">
        <v>158</v>
      </c>
      <c r="D132" s="38" t="s">
        <v>68</v>
      </c>
      <c r="E132" s="38" t="s">
        <v>74</v>
      </c>
      <c r="F132" s="38" t="s">
        <v>49</v>
      </c>
      <c r="G132" s="38" t="s">
        <v>70</v>
      </c>
      <c r="H132" s="39">
        <f>SUMIFS(H133:H1185,$B133:$B1185,$B132,$D133:$D1185,$D133,$E133:$E1185,$E133,$F133:$F1185,$F133)</f>
        <v>72000</v>
      </c>
    </row>
    <row r="133" spans="1:8" s="14" customFormat="1" ht="15.6">
      <c r="A133" s="15">
        <v>3</v>
      </c>
      <c r="B133" s="36">
        <v>955</v>
      </c>
      <c r="C133" s="44" t="s">
        <v>46</v>
      </c>
      <c r="D133" s="38" t="s">
        <v>68</v>
      </c>
      <c r="E133" s="38" t="s">
        <v>74</v>
      </c>
      <c r="F133" s="38" t="s">
        <v>49</v>
      </c>
      <c r="G133" s="38" t="s">
        <v>90</v>
      </c>
      <c r="H133" s="22">
        <v>72000</v>
      </c>
    </row>
    <row r="134" spans="1:8" s="14" customFormat="1" ht="31.2">
      <c r="A134" s="15">
        <v>2</v>
      </c>
      <c r="B134" s="36">
        <v>955</v>
      </c>
      <c r="C134" s="44" t="s">
        <v>143</v>
      </c>
      <c r="D134" s="38" t="s">
        <v>68</v>
      </c>
      <c r="E134" s="38" t="s">
        <v>74</v>
      </c>
      <c r="F134" s="38" t="s">
        <v>142</v>
      </c>
      <c r="G134" s="38"/>
      <c r="H134" s="39">
        <f>SUMIFS(H135:H1187,$B135:$B1187,$B134,$D135:$D1187,$D135,$E135:$E1187,$E135,$F135:$F1187,$F135)</f>
        <v>6152101.4000000004</v>
      </c>
    </row>
    <row r="135" spans="1:8" s="14" customFormat="1" ht="15.6">
      <c r="A135" s="15">
        <v>3</v>
      </c>
      <c r="B135" s="36">
        <v>955</v>
      </c>
      <c r="C135" s="44" t="s">
        <v>23</v>
      </c>
      <c r="D135" s="38" t="s">
        <v>68</v>
      </c>
      <c r="E135" s="38" t="s">
        <v>74</v>
      </c>
      <c r="F135" s="38" t="s">
        <v>142</v>
      </c>
      <c r="G135" s="38" t="s">
        <v>81</v>
      </c>
      <c r="H135" s="22">
        <v>5696521.4000000004</v>
      </c>
    </row>
    <row r="136" spans="1:8" s="14" customFormat="1" ht="31.2">
      <c r="A136" s="15">
        <v>3</v>
      </c>
      <c r="B136" s="36">
        <v>955</v>
      </c>
      <c r="C136" s="44" t="s">
        <v>12</v>
      </c>
      <c r="D136" s="38" t="s">
        <v>68</v>
      </c>
      <c r="E136" s="38" t="s">
        <v>74</v>
      </c>
      <c r="F136" s="38" t="s">
        <v>142</v>
      </c>
      <c r="G136" s="38" t="s">
        <v>72</v>
      </c>
      <c r="H136" s="22">
        <v>455580</v>
      </c>
    </row>
    <row r="137" spans="1:8" s="14" customFormat="1" ht="31.2">
      <c r="A137" s="15">
        <v>2</v>
      </c>
      <c r="B137" s="36">
        <v>955</v>
      </c>
      <c r="C137" s="44" t="s">
        <v>35</v>
      </c>
      <c r="D137" s="38" t="s">
        <v>68</v>
      </c>
      <c r="E137" s="38" t="s">
        <v>74</v>
      </c>
      <c r="F137" s="38" t="s">
        <v>109</v>
      </c>
      <c r="G137" s="38"/>
      <c r="H137" s="39">
        <f>SUMIFS(H138:H1190,$B138:$B1190,$B137,$D138:$D1190,$D138,$E138:$E1190,$E138,$F138:$F1190,$F138)</f>
        <v>50899.82</v>
      </c>
    </row>
    <row r="138" spans="1:8" s="14" customFormat="1" ht="15.6">
      <c r="A138" s="15">
        <v>3</v>
      </c>
      <c r="B138" s="36">
        <v>955</v>
      </c>
      <c r="C138" s="44" t="s">
        <v>128</v>
      </c>
      <c r="D138" s="38" t="s">
        <v>68</v>
      </c>
      <c r="E138" s="38" t="s">
        <v>74</v>
      </c>
      <c r="F138" s="38" t="s">
        <v>109</v>
      </c>
      <c r="G138" s="38" t="s">
        <v>127</v>
      </c>
      <c r="H138" s="22">
        <v>50899.82</v>
      </c>
    </row>
    <row r="139" spans="1:8" s="14" customFormat="1" ht="15.6">
      <c r="A139" s="15">
        <v>1</v>
      </c>
      <c r="B139" s="36">
        <v>955</v>
      </c>
      <c r="C139" s="44" t="s">
        <v>50</v>
      </c>
      <c r="D139" s="38" t="s">
        <v>87</v>
      </c>
      <c r="E139" s="38" t="s">
        <v>85</v>
      </c>
      <c r="F139" s="38" t="s">
        <v>7</v>
      </c>
      <c r="G139" s="38" t="s">
        <v>70</v>
      </c>
      <c r="H139" s="39">
        <f>SUMIFS(H140:H1193,$B140:$B1193,$B140,$D140:$D1193,$D140,$E140:$E1193,$E140)/2</f>
        <v>65271.6</v>
      </c>
    </row>
    <row r="140" spans="1:8" s="14" customFormat="1" ht="31.2">
      <c r="A140" s="15">
        <v>2</v>
      </c>
      <c r="B140" s="36">
        <v>955</v>
      </c>
      <c r="C140" s="44" t="s">
        <v>190</v>
      </c>
      <c r="D140" s="38" t="s">
        <v>87</v>
      </c>
      <c r="E140" s="38" t="s">
        <v>85</v>
      </c>
      <c r="F140" s="38" t="s">
        <v>105</v>
      </c>
      <c r="G140" s="38" t="s">
        <v>70</v>
      </c>
      <c r="H140" s="39">
        <f>SUMIFS(H141:H1193,$B141:$B1193,$B140,$D141:$D1193,$D141,$E141:$E1193,$E141,$F141:$F1193,$F141)</f>
        <v>65271.6</v>
      </c>
    </row>
    <row r="141" spans="1:8" s="14" customFormat="1" ht="31.2">
      <c r="A141" s="15">
        <v>3</v>
      </c>
      <c r="B141" s="36">
        <v>955</v>
      </c>
      <c r="C141" s="44" t="s">
        <v>12</v>
      </c>
      <c r="D141" s="38" t="s">
        <v>87</v>
      </c>
      <c r="E141" s="38" t="s">
        <v>85</v>
      </c>
      <c r="F141" s="38" t="s">
        <v>105</v>
      </c>
      <c r="G141" s="38" t="s">
        <v>72</v>
      </c>
      <c r="H141" s="22">
        <v>65271.6</v>
      </c>
    </row>
    <row r="142" spans="1:8" s="14" customFormat="1" ht="15.6">
      <c r="A142" s="15">
        <v>3</v>
      </c>
      <c r="B142" s="36">
        <v>955</v>
      </c>
      <c r="C142" s="44" t="s">
        <v>46</v>
      </c>
      <c r="D142" s="38" t="s">
        <v>87</v>
      </c>
      <c r="E142" s="38" t="s">
        <v>85</v>
      </c>
      <c r="F142" s="38" t="s">
        <v>105</v>
      </c>
      <c r="G142" s="38" t="s">
        <v>90</v>
      </c>
      <c r="H142" s="22">
        <v>0</v>
      </c>
    </row>
    <row r="143" spans="1:8" s="14" customFormat="1" ht="31.2">
      <c r="A143" s="15">
        <v>1</v>
      </c>
      <c r="B143" s="36">
        <v>955</v>
      </c>
      <c r="C143" s="44" t="s">
        <v>51</v>
      </c>
      <c r="D143" s="38" t="s">
        <v>77</v>
      </c>
      <c r="E143" s="38" t="s">
        <v>88</v>
      </c>
      <c r="F143" s="38" t="s">
        <v>7</v>
      </c>
      <c r="G143" s="38" t="s">
        <v>70</v>
      </c>
      <c r="H143" s="39">
        <f>SUMIFS(H144:H1197,$B144:$B1197,$B144,$D144:$D1197,$D144,$E144:$E1197,$E144)/2</f>
        <v>1129000</v>
      </c>
    </row>
    <row r="144" spans="1:8" s="14" customFormat="1" ht="31.2">
      <c r="A144" s="15">
        <v>2</v>
      </c>
      <c r="B144" s="36">
        <v>955</v>
      </c>
      <c r="C144" s="44" t="s">
        <v>166</v>
      </c>
      <c r="D144" s="38" t="s">
        <v>77</v>
      </c>
      <c r="E144" s="38" t="s">
        <v>88</v>
      </c>
      <c r="F144" s="38" t="s">
        <v>165</v>
      </c>
      <c r="G144" s="38"/>
      <c r="H144" s="39">
        <f>SUMIFS(H145:H1197,$B145:$B1197,$B144,$D145:$D1197,$D145,$E145:$E1197,$E145,$F145:$F1197,$F145)</f>
        <v>1129000</v>
      </c>
    </row>
    <row r="145" spans="1:8" s="14" customFormat="1" ht="15.6">
      <c r="A145" s="15">
        <v>3</v>
      </c>
      <c r="B145" s="36">
        <v>955</v>
      </c>
      <c r="C145" s="44" t="s">
        <v>46</v>
      </c>
      <c r="D145" s="38" t="s">
        <v>77</v>
      </c>
      <c r="E145" s="38" t="s">
        <v>88</v>
      </c>
      <c r="F145" s="38" t="s">
        <v>165</v>
      </c>
      <c r="G145" s="38" t="s">
        <v>90</v>
      </c>
      <c r="H145" s="22">
        <v>1129000</v>
      </c>
    </row>
    <row r="146" spans="1:8" s="14" customFormat="1" ht="62.4">
      <c r="A146" s="15">
        <v>2</v>
      </c>
      <c r="B146" s="36">
        <v>955</v>
      </c>
      <c r="C146" s="44" t="s">
        <v>191</v>
      </c>
      <c r="D146" s="38" t="s">
        <v>77</v>
      </c>
      <c r="E146" s="38" t="s">
        <v>88</v>
      </c>
      <c r="F146" s="38" t="s">
        <v>106</v>
      </c>
      <c r="G146" s="38" t="s">
        <v>70</v>
      </c>
      <c r="H146" s="39">
        <f>SUMIFS(H147:H1199,$B147:$B1199,$B146,$D147:$D1199,$D147,$E147:$E1199,$E147,$F147:$F1199,$F147)</f>
        <v>0</v>
      </c>
    </row>
    <row r="147" spans="1:8" s="14" customFormat="1" ht="31.2">
      <c r="A147" s="15">
        <v>3</v>
      </c>
      <c r="B147" s="36">
        <v>955</v>
      </c>
      <c r="C147" s="44" t="s">
        <v>12</v>
      </c>
      <c r="D147" s="38" t="s">
        <v>77</v>
      </c>
      <c r="E147" s="38" t="s">
        <v>88</v>
      </c>
      <c r="F147" s="38" t="s">
        <v>106</v>
      </c>
      <c r="G147" s="38" t="s">
        <v>72</v>
      </c>
      <c r="H147" s="22">
        <v>0</v>
      </c>
    </row>
    <row r="148" spans="1:8" s="14" customFormat="1" ht="31.2">
      <c r="A148" s="15">
        <v>2</v>
      </c>
      <c r="B148" s="36">
        <v>955</v>
      </c>
      <c r="C148" s="44" t="s">
        <v>35</v>
      </c>
      <c r="D148" s="38" t="s">
        <v>77</v>
      </c>
      <c r="E148" s="38" t="s">
        <v>88</v>
      </c>
      <c r="F148" s="38" t="s">
        <v>109</v>
      </c>
      <c r="G148" s="38"/>
      <c r="H148" s="39">
        <f>SUMIFS(H149:H1202,$B149:$B1202,$B148,$D149:$D1202,$D149,$E149:$E1202,$E149,$F149:$F1202,$F149)</f>
        <v>0</v>
      </c>
    </row>
    <row r="149" spans="1:8" s="14" customFormat="1" ht="15.6">
      <c r="A149" s="15">
        <v>3</v>
      </c>
      <c r="B149" s="36">
        <v>955</v>
      </c>
      <c r="C149" s="44" t="s">
        <v>154</v>
      </c>
      <c r="D149" s="38" t="s">
        <v>77</v>
      </c>
      <c r="E149" s="38" t="s">
        <v>88</v>
      </c>
      <c r="F149" s="38" t="s">
        <v>109</v>
      </c>
      <c r="G149" s="38" t="s">
        <v>126</v>
      </c>
      <c r="H149" s="22">
        <v>0</v>
      </c>
    </row>
    <row r="150" spans="1:8" s="14" customFormat="1" ht="31.2">
      <c r="A150" s="15">
        <v>1</v>
      </c>
      <c r="B150" s="36">
        <v>955</v>
      </c>
      <c r="C150" s="44" t="s">
        <v>36</v>
      </c>
      <c r="D150" s="38" t="s">
        <v>77</v>
      </c>
      <c r="E150" s="38" t="s">
        <v>75</v>
      </c>
      <c r="F150" s="38"/>
      <c r="G150" s="38"/>
      <c r="H150" s="39">
        <f>SUMIFS(H151:H1202,$B151:$B1202,$B151,$D151:$D1202,$D151,$E151:$E1202,$E151)/2</f>
        <v>714021.94</v>
      </c>
    </row>
    <row r="151" spans="1:8" s="14" customFormat="1" ht="46.8">
      <c r="A151" s="15">
        <v>2</v>
      </c>
      <c r="B151" s="36">
        <v>955</v>
      </c>
      <c r="C151" s="44" t="s">
        <v>157</v>
      </c>
      <c r="D151" s="38" t="s">
        <v>77</v>
      </c>
      <c r="E151" s="38" t="s">
        <v>75</v>
      </c>
      <c r="F151" s="38" t="s">
        <v>52</v>
      </c>
      <c r="G151" s="38"/>
      <c r="H151" s="39">
        <f>SUMIFS(H152:H1202,$B152:$B1202,$B151,$D152:$D1202,$D152,$E152:$E1202,$E152,$F152:$F1202,$F152)</f>
        <v>322085.2</v>
      </c>
    </row>
    <row r="152" spans="1:8" s="14" customFormat="1" ht="15.6">
      <c r="A152" s="15">
        <v>3</v>
      </c>
      <c r="B152" s="36">
        <v>955</v>
      </c>
      <c r="C152" s="44" t="s">
        <v>46</v>
      </c>
      <c r="D152" s="38" t="s">
        <v>77</v>
      </c>
      <c r="E152" s="38" t="s">
        <v>75</v>
      </c>
      <c r="F152" s="38" t="s">
        <v>52</v>
      </c>
      <c r="G152" s="38" t="s">
        <v>90</v>
      </c>
      <c r="H152" s="22">
        <v>322085.2</v>
      </c>
    </row>
    <row r="153" spans="1:8" s="14" customFormat="1" ht="46.8">
      <c r="A153" s="15">
        <v>2</v>
      </c>
      <c r="B153" s="36">
        <v>955</v>
      </c>
      <c r="C153" s="44" t="s">
        <v>192</v>
      </c>
      <c r="D153" s="38" t="s">
        <v>77</v>
      </c>
      <c r="E153" s="38" t="s">
        <v>75</v>
      </c>
      <c r="F153" s="38" t="s">
        <v>152</v>
      </c>
      <c r="G153" s="38"/>
      <c r="H153" s="39">
        <f>SUMIFS(H154:H1204,$B154:$B1204,$B153,$D154:$D1204,$D154,$E154:$E1204,$E154,$F154:$F1204,$F154)</f>
        <v>391936.74</v>
      </c>
    </row>
    <row r="154" spans="1:8" s="14" customFormat="1" ht="62.4">
      <c r="A154" s="15">
        <v>3</v>
      </c>
      <c r="B154" s="36">
        <v>955</v>
      </c>
      <c r="C154" s="44" t="s">
        <v>145</v>
      </c>
      <c r="D154" s="38" t="s">
        <v>77</v>
      </c>
      <c r="E154" s="38" t="s">
        <v>75</v>
      </c>
      <c r="F154" s="38" t="s">
        <v>152</v>
      </c>
      <c r="G154" s="38" t="s">
        <v>93</v>
      </c>
      <c r="H154" s="22">
        <v>391936.74</v>
      </c>
    </row>
    <row r="155" spans="1:8" s="14" customFormat="1" ht="15.6">
      <c r="A155" s="15">
        <v>1</v>
      </c>
      <c r="B155" s="36">
        <v>955</v>
      </c>
      <c r="C155" s="44" t="s">
        <v>53</v>
      </c>
      <c r="D155" s="38" t="s">
        <v>85</v>
      </c>
      <c r="E155" s="38" t="s">
        <v>91</v>
      </c>
      <c r="F155" s="38"/>
      <c r="G155" s="38"/>
      <c r="H155" s="39">
        <f>SUMIFS(H156:H1207,$B156:$B1207,$B156,$D156:$D1207,$D156,$E156:$E1207,$E156)/2</f>
        <v>17032261.740000002</v>
      </c>
    </row>
    <row r="156" spans="1:8" s="14" customFormat="1" ht="46.8">
      <c r="A156" s="15">
        <v>2</v>
      </c>
      <c r="B156" s="36">
        <v>955</v>
      </c>
      <c r="C156" s="41" t="s">
        <v>175</v>
      </c>
      <c r="D156" s="38" t="s">
        <v>85</v>
      </c>
      <c r="E156" s="38" t="s">
        <v>91</v>
      </c>
      <c r="F156" s="38" t="s">
        <v>15</v>
      </c>
      <c r="G156" s="38" t="s">
        <v>70</v>
      </c>
      <c r="H156" s="39">
        <f>SUMIFS(H157:H1207,$B157:$B1207,$B156,$D157:$D1207,$D157,$E157:$E1207,$E157,$F157:$F1207,$F157)</f>
        <v>0</v>
      </c>
    </row>
    <row r="157" spans="1:8" s="14" customFormat="1" ht="31.2">
      <c r="A157" s="15">
        <v>3</v>
      </c>
      <c r="B157" s="36">
        <v>955</v>
      </c>
      <c r="C157" s="37" t="s">
        <v>12</v>
      </c>
      <c r="D157" s="38" t="s">
        <v>85</v>
      </c>
      <c r="E157" s="38" t="s">
        <v>91</v>
      </c>
      <c r="F157" s="38" t="s">
        <v>15</v>
      </c>
      <c r="G157" s="38" t="s">
        <v>72</v>
      </c>
      <c r="H157" s="22">
        <v>0</v>
      </c>
    </row>
    <row r="158" spans="1:8" s="14" customFormat="1" ht="62.4">
      <c r="A158" s="15">
        <v>2</v>
      </c>
      <c r="B158" s="36">
        <v>955</v>
      </c>
      <c r="C158" s="45" t="s">
        <v>171</v>
      </c>
      <c r="D158" s="38" t="s">
        <v>85</v>
      </c>
      <c r="E158" s="38" t="s">
        <v>91</v>
      </c>
      <c r="F158" s="38" t="s">
        <v>54</v>
      </c>
      <c r="G158" s="38"/>
      <c r="H158" s="39">
        <f>SUMIFS(H159:H1209,$B159:$B1209,$B158,$D159:$D1209,$D159,$E159:$E1209,$E159,$F159:$F1209,$F159)</f>
        <v>17032261.740000002</v>
      </c>
    </row>
    <row r="159" spans="1:8" s="14" customFormat="1" ht="15.6">
      <c r="A159" s="15">
        <v>3</v>
      </c>
      <c r="B159" s="36">
        <v>955</v>
      </c>
      <c r="C159" s="44" t="s">
        <v>23</v>
      </c>
      <c r="D159" s="38" t="s">
        <v>85</v>
      </c>
      <c r="E159" s="38" t="s">
        <v>91</v>
      </c>
      <c r="F159" s="38" t="s">
        <v>54</v>
      </c>
      <c r="G159" s="38" t="s">
        <v>81</v>
      </c>
      <c r="H159" s="22">
        <v>4193095.37</v>
      </c>
    </row>
    <row r="160" spans="1:8" s="14" customFormat="1" ht="31.2">
      <c r="A160" s="15">
        <v>3</v>
      </c>
      <c r="B160" s="36">
        <v>955</v>
      </c>
      <c r="C160" s="44" t="s">
        <v>12</v>
      </c>
      <c r="D160" s="38" t="s">
        <v>85</v>
      </c>
      <c r="E160" s="38" t="s">
        <v>91</v>
      </c>
      <c r="F160" s="38" t="s">
        <v>54</v>
      </c>
      <c r="G160" s="38" t="s">
        <v>72</v>
      </c>
      <c r="H160" s="22">
        <v>109491.37</v>
      </c>
    </row>
    <row r="161" spans="1:8" s="14" customFormat="1" ht="15.6">
      <c r="A161" s="15">
        <v>3</v>
      </c>
      <c r="B161" s="36">
        <v>955</v>
      </c>
      <c r="C161" s="44" t="s">
        <v>46</v>
      </c>
      <c r="D161" s="38" t="s">
        <v>85</v>
      </c>
      <c r="E161" s="38" t="s">
        <v>91</v>
      </c>
      <c r="F161" s="38" t="s">
        <v>54</v>
      </c>
      <c r="G161" s="38" t="s">
        <v>90</v>
      </c>
      <c r="H161" s="22">
        <v>0</v>
      </c>
    </row>
    <row r="162" spans="1:8" s="14" customFormat="1" ht="46.8">
      <c r="A162" s="15">
        <v>3</v>
      </c>
      <c r="B162" s="36">
        <v>955</v>
      </c>
      <c r="C162" s="44" t="s">
        <v>133</v>
      </c>
      <c r="D162" s="38" t="s">
        <v>85</v>
      </c>
      <c r="E162" s="38" t="s">
        <v>91</v>
      </c>
      <c r="F162" s="38" t="s">
        <v>54</v>
      </c>
      <c r="G162" s="38" t="s">
        <v>92</v>
      </c>
      <c r="H162" s="22">
        <v>12729675</v>
      </c>
    </row>
    <row r="163" spans="1:8" s="14" customFormat="1" ht="15.6">
      <c r="A163" s="15">
        <v>3</v>
      </c>
      <c r="B163" s="36">
        <v>955</v>
      </c>
      <c r="C163" s="44" t="s">
        <v>13</v>
      </c>
      <c r="D163" s="38" t="s">
        <v>85</v>
      </c>
      <c r="E163" s="38" t="s">
        <v>91</v>
      </c>
      <c r="F163" s="38" t="s">
        <v>54</v>
      </c>
      <c r="G163" s="38" t="s">
        <v>73</v>
      </c>
      <c r="H163" s="22">
        <v>0</v>
      </c>
    </row>
    <row r="164" spans="1:8" s="14" customFormat="1" ht="15.6">
      <c r="A164" s="15">
        <v>1</v>
      </c>
      <c r="B164" s="36">
        <v>955</v>
      </c>
      <c r="C164" s="44" t="s">
        <v>55</v>
      </c>
      <c r="D164" s="38" t="s">
        <v>85</v>
      </c>
      <c r="E164" s="38" t="s">
        <v>82</v>
      </c>
      <c r="F164" s="38" t="s">
        <v>7</v>
      </c>
      <c r="G164" s="38" t="s">
        <v>70</v>
      </c>
      <c r="H164" s="39">
        <f>SUMIFS(H165:H1216,$B165:$B1216,$B165,$D165:$D1216,$D165,$E165:$E1216,$E165)/2</f>
        <v>2998786.95</v>
      </c>
    </row>
    <row r="165" spans="1:8" s="14" customFormat="1" ht="46.8">
      <c r="A165" s="15">
        <v>2</v>
      </c>
      <c r="B165" s="36">
        <v>955</v>
      </c>
      <c r="C165" s="44" t="s">
        <v>193</v>
      </c>
      <c r="D165" s="38" t="s">
        <v>85</v>
      </c>
      <c r="E165" s="38" t="s">
        <v>82</v>
      </c>
      <c r="F165" s="38" t="s">
        <v>122</v>
      </c>
      <c r="G165" s="38"/>
      <c r="H165" s="39">
        <f>SUMIFS(H166:H1216,$B166:$B1216,$B165,$D166:$D1216,$D166,$E166:$E1216,$E166,$F166:$F1216,$F166)</f>
        <v>2998786.95</v>
      </c>
    </row>
    <row r="166" spans="1:8" s="14" customFormat="1" ht="31.2">
      <c r="A166" s="15">
        <v>3</v>
      </c>
      <c r="B166" s="36">
        <v>955</v>
      </c>
      <c r="C166" s="44" t="s">
        <v>12</v>
      </c>
      <c r="D166" s="38" t="s">
        <v>85</v>
      </c>
      <c r="E166" s="38" t="s">
        <v>82</v>
      </c>
      <c r="F166" s="38" t="s">
        <v>122</v>
      </c>
      <c r="G166" s="38" t="s">
        <v>72</v>
      </c>
      <c r="H166" s="22">
        <v>2998786.95</v>
      </c>
    </row>
    <row r="167" spans="1:8" s="14" customFormat="1" ht="15.6">
      <c r="A167" s="15">
        <v>1</v>
      </c>
      <c r="B167" s="36">
        <v>955</v>
      </c>
      <c r="C167" s="44" t="s">
        <v>129</v>
      </c>
      <c r="D167" s="38" t="s">
        <v>85</v>
      </c>
      <c r="E167" s="38" t="s">
        <v>88</v>
      </c>
      <c r="F167" s="38"/>
      <c r="G167" s="38"/>
      <c r="H167" s="39">
        <f>SUMIFS(H168:H1219,$B168:$B1219,$B168,$D168:$D1219,$D168,$E168:$E1219,$E168)/2</f>
        <v>125958.45</v>
      </c>
    </row>
    <row r="168" spans="1:8" s="14" customFormat="1" ht="46.8">
      <c r="A168" s="15">
        <v>2</v>
      </c>
      <c r="B168" s="36">
        <v>955</v>
      </c>
      <c r="C168" s="44" t="s">
        <v>168</v>
      </c>
      <c r="D168" s="38" t="s">
        <v>85</v>
      </c>
      <c r="E168" s="38" t="s">
        <v>88</v>
      </c>
      <c r="F168" s="38" t="s">
        <v>56</v>
      </c>
      <c r="G168" s="38"/>
      <c r="H168" s="39">
        <f>SUMIFS(H169:H1219,$B169:$B1219,$B168,$D169:$D1219,$D169,$E169:$E1219,$E169,$F169:$F1219,$F169)</f>
        <v>125958.45</v>
      </c>
    </row>
    <row r="169" spans="1:8" s="14" customFormat="1" ht="15.6">
      <c r="A169" s="15">
        <v>3</v>
      </c>
      <c r="B169" s="36">
        <v>955</v>
      </c>
      <c r="C169" s="44" t="s">
        <v>46</v>
      </c>
      <c r="D169" s="38" t="s">
        <v>85</v>
      </c>
      <c r="E169" s="38" t="s">
        <v>88</v>
      </c>
      <c r="F169" s="38" t="s">
        <v>56</v>
      </c>
      <c r="G169" s="38" t="s">
        <v>90</v>
      </c>
      <c r="H169" s="22">
        <v>125958.45</v>
      </c>
    </row>
    <row r="170" spans="1:8" s="14" customFormat="1" ht="15.6">
      <c r="A170" s="15">
        <v>1</v>
      </c>
      <c r="B170" s="36">
        <v>955</v>
      </c>
      <c r="C170" s="44" t="s">
        <v>124</v>
      </c>
      <c r="D170" s="38" t="s">
        <v>85</v>
      </c>
      <c r="E170" s="38" t="s">
        <v>83</v>
      </c>
      <c r="F170" s="38" t="s">
        <v>7</v>
      </c>
      <c r="G170" s="38" t="s">
        <v>70</v>
      </c>
      <c r="H170" s="39">
        <f>SUMIFS(H171:H1228,$B171:$B1228,$B171,$D171:$D1228,$D171,$E171:$E1228,$E171)/2</f>
        <v>0</v>
      </c>
    </row>
    <row r="171" spans="1:8" s="14" customFormat="1" ht="46.8">
      <c r="A171" s="15">
        <v>2</v>
      </c>
      <c r="B171" s="36">
        <v>955</v>
      </c>
      <c r="C171" s="44" t="s">
        <v>158</v>
      </c>
      <c r="D171" s="38" t="s">
        <v>85</v>
      </c>
      <c r="E171" s="38" t="s">
        <v>83</v>
      </c>
      <c r="F171" s="38" t="s">
        <v>49</v>
      </c>
      <c r="G171" s="38"/>
      <c r="H171" s="39">
        <f>SUMIFS(H172:H1228,$B172:$B1228,$B171,$D172:$D1228,$D172,$E172:$E1228,$E172,$F172:$F1228,$F172)</f>
        <v>0</v>
      </c>
    </row>
    <row r="172" spans="1:8" s="14" customFormat="1" ht="15.6">
      <c r="A172" s="15">
        <v>3</v>
      </c>
      <c r="B172" s="36">
        <v>955</v>
      </c>
      <c r="C172" s="44" t="s">
        <v>46</v>
      </c>
      <c r="D172" s="38" t="s">
        <v>85</v>
      </c>
      <c r="E172" s="38" t="s">
        <v>83</v>
      </c>
      <c r="F172" s="38" t="s">
        <v>49</v>
      </c>
      <c r="G172" s="38" t="s">
        <v>90</v>
      </c>
      <c r="H172" s="22">
        <v>0</v>
      </c>
    </row>
    <row r="173" spans="1:8" s="14" customFormat="1" ht="15.6">
      <c r="A173" s="15">
        <v>1</v>
      </c>
      <c r="B173" s="36">
        <v>955</v>
      </c>
      <c r="C173" s="44" t="s">
        <v>37</v>
      </c>
      <c r="D173" s="38" t="s">
        <v>85</v>
      </c>
      <c r="E173" s="38" t="s">
        <v>86</v>
      </c>
      <c r="F173" s="38"/>
      <c r="G173" s="38"/>
      <c r="H173" s="39">
        <f>SUMIFS(H174:H1231,$B174:$B1231,$B174,$D174:$D1231,$D174,$E174:$E1231,$E174)/2</f>
        <v>14183100</v>
      </c>
    </row>
    <row r="174" spans="1:8" s="14" customFormat="1" ht="46.8">
      <c r="A174" s="15">
        <v>2</v>
      </c>
      <c r="B174" s="36">
        <v>955</v>
      </c>
      <c r="C174" s="44" t="s">
        <v>194</v>
      </c>
      <c r="D174" s="38" t="s">
        <v>85</v>
      </c>
      <c r="E174" s="38" t="s">
        <v>86</v>
      </c>
      <c r="F174" s="38" t="s">
        <v>57</v>
      </c>
      <c r="G174" s="38"/>
      <c r="H174" s="39">
        <f>SUMIFS(H175:H1231,$B175:$B1231,$B174,$D175:$D1231,$D175,$E175:$E1231,$E175,$F175:$F1231,$F175)</f>
        <v>4433100</v>
      </c>
    </row>
    <row r="175" spans="1:8" s="14" customFormat="1" ht="62.4">
      <c r="A175" s="15">
        <v>3</v>
      </c>
      <c r="B175" s="36">
        <v>955</v>
      </c>
      <c r="C175" s="44" t="s">
        <v>145</v>
      </c>
      <c r="D175" s="38" t="s">
        <v>85</v>
      </c>
      <c r="E175" s="38" t="s">
        <v>86</v>
      </c>
      <c r="F175" s="38" t="s">
        <v>57</v>
      </c>
      <c r="G175" s="38" t="s">
        <v>93</v>
      </c>
      <c r="H175" s="22">
        <v>4433100</v>
      </c>
    </row>
    <row r="176" spans="1:8" s="14" customFormat="1" ht="62.4">
      <c r="A176" s="15">
        <v>2</v>
      </c>
      <c r="B176" s="36">
        <v>955</v>
      </c>
      <c r="C176" s="48" t="s">
        <v>195</v>
      </c>
      <c r="D176" s="38" t="s">
        <v>85</v>
      </c>
      <c r="E176" s="38" t="s">
        <v>86</v>
      </c>
      <c r="F176" s="38" t="s">
        <v>48</v>
      </c>
      <c r="G176" s="38" t="s">
        <v>70</v>
      </c>
      <c r="H176" s="39">
        <f>SUMIFS(H177:H1231,$B177:$B1231,$B176,$D177:$D1231,$D177,$E177:$E1231,$E177,$F177:$F1231,$F177)</f>
        <v>9750000</v>
      </c>
    </row>
    <row r="177" spans="1:8" s="14" customFormat="1" ht="15.6">
      <c r="A177" s="15">
        <v>3</v>
      </c>
      <c r="B177" s="36">
        <v>955</v>
      </c>
      <c r="C177" s="44" t="s">
        <v>46</v>
      </c>
      <c r="D177" s="38" t="s">
        <v>85</v>
      </c>
      <c r="E177" s="38" t="s">
        <v>86</v>
      </c>
      <c r="F177" s="38" t="s">
        <v>48</v>
      </c>
      <c r="G177" s="38" t="s">
        <v>90</v>
      </c>
      <c r="H177" s="22">
        <v>9750000</v>
      </c>
    </row>
    <row r="178" spans="1:8" s="14" customFormat="1" ht="46.8">
      <c r="A178" s="15">
        <v>2</v>
      </c>
      <c r="B178" s="36">
        <v>955</v>
      </c>
      <c r="C178" s="44" t="s">
        <v>158</v>
      </c>
      <c r="D178" s="38" t="s">
        <v>85</v>
      </c>
      <c r="E178" s="38" t="s">
        <v>86</v>
      </c>
      <c r="F178" s="38" t="s">
        <v>49</v>
      </c>
      <c r="G178" s="38"/>
      <c r="H178" s="39">
        <f>SUMIFS(H179:H1226,$B179:$B1226,$B178,$D179:$D1226,$D179,$E179:$E1226,$E179,$F179:$F1226,$F179)</f>
        <v>0</v>
      </c>
    </row>
    <row r="179" spans="1:8" s="14" customFormat="1" ht="15.6">
      <c r="A179" s="15">
        <v>3</v>
      </c>
      <c r="B179" s="36">
        <v>955</v>
      </c>
      <c r="C179" s="44" t="s">
        <v>46</v>
      </c>
      <c r="D179" s="38" t="s">
        <v>85</v>
      </c>
      <c r="E179" s="38" t="s">
        <v>86</v>
      </c>
      <c r="F179" s="38" t="s">
        <v>49</v>
      </c>
      <c r="G179" s="38" t="s">
        <v>90</v>
      </c>
      <c r="H179" s="22">
        <v>0</v>
      </c>
    </row>
    <row r="180" spans="1:8" s="14" customFormat="1" ht="31.2">
      <c r="A180" s="15">
        <v>2</v>
      </c>
      <c r="B180" s="36">
        <v>955</v>
      </c>
      <c r="C180" s="44" t="s">
        <v>35</v>
      </c>
      <c r="D180" s="38" t="s">
        <v>85</v>
      </c>
      <c r="E180" s="38" t="s">
        <v>86</v>
      </c>
      <c r="F180" s="38" t="s">
        <v>109</v>
      </c>
      <c r="G180" s="38"/>
      <c r="H180" s="39">
        <f>SUMIFS(H181:H1233,$B181:$B1233,$B180,$D181:$D1233,$D181,$E181:$E1233,$E181,$F181:$F1233,$F181)</f>
        <v>0</v>
      </c>
    </row>
    <row r="181" spans="1:8" s="14" customFormat="1" ht="31.2">
      <c r="A181" s="15">
        <v>3</v>
      </c>
      <c r="B181" s="36">
        <v>955</v>
      </c>
      <c r="C181" s="44" t="s">
        <v>12</v>
      </c>
      <c r="D181" s="38" t="s">
        <v>85</v>
      </c>
      <c r="E181" s="38" t="s">
        <v>86</v>
      </c>
      <c r="F181" s="38" t="s">
        <v>109</v>
      </c>
      <c r="G181" s="38" t="s">
        <v>72</v>
      </c>
      <c r="H181" s="22">
        <v>0</v>
      </c>
    </row>
    <row r="182" spans="1:8" s="14" customFormat="1" ht="15.6">
      <c r="A182" s="15">
        <v>1</v>
      </c>
      <c r="B182" s="36">
        <v>955</v>
      </c>
      <c r="C182" s="44" t="s">
        <v>58</v>
      </c>
      <c r="D182" s="38" t="s">
        <v>91</v>
      </c>
      <c r="E182" s="38" t="s">
        <v>68</v>
      </c>
      <c r="F182" s="38"/>
      <c r="G182" s="38"/>
      <c r="H182" s="39">
        <f>SUMIFS(H183:H1236,$B183:$B1236,#REF!,$D183:$D1236,#REF!,$E183:$E1236,#REF!)/2</f>
        <v>0</v>
      </c>
    </row>
    <row r="183" spans="1:8" s="14" customFormat="1" ht="46.8">
      <c r="A183" s="15">
        <v>2</v>
      </c>
      <c r="B183" s="36">
        <v>955</v>
      </c>
      <c r="C183" s="44" t="s">
        <v>158</v>
      </c>
      <c r="D183" s="38" t="s">
        <v>91</v>
      </c>
      <c r="E183" s="38" t="s">
        <v>68</v>
      </c>
      <c r="F183" s="38" t="s">
        <v>49</v>
      </c>
      <c r="G183" s="38" t="s">
        <v>70</v>
      </c>
      <c r="H183" s="39">
        <f>SUMIFS(H184:H1238,$B184:$B1238,$B183,$D184:$D1238,$D184,$E184:$E1238,$E184,$F184:$F1238,$F184)</f>
        <v>0</v>
      </c>
    </row>
    <row r="184" spans="1:8" s="14" customFormat="1" ht="15.6">
      <c r="A184" s="15">
        <v>3</v>
      </c>
      <c r="B184" s="36">
        <v>955</v>
      </c>
      <c r="C184" s="44" t="s">
        <v>46</v>
      </c>
      <c r="D184" s="38" t="s">
        <v>91</v>
      </c>
      <c r="E184" s="38" t="s">
        <v>68</v>
      </c>
      <c r="F184" s="38" t="s">
        <v>49</v>
      </c>
      <c r="G184" s="38" t="s">
        <v>90</v>
      </c>
      <c r="H184" s="22">
        <v>0</v>
      </c>
    </row>
    <row r="185" spans="1:8" s="14" customFormat="1" ht="15.6">
      <c r="A185" s="15">
        <v>1</v>
      </c>
      <c r="B185" s="36">
        <v>955</v>
      </c>
      <c r="C185" s="44" t="s">
        <v>113</v>
      </c>
      <c r="D185" s="38" t="s">
        <v>91</v>
      </c>
      <c r="E185" s="38" t="s">
        <v>87</v>
      </c>
      <c r="F185" s="38" t="s">
        <v>7</v>
      </c>
      <c r="G185" s="38" t="s">
        <v>70</v>
      </c>
      <c r="H185" s="39">
        <f>SUMIFS(H186:H1241,$B186:$B1241,$B186,$D186:$D1241,$D186,$E186:$E1241,$E186)/2</f>
        <v>2716244.71</v>
      </c>
    </row>
    <row r="186" spans="1:8" s="14" customFormat="1" ht="46.8">
      <c r="A186" s="15">
        <v>2</v>
      </c>
      <c r="B186" s="36">
        <v>955</v>
      </c>
      <c r="C186" s="44" t="s">
        <v>196</v>
      </c>
      <c r="D186" s="38" t="s">
        <v>91</v>
      </c>
      <c r="E186" s="38" t="s">
        <v>87</v>
      </c>
      <c r="F186" s="38" t="s">
        <v>59</v>
      </c>
      <c r="G186" s="38" t="s">
        <v>70</v>
      </c>
      <c r="H186" s="39">
        <f>SUMIFS(H187:H1241,$B187:$B1241,$B186,$D187:$D1241,$D187,$E187:$E1241,$E187,$F187:$F1241,$F187)</f>
        <v>0</v>
      </c>
    </row>
    <row r="187" spans="1:8" s="14" customFormat="1" ht="109.2">
      <c r="A187" s="15">
        <v>3</v>
      </c>
      <c r="B187" s="36">
        <v>955</v>
      </c>
      <c r="C187" s="44" t="s">
        <v>114</v>
      </c>
      <c r="D187" s="38" t="s">
        <v>91</v>
      </c>
      <c r="E187" s="38" t="s">
        <v>87</v>
      </c>
      <c r="F187" s="38" t="s">
        <v>59</v>
      </c>
      <c r="G187" s="38" t="s">
        <v>112</v>
      </c>
      <c r="H187" s="22">
        <v>0</v>
      </c>
    </row>
    <row r="188" spans="1:8" s="14" customFormat="1" ht="15.6">
      <c r="A188" s="15">
        <v>3</v>
      </c>
      <c r="B188" s="36">
        <v>955</v>
      </c>
      <c r="C188" s="44" t="s">
        <v>46</v>
      </c>
      <c r="D188" s="38" t="s">
        <v>91</v>
      </c>
      <c r="E188" s="38" t="s">
        <v>87</v>
      </c>
      <c r="F188" s="38" t="s">
        <v>59</v>
      </c>
      <c r="G188" s="38" t="s">
        <v>90</v>
      </c>
      <c r="H188" s="22">
        <v>0</v>
      </c>
    </row>
    <row r="189" spans="1:8" s="14" customFormat="1" ht="46.8">
      <c r="A189" s="15">
        <v>2</v>
      </c>
      <c r="B189" s="36">
        <v>955</v>
      </c>
      <c r="C189" s="44" t="s">
        <v>209</v>
      </c>
      <c r="D189" s="38" t="s">
        <v>91</v>
      </c>
      <c r="E189" s="38" t="s">
        <v>87</v>
      </c>
      <c r="F189" s="38" t="s">
        <v>208</v>
      </c>
      <c r="G189" s="38" t="s">
        <v>70</v>
      </c>
      <c r="H189" s="39">
        <f t="shared" ref="H189" si="0">SUMIFS(H190:H1244,$B190:$B1244,$B189,$D190:$D1244,$D190,$E190:$E1244,$E190,$F190:$F1244,$F190)</f>
        <v>2716244.71</v>
      </c>
    </row>
    <row r="190" spans="1:8" s="14" customFormat="1" ht="109.2">
      <c r="A190" s="15">
        <v>3</v>
      </c>
      <c r="B190" s="36">
        <v>955</v>
      </c>
      <c r="C190" s="44" t="s">
        <v>114</v>
      </c>
      <c r="D190" s="38" t="s">
        <v>91</v>
      </c>
      <c r="E190" s="38" t="s">
        <v>87</v>
      </c>
      <c r="F190" s="38" t="s">
        <v>208</v>
      </c>
      <c r="G190" s="38" t="s">
        <v>112</v>
      </c>
      <c r="H190" s="22">
        <v>0</v>
      </c>
    </row>
    <row r="191" spans="1:8" s="14" customFormat="1" ht="15.6">
      <c r="A191" s="15">
        <v>3</v>
      </c>
      <c r="B191" s="36">
        <v>955</v>
      </c>
      <c r="C191" s="44" t="s">
        <v>46</v>
      </c>
      <c r="D191" s="38" t="s">
        <v>91</v>
      </c>
      <c r="E191" s="38" t="s">
        <v>87</v>
      </c>
      <c r="F191" s="38" t="s">
        <v>208</v>
      </c>
      <c r="G191" s="38" t="s">
        <v>90</v>
      </c>
      <c r="H191" s="22">
        <v>2716244.71</v>
      </c>
    </row>
    <row r="192" spans="1:8" s="14" customFormat="1" ht="46.8">
      <c r="A192" s="15">
        <v>2</v>
      </c>
      <c r="B192" s="36">
        <v>955</v>
      </c>
      <c r="C192" s="44" t="s">
        <v>158</v>
      </c>
      <c r="D192" s="38" t="s">
        <v>91</v>
      </c>
      <c r="E192" s="38" t="s">
        <v>87</v>
      </c>
      <c r="F192" s="38" t="s">
        <v>49</v>
      </c>
      <c r="G192" s="38" t="s">
        <v>70</v>
      </c>
      <c r="H192" s="39">
        <f>SUMIFS(H193:H1246,$B193:$B1246,$B192,$D193:$D1246,$D193,$E193:$E1246,$E193,$F193:$F1246,$F193)</f>
        <v>0</v>
      </c>
    </row>
    <row r="193" spans="1:8" s="14" customFormat="1" ht="15.6">
      <c r="A193" s="15">
        <v>3</v>
      </c>
      <c r="B193" s="36">
        <v>955</v>
      </c>
      <c r="C193" s="44" t="s">
        <v>46</v>
      </c>
      <c r="D193" s="38" t="s">
        <v>91</v>
      </c>
      <c r="E193" s="38" t="s">
        <v>87</v>
      </c>
      <c r="F193" s="38" t="s">
        <v>49</v>
      </c>
      <c r="G193" s="38" t="s">
        <v>90</v>
      </c>
      <c r="H193" s="22">
        <v>0</v>
      </c>
    </row>
    <row r="194" spans="1:8" s="14" customFormat="1" ht="15.6">
      <c r="A194" s="15">
        <v>1</v>
      </c>
      <c r="B194" s="36">
        <v>955</v>
      </c>
      <c r="C194" s="44" t="s">
        <v>117</v>
      </c>
      <c r="D194" s="38" t="s">
        <v>91</v>
      </c>
      <c r="E194" s="38" t="s">
        <v>77</v>
      </c>
      <c r="F194" s="38" t="s">
        <v>7</v>
      </c>
      <c r="G194" s="38" t="s">
        <v>70</v>
      </c>
      <c r="H194" s="39">
        <f>SUMIFS(H195:H1249,$B195:$B1249,$B195,$D195:$D1249,$D195,$E195:$E1249,$E195)/2</f>
        <v>6594631.8399999999</v>
      </c>
    </row>
    <row r="195" spans="1:8" s="14" customFormat="1" ht="46.8">
      <c r="A195" s="15">
        <v>2</v>
      </c>
      <c r="B195" s="36">
        <v>955</v>
      </c>
      <c r="C195" s="44" t="s">
        <v>196</v>
      </c>
      <c r="D195" s="38" t="s">
        <v>91</v>
      </c>
      <c r="E195" s="38" t="s">
        <v>77</v>
      </c>
      <c r="F195" s="38" t="s">
        <v>59</v>
      </c>
      <c r="G195" s="38" t="s">
        <v>70</v>
      </c>
      <c r="H195" s="39">
        <f>SUMIFS(H196:H1249,$B196:$B1249,$B195,$D196:$D1249,$D196,$E196:$E1249,$E196,$F196:$F1249,$F196)</f>
        <v>0</v>
      </c>
    </row>
    <row r="196" spans="1:8" s="14" customFormat="1" ht="15.6">
      <c r="A196" s="15">
        <v>3</v>
      </c>
      <c r="B196" s="36">
        <v>955</v>
      </c>
      <c r="C196" s="44" t="s">
        <v>46</v>
      </c>
      <c r="D196" s="38" t="s">
        <v>91</v>
      </c>
      <c r="E196" s="38" t="s">
        <v>77</v>
      </c>
      <c r="F196" s="38" t="s">
        <v>59</v>
      </c>
      <c r="G196" s="38" t="s">
        <v>90</v>
      </c>
      <c r="H196" s="22">
        <v>0</v>
      </c>
    </row>
    <row r="197" spans="1:8" s="14" customFormat="1" ht="46.8">
      <c r="A197" s="15">
        <v>2</v>
      </c>
      <c r="B197" s="36">
        <v>955</v>
      </c>
      <c r="C197" s="44" t="s">
        <v>204</v>
      </c>
      <c r="D197" s="38" t="s">
        <v>91</v>
      </c>
      <c r="E197" s="38" t="s">
        <v>77</v>
      </c>
      <c r="F197" s="38" t="s">
        <v>116</v>
      </c>
      <c r="G197" s="38" t="s">
        <v>70</v>
      </c>
      <c r="H197" s="39">
        <f>SUMIFS(H198:H1251,$B198:$B1251,$B197,$D198:$D1251,$D198,$E198:$E1251,$E198,$F198:$F1251,$F198)</f>
        <v>6594631.8399999999</v>
      </c>
    </row>
    <row r="198" spans="1:8" s="14" customFormat="1" ht="15.6">
      <c r="A198" s="15">
        <v>3</v>
      </c>
      <c r="B198" s="36">
        <v>955</v>
      </c>
      <c r="C198" s="44" t="s">
        <v>46</v>
      </c>
      <c r="D198" s="38" t="s">
        <v>91</v>
      </c>
      <c r="E198" s="38" t="s">
        <v>77</v>
      </c>
      <c r="F198" s="38" t="s">
        <v>116</v>
      </c>
      <c r="G198" s="38" t="s">
        <v>90</v>
      </c>
      <c r="H198" s="22">
        <v>6594631.8399999999</v>
      </c>
    </row>
    <row r="199" spans="1:8" s="14" customFormat="1" ht="31.2">
      <c r="A199" s="15">
        <v>2</v>
      </c>
      <c r="B199" s="36">
        <v>955</v>
      </c>
      <c r="C199" s="44" t="s">
        <v>197</v>
      </c>
      <c r="D199" s="38" t="s">
        <v>91</v>
      </c>
      <c r="E199" s="38" t="s">
        <v>77</v>
      </c>
      <c r="F199" s="38" t="s">
        <v>172</v>
      </c>
      <c r="G199" s="38" t="s">
        <v>70</v>
      </c>
      <c r="H199" s="39">
        <f>SUMIFS(H200:H1254,$B200:$B1254,$B199,$D200:$D1254,$D200,$E200:$E1254,$E200,$F200:$F1254,$F200)</f>
        <v>0</v>
      </c>
    </row>
    <row r="200" spans="1:8" s="14" customFormat="1" ht="15.6">
      <c r="A200" s="15">
        <v>3</v>
      </c>
      <c r="B200" s="36">
        <v>955</v>
      </c>
      <c r="C200" s="44" t="s">
        <v>46</v>
      </c>
      <c r="D200" s="38" t="s">
        <v>91</v>
      </c>
      <c r="E200" s="38" t="s">
        <v>77</v>
      </c>
      <c r="F200" s="38" t="s">
        <v>172</v>
      </c>
      <c r="G200" s="38" t="s">
        <v>90</v>
      </c>
      <c r="H200" s="22">
        <v>0</v>
      </c>
    </row>
    <row r="201" spans="1:8" s="14" customFormat="1" ht="31.2">
      <c r="A201" s="15">
        <v>2</v>
      </c>
      <c r="B201" s="36">
        <v>955</v>
      </c>
      <c r="C201" s="44" t="s">
        <v>184</v>
      </c>
      <c r="D201" s="38" t="s">
        <v>91</v>
      </c>
      <c r="E201" s="38" t="s">
        <v>77</v>
      </c>
      <c r="F201" s="38" t="s">
        <v>151</v>
      </c>
      <c r="G201" s="38" t="s">
        <v>70</v>
      </c>
      <c r="H201" s="39">
        <f>SUMIFS(H202:H1253,$B202:$B1253,$B201,$D202:$D1253,$D202,$E202:$E1253,$E202,$F202:$F1253,$F202)</f>
        <v>0</v>
      </c>
    </row>
    <row r="202" spans="1:8" s="14" customFormat="1" ht="15.6">
      <c r="A202" s="15">
        <v>3</v>
      </c>
      <c r="B202" s="36">
        <v>955</v>
      </c>
      <c r="C202" s="44" t="s">
        <v>46</v>
      </c>
      <c r="D202" s="38" t="s">
        <v>91</v>
      </c>
      <c r="E202" s="38" t="s">
        <v>77</v>
      </c>
      <c r="F202" s="38" t="s">
        <v>151</v>
      </c>
      <c r="G202" s="38" t="s">
        <v>90</v>
      </c>
      <c r="H202" s="22">
        <v>0</v>
      </c>
    </row>
    <row r="203" spans="1:8" s="14" customFormat="1" ht="31.2">
      <c r="A203" s="15">
        <v>1</v>
      </c>
      <c r="B203" s="36">
        <v>955</v>
      </c>
      <c r="C203" s="44" t="s">
        <v>169</v>
      </c>
      <c r="D203" s="38" t="s">
        <v>91</v>
      </c>
      <c r="E203" s="38" t="s">
        <v>91</v>
      </c>
      <c r="F203" s="38" t="s">
        <v>70</v>
      </c>
      <c r="G203" s="38" t="s">
        <v>70</v>
      </c>
      <c r="H203" s="39">
        <f>SUMIFS(H204:H1253,$B204:$B1253,$B204,$D204:$D1253,$D204,$E204:$E1253,$E204)/2</f>
        <v>95182000</v>
      </c>
    </row>
    <row r="204" spans="1:8" s="14" customFormat="1" ht="31.2">
      <c r="A204" s="15">
        <v>2</v>
      </c>
      <c r="B204" s="36">
        <v>955</v>
      </c>
      <c r="C204" s="44" t="s">
        <v>166</v>
      </c>
      <c r="D204" s="38" t="s">
        <v>91</v>
      </c>
      <c r="E204" s="38" t="s">
        <v>91</v>
      </c>
      <c r="F204" s="38" t="s">
        <v>165</v>
      </c>
      <c r="G204" s="38"/>
      <c r="H204" s="39">
        <f>SUMIFS(H205:H1253,$B205:$B1253,$B204,$D205:$D1253,$D205,$E205:$E1253,$E205,$F205:$F1253,$F205)</f>
        <v>95182000</v>
      </c>
    </row>
    <row r="205" spans="1:8" s="14" customFormat="1" ht="15.6">
      <c r="A205" s="15">
        <v>3</v>
      </c>
      <c r="B205" s="36">
        <v>955</v>
      </c>
      <c r="C205" s="44" t="s">
        <v>46</v>
      </c>
      <c r="D205" s="38" t="s">
        <v>91</v>
      </c>
      <c r="E205" s="38" t="s">
        <v>91</v>
      </c>
      <c r="F205" s="38" t="s">
        <v>165</v>
      </c>
      <c r="G205" s="38" t="s">
        <v>90</v>
      </c>
      <c r="H205" s="22">
        <v>95182000</v>
      </c>
    </row>
    <row r="206" spans="1:8" s="14" customFormat="1" ht="15.6">
      <c r="A206" s="15">
        <v>1</v>
      </c>
      <c r="B206" s="36">
        <v>955</v>
      </c>
      <c r="C206" s="44" t="s">
        <v>60</v>
      </c>
      <c r="D206" s="38" t="s">
        <v>69</v>
      </c>
      <c r="E206" s="38" t="s">
        <v>91</v>
      </c>
      <c r="F206" s="38" t="s">
        <v>70</v>
      </c>
      <c r="G206" s="38" t="s">
        <v>70</v>
      </c>
      <c r="H206" s="39">
        <f>SUMIFS(H207:H1256,$B207:$B1256,$B207,$D207:$D1256,$D207,$E207:$E1256,$E207)/2</f>
        <v>23380745.789999999</v>
      </c>
    </row>
    <row r="207" spans="1:8" s="14" customFormat="1" ht="46.8">
      <c r="A207" s="15">
        <v>2</v>
      </c>
      <c r="B207" s="36">
        <v>955</v>
      </c>
      <c r="C207" s="44" t="s">
        <v>198</v>
      </c>
      <c r="D207" s="38" t="s">
        <v>69</v>
      </c>
      <c r="E207" s="38" t="s">
        <v>91</v>
      </c>
      <c r="F207" s="38" t="s">
        <v>155</v>
      </c>
      <c r="G207" s="38"/>
      <c r="H207" s="39">
        <f>SUMIFS(H208:H1256,$B208:$B1256,$B207,$D208:$D1256,$D208,$E208:$E1256,$E208,$F208:$F1256,$F208)</f>
        <v>23380745.789999999</v>
      </c>
    </row>
    <row r="208" spans="1:8" s="14" customFormat="1" ht="15.6">
      <c r="A208" s="15">
        <v>3</v>
      </c>
      <c r="B208" s="36">
        <v>955</v>
      </c>
      <c r="C208" s="44" t="s">
        <v>46</v>
      </c>
      <c r="D208" s="38" t="s">
        <v>69</v>
      </c>
      <c r="E208" s="38" t="s">
        <v>91</v>
      </c>
      <c r="F208" s="38" t="s">
        <v>155</v>
      </c>
      <c r="G208" s="38" t="s">
        <v>90</v>
      </c>
      <c r="H208" s="22">
        <v>23380745.789999999</v>
      </c>
    </row>
    <row r="209" spans="1:8" s="14" customFormat="1" ht="15.6">
      <c r="A209" s="15">
        <v>1</v>
      </c>
      <c r="B209" s="36">
        <v>955</v>
      </c>
      <c r="C209" s="44" t="s">
        <v>38</v>
      </c>
      <c r="D209" s="38" t="s">
        <v>80</v>
      </c>
      <c r="E209" s="38" t="s">
        <v>87</v>
      </c>
      <c r="F209" s="38"/>
      <c r="G209" s="38"/>
      <c r="H209" s="39">
        <f>SUMIFS(H210:H1259,$B210:$B1259,$B210,$D210:$D1259,$D210,$E210:$E1259,$E210)/2</f>
        <v>19832713</v>
      </c>
    </row>
    <row r="210" spans="1:8" s="14" customFormat="1" ht="46.8">
      <c r="A210" s="15">
        <v>2</v>
      </c>
      <c r="B210" s="36">
        <v>955</v>
      </c>
      <c r="C210" s="44" t="s">
        <v>173</v>
      </c>
      <c r="D210" s="38" t="s">
        <v>80</v>
      </c>
      <c r="E210" s="38" t="s">
        <v>87</v>
      </c>
      <c r="F210" s="38" t="s">
        <v>125</v>
      </c>
      <c r="G210" s="38"/>
      <c r="H210" s="39">
        <f>SUMIFS(H211:H1259,$B211:$B1259,$B210,$D211:$D1259,$D211,$E211:$E1259,$E211,$F211:$F1259,$F211)</f>
        <v>0</v>
      </c>
    </row>
    <row r="211" spans="1:8" s="14" customFormat="1" ht="15.6">
      <c r="A211" s="15">
        <v>3</v>
      </c>
      <c r="B211" s="36">
        <v>955</v>
      </c>
      <c r="C211" s="44" t="s">
        <v>46</v>
      </c>
      <c r="D211" s="38" t="s">
        <v>80</v>
      </c>
      <c r="E211" s="38" t="s">
        <v>87</v>
      </c>
      <c r="F211" s="38" t="s">
        <v>125</v>
      </c>
      <c r="G211" s="38" t="s">
        <v>90</v>
      </c>
      <c r="H211" s="22">
        <v>0</v>
      </c>
    </row>
    <row r="212" spans="1:8" s="14" customFormat="1" ht="46.8">
      <c r="A212" s="15">
        <v>2</v>
      </c>
      <c r="B212" s="36">
        <v>955</v>
      </c>
      <c r="C212" s="47" t="s">
        <v>187</v>
      </c>
      <c r="D212" s="38" t="s">
        <v>80</v>
      </c>
      <c r="E212" s="38" t="s">
        <v>87</v>
      </c>
      <c r="F212" s="38" t="s">
        <v>39</v>
      </c>
      <c r="G212" s="38"/>
      <c r="H212" s="39">
        <f>SUMIFS(H213:H1263,$B213:$B1263,$B212,$D213:$D1263,$D213,$E213:$E1263,$E213,$F213:$F1263,$F213)</f>
        <v>19832713</v>
      </c>
    </row>
    <row r="213" spans="1:8" s="14" customFormat="1" ht="15.6">
      <c r="A213" s="15">
        <v>3</v>
      </c>
      <c r="B213" s="36">
        <v>955</v>
      </c>
      <c r="C213" s="44" t="s">
        <v>46</v>
      </c>
      <c r="D213" s="38" t="s">
        <v>80</v>
      </c>
      <c r="E213" s="38" t="s">
        <v>87</v>
      </c>
      <c r="F213" s="38" t="s">
        <v>39</v>
      </c>
      <c r="G213" s="38" t="s">
        <v>90</v>
      </c>
      <c r="H213" s="22">
        <v>19832713</v>
      </c>
    </row>
    <row r="214" spans="1:8" s="14" customFormat="1" ht="46.8">
      <c r="A214" s="15">
        <v>2</v>
      </c>
      <c r="B214" s="36">
        <v>955</v>
      </c>
      <c r="C214" s="44" t="s">
        <v>196</v>
      </c>
      <c r="D214" s="38" t="s">
        <v>80</v>
      </c>
      <c r="E214" s="38" t="s">
        <v>87</v>
      </c>
      <c r="F214" s="38" t="s">
        <v>59</v>
      </c>
      <c r="G214" s="38" t="s">
        <v>70</v>
      </c>
      <c r="H214" s="39">
        <f>SUMIFS(H215:H1265,$B215:$B1265,$B214,$D215:$D1265,$D215,$E215:$E1265,$E215,$F215:$F1265,$F215)</f>
        <v>0</v>
      </c>
    </row>
    <row r="215" spans="1:8" s="14" customFormat="1" ht="15.6">
      <c r="A215" s="15">
        <v>3</v>
      </c>
      <c r="B215" s="36">
        <v>955</v>
      </c>
      <c r="C215" s="44" t="s">
        <v>46</v>
      </c>
      <c r="D215" s="38" t="s">
        <v>80</v>
      </c>
      <c r="E215" s="38" t="s">
        <v>87</v>
      </c>
      <c r="F215" s="38" t="s">
        <v>59</v>
      </c>
      <c r="G215" s="38" t="s">
        <v>90</v>
      </c>
      <c r="H215" s="22">
        <v>0</v>
      </c>
    </row>
    <row r="216" spans="1:8" s="14" customFormat="1" ht="62.4">
      <c r="A216" s="15">
        <v>2</v>
      </c>
      <c r="B216" s="36">
        <v>955</v>
      </c>
      <c r="C216" s="44" t="s">
        <v>159</v>
      </c>
      <c r="D216" s="38" t="s">
        <v>80</v>
      </c>
      <c r="E216" s="38" t="s">
        <v>87</v>
      </c>
      <c r="F216" s="38" t="s">
        <v>45</v>
      </c>
      <c r="G216" s="38"/>
      <c r="H216" s="39">
        <f>SUMIFS(H217:H1267,$B217:$B1267,$B216,$D217:$D1267,$D217,$E217:$E1267,$E217,$F217:$F1267,$F217)</f>
        <v>0</v>
      </c>
    </row>
    <row r="217" spans="1:8" s="14" customFormat="1" ht="15.6">
      <c r="A217" s="15">
        <v>3</v>
      </c>
      <c r="B217" s="36">
        <v>955</v>
      </c>
      <c r="C217" s="44" t="s">
        <v>46</v>
      </c>
      <c r="D217" s="38" t="s">
        <v>80</v>
      </c>
      <c r="E217" s="38" t="s">
        <v>87</v>
      </c>
      <c r="F217" s="38" t="s">
        <v>45</v>
      </c>
      <c r="G217" s="38" t="s">
        <v>90</v>
      </c>
      <c r="H217" s="22">
        <v>0</v>
      </c>
    </row>
    <row r="218" spans="1:8" s="14" customFormat="1" ht="31.2">
      <c r="A218" s="15">
        <v>2</v>
      </c>
      <c r="B218" s="36">
        <v>955</v>
      </c>
      <c r="C218" s="44" t="s">
        <v>184</v>
      </c>
      <c r="D218" s="38" t="s">
        <v>80</v>
      </c>
      <c r="E218" s="38" t="s">
        <v>87</v>
      </c>
      <c r="F218" s="38" t="s">
        <v>151</v>
      </c>
      <c r="G218" s="38"/>
      <c r="H218" s="39">
        <f>SUMIFS(H219:H1269,$B219:$B1269,$B218,$D219:$D1269,$D219,$E219:$E1269,$E219,$F219:$F1269,$F219)</f>
        <v>0</v>
      </c>
    </row>
    <row r="219" spans="1:8" s="14" customFormat="1" ht="15.6">
      <c r="A219" s="15">
        <v>3</v>
      </c>
      <c r="B219" s="36">
        <v>955</v>
      </c>
      <c r="C219" s="44" t="s">
        <v>46</v>
      </c>
      <c r="D219" s="38" t="s">
        <v>80</v>
      </c>
      <c r="E219" s="38" t="s">
        <v>87</v>
      </c>
      <c r="F219" s="38" t="s">
        <v>151</v>
      </c>
      <c r="G219" s="38" t="s">
        <v>90</v>
      </c>
      <c r="H219" s="22">
        <v>0</v>
      </c>
    </row>
    <row r="220" spans="1:8" s="14" customFormat="1" ht="15.6">
      <c r="A220" s="15">
        <v>1</v>
      </c>
      <c r="B220" s="36">
        <v>955</v>
      </c>
      <c r="C220" s="44" t="s">
        <v>62</v>
      </c>
      <c r="D220" s="38" t="s">
        <v>80</v>
      </c>
      <c r="E220" s="38" t="s">
        <v>77</v>
      </c>
      <c r="F220" s="38"/>
      <c r="G220" s="38"/>
      <c r="H220" s="39">
        <f>SUMIFS(H221:H1272,$B221:$B1272,$B221,$D221:$D1272,$D221,$E221:$E1272,$E221)/2</f>
        <v>8600000</v>
      </c>
    </row>
    <row r="221" spans="1:8" s="14" customFormat="1" ht="46.8">
      <c r="A221" s="15">
        <v>2</v>
      </c>
      <c r="B221" s="36">
        <v>955</v>
      </c>
      <c r="C221" s="44" t="s">
        <v>160</v>
      </c>
      <c r="D221" s="38" t="s">
        <v>80</v>
      </c>
      <c r="E221" s="38" t="s">
        <v>77</v>
      </c>
      <c r="F221" s="38" t="s">
        <v>110</v>
      </c>
      <c r="G221" s="38"/>
      <c r="H221" s="39">
        <f>SUMIFS(H222:H1272,$B222:$B1272,$B221,$D222:$D1272,$D222,$E222:$E1272,$E222,$F222:$F1272,$F222)</f>
        <v>8600000</v>
      </c>
    </row>
    <row r="222" spans="1:8" s="14" customFormat="1" ht="15.6">
      <c r="A222" s="15">
        <v>3</v>
      </c>
      <c r="B222" s="36">
        <v>955</v>
      </c>
      <c r="C222" s="44" t="s">
        <v>46</v>
      </c>
      <c r="D222" s="38" t="s">
        <v>80</v>
      </c>
      <c r="E222" s="38" t="s">
        <v>77</v>
      </c>
      <c r="F222" s="38" t="s">
        <v>110</v>
      </c>
      <c r="G222" s="38" t="s">
        <v>90</v>
      </c>
      <c r="H222" s="22">
        <v>8600000</v>
      </c>
    </row>
    <row r="223" spans="1:8" s="14" customFormat="1" ht="109.2">
      <c r="A223" s="15">
        <v>3</v>
      </c>
      <c r="B223" s="36">
        <v>955</v>
      </c>
      <c r="C223" s="44" t="s">
        <v>114</v>
      </c>
      <c r="D223" s="38" t="s">
        <v>80</v>
      </c>
      <c r="E223" s="38" t="s">
        <v>77</v>
      </c>
      <c r="F223" s="38" t="s">
        <v>110</v>
      </c>
      <c r="G223" s="38" t="s">
        <v>112</v>
      </c>
      <c r="H223" s="22">
        <v>0</v>
      </c>
    </row>
    <row r="224" spans="1:8" s="14" customFormat="1" ht="15.6">
      <c r="A224" s="15">
        <v>1</v>
      </c>
      <c r="B224" s="36">
        <v>955</v>
      </c>
      <c r="C224" s="44" t="s">
        <v>130</v>
      </c>
      <c r="D224" s="38" t="s">
        <v>80</v>
      </c>
      <c r="E224" s="38" t="s">
        <v>80</v>
      </c>
      <c r="F224" s="38"/>
      <c r="G224" s="38"/>
      <c r="H224" s="39">
        <f>SUMIFS(H225:H1276,$B225:$B1276,$B225,$D225:$D1276,$D225,$E225:$E1276,$E225)/2</f>
        <v>7740026.2699999996</v>
      </c>
    </row>
    <row r="225" spans="1:8" s="14" customFormat="1" ht="31.2">
      <c r="A225" s="15">
        <v>2</v>
      </c>
      <c r="B225" s="36">
        <v>955</v>
      </c>
      <c r="C225" s="44" t="s">
        <v>174</v>
      </c>
      <c r="D225" s="38" t="s">
        <v>80</v>
      </c>
      <c r="E225" s="38" t="s">
        <v>80</v>
      </c>
      <c r="F225" s="38" t="s">
        <v>22</v>
      </c>
      <c r="G225" s="38"/>
      <c r="H225" s="39">
        <f>SUMIFS(H226:H1276,$B226:$B1276,$B225,$D226:$D1276,$D226,$E226:$E1276,$E226,$F226:$F1276,$F226)</f>
        <v>4728748.2699999996</v>
      </c>
    </row>
    <row r="226" spans="1:8" s="14" customFormat="1" ht="15.6">
      <c r="A226" s="15">
        <v>3</v>
      </c>
      <c r="B226" s="36">
        <v>955</v>
      </c>
      <c r="C226" s="44" t="s">
        <v>46</v>
      </c>
      <c r="D226" s="38" t="s">
        <v>80</v>
      </c>
      <c r="E226" s="38" t="s">
        <v>80</v>
      </c>
      <c r="F226" s="38" t="s">
        <v>22</v>
      </c>
      <c r="G226" s="38" t="s">
        <v>90</v>
      </c>
      <c r="H226" s="22">
        <v>4728748.2699999996</v>
      </c>
    </row>
    <row r="227" spans="1:8" s="14" customFormat="1" ht="31.2">
      <c r="A227" s="15">
        <v>2</v>
      </c>
      <c r="B227" s="36">
        <v>955</v>
      </c>
      <c r="C227" s="44" t="s">
        <v>61</v>
      </c>
      <c r="D227" s="38" t="s">
        <v>80</v>
      </c>
      <c r="E227" s="38" t="s">
        <v>80</v>
      </c>
      <c r="F227" s="38" t="s">
        <v>111</v>
      </c>
      <c r="G227" s="38"/>
      <c r="H227" s="39">
        <f>SUMIFS(H228:H1280,$B228:$B1280,$B227,$D228:$D1280,$D228,$E228:$E1280,$E228,$F228:$F1280,$F228)</f>
        <v>3011278</v>
      </c>
    </row>
    <row r="228" spans="1:8" s="14" customFormat="1" ht="31.2">
      <c r="A228" s="15">
        <v>3</v>
      </c>
      <c r="B228" s="36">
        <v>955</v>
      </c>
      <c r="C228" s="44" t="s">
        <v>12</v>
      </c>
      <c r="D228" s="38" t="s">
        <v>80</v>
      </c>
      <c r="E228" s="38" t="s">
        <v>80</v>
      </c>
      <c r="F228" s="38" t="s">
        <v>111</v>
      </c>
      <c r="G228" s="38" t="s">
        <v>72</v>
      </c>
      <c r="H228" s="22">
        <v>3011278</v>
      </c>
    </row>
    <row r="229" spans="1:8" s="14" customFormat="1" ht="15.6">
      <c r="A229" s="15">
        <v>1</v>
      </c>
      <c r="B229" s="36">
        <v>955</v>
      </c>
      <c r="C229" s="44" t="s">
        <v>24</v>
      </c>
      <c r="D229" s="38" t="s">
        <v>82</v>
      </c>
      <c r="E229" s="38" t="s">
        <v>68</v>
      </c>
      <c r="F229" s="38" t="s">
        <v>7</v>
      </c>
      <c r="G229" s="38" t="s">
        <v>70</v>
      </c>
      <c r="H229" s="39">
        <f>SUMIFS(H230:H1283,$B230:$B1283,$B230,$D230:$D1283,$D230,$E230:$E1283,$E230)/2</f>
        <v>26817423.48</v>
      </c>
    </row>
    <row r="230" spans="1:8" s="14" customFormat="1" ht="31.2">
      <c r="A230" s="15">
        <v>2</v>
      </c>
      <c r="B230" s="36">
        <v>955</v>
      </c>
      <c r="C230" s="44" t="s">
        <v>163</v>
      </c>
      <c r="D230" s="38" t="s">
        <v>82</v>
      </c>
      <c r="E230" s="38" t="s">
        <v>68</v>
      </c>
      <c r="F230" s="38" t="s">
        <v>25</v>
      </c>
      <c r="G230" s="38"/>
      <c r="H230" s="39">
        <f>SUMIFS(H231:H1283,$B231:$B1283,$B230,$D231:$D1283,$D231,$E231:$E1283,$E231,$F231:$F1283,$F231)</f>
        <v>20898591.879999999</v>
      </c>
    </row>
    <row r="231" spans="1:8" s="14" customFormat="1" ht="15.6">
      <c r="A231" s="15">
        <v>3</v>
      </c>
      <c r="B231" s="36">
        <v>955</v>
      </c>
      <c r="C231" s="44" t="s">
        <v>46</v>
      </c>
      <c r="D231" s="38" t="s">
        <v>82</v>
      </c>
      <c r="E231" s="38" t="s">
        <v>68</v>
      </c>
      <c r="F231" s="38" t="s">
        <v>25</v>
      </c>
      <c r="G231" s="38" t="s">
        <v>90</v>
      </c>
      <c r="H231" s="22">
        <v>20898591.879999999</v>
      </c>
    </row>
    <row r="232" spans="1:8" s="14" customFormat="1" ht="31.2">
      <c r="A232" s="15">
        <v>2</v>
      </c>
      <c r="B232" s="36">
        <v>955</v>
      </c>
      <c r="C232" s="44" t="s">
        <v>164</v>
      </c>
      <c r="D232" s="38" t="s">
        <v>82</v>
      </c>
      <c r="E232" s="38" t="s">
        <v>68</v>
      </c>
      <c r="F232" s="38" t="s">
        <v>26</v>
      </c>
      <c r="G232" s="38"/>
      <c r="H232" s="39">
        <f>SUMIFS(H233:H1285,$B233:$B1285,$B232,$D233:$D1285,$D233,$E233:$E1285,$E233,$F233:$F1285,$F233)</f>
        <v>5903831.5999999996</v>
      </c>
    </row>
    <row r="233" spans="1:8" s="14" customFormat="1" ht="15.6">
      <c r="A233" s="15">
        <v>3</v>
      </c>
      <c r="B233" s="36">
        <v>955</v>
      </c>
      <c r="C233" s="44" t="s">
        <v>46</v>
      </c>
      <c r="D233" s="38" t="s">
        <v>82</v>
      </c>
      <c r="E233" s="38" t="s">
        <v>68</v>
      </c>
      <c r="F233" s="38" t="s">
        <v>26</v>
      </c>
      <c r="G233" s="38" t="s">
        <v>90</v>
      </c>
      <c r="H233" s="22">
        <v>5903831.5999999996</v>
      </c>
    </row>
    <row r="234" spans="1:8" s="14" customFormat="1" ht="46.8">
      <c r="A234" s="15">
        <v>2</v>
      </c>
      <c r="B234" s="36">
        <v>955</v>
      </c>
      <c r="C234" s="44" t="s">
        <v>193</v>
      </c>
      <c r="D234" s="38" t="s">
        <v>82</v>
      </c>
      <c r="E234" s="38" t="s">
        <v>68</v>
      </c>
      <c r="F234" s="38" t="s">
        <v>122</v>
      </c>
      <c r="G234" s="38"/>
      <c r="H234" s="39">
        <f>SUMIFS(H235:H1291,$B235:$B1291,$B234,$D235:$D1291,$D235,$E235:$E1291,$E235,$F235:$F1291,$F235)</f>
        <v>15000</v>
      </c>
    </row>
    <row r="235" spans="1:8" s="14" customFormat="1" ht="15.6">
      <c r="A235" s="15">
        <v>3</v>
      </c>
      <c r="B235" s="36">
        <v>955</v>
      </c>
      <c r="C235" s="44" t="s">
        <v>46</v>
      </c>
      <c r="D235" s="38" t="s">
        <v>82</v>
      </c>
      <c r="E235" s="38" t="s">
        <v>68</v>
      </c>
      <c r="F235" s="38" t="s">
        <v>122</v>
      </c>
      <c r="G235" s="38" t="s">
        <v>90</v>
      </c>
      <c r="H235" s="22">
        <v>15000</v>
      </c>
    </row>
    <row r="236" spans="1:8" s="14" customFormat="1" ht="46.8">
      <c r="A236" s="15">
        <v>2</v>
      </c>
      <c r="B236" s="36">
        <v>955</v>
      </c>
      <c r="C236" s="44" t="s">
        <v>186</v>
      </c>
      <c r="D236" s="38" t="s">
        <v>82</v>
      </c>
      <c r="E236" s="38" t="s">
        <v>68</v>
      </c>
      <c r="F236" s="38" t="s">
        <v>153</v>
      </c>
      <c r="G236" s="38"/>
      <c r="H236" s="39">
        <f>SUMIFS(H237:H1291,$B237:$B1291,$B236,$D237:$D1291,$D237,$E237:$E1291,$E237,$F237:$F1291,$F237)</f>
        <v>0</v>
      </c>
    </row>
    <row r="237" spans="1:8" s="14" customFormat="1" ht="15.6">
      <c r="A237" s="15">
        <v>3</v>
      </c>
      <c r="B237" s="36">
        <v>955</v>
      </c>
      <c r="C237" s="44" t="s">
        <v>46</v>
      </c>
      <c r="D237" s="38" t="s">
        <v>82</v>
      </c>
      <c r="E237" s="38" t="s">
        <v>68</v>
      </c>
      <c r="F237" s="38" t="s">
        <v>153</v>
      </c>
      <c r="G237" s="38" t="s">
        <v>90</v>
      </c>
      <c r="H237" s="22">
        <v>0</v>
      </c>
    </row>
    <row r="238" spans="1:8" s="14" customFormat="1" ht="15.6">
      <c r="A238" s="15">
        <v>1</v>
      </c>
      <c r="B238" s="36">
        <v>955</v>
      </c>
      <c r="C238" s="49" t="s">
        <v>134</v>
      </c>
      <c r="D238" s="38" t="s">
        <v>83</v>
      </c>
      <c r="E238" s="38" t="s">
        <v>68</v>
      </c>
      <c r="F238" s="38" t="s">
        <v>7</v>
      </c>
      <c r="G238" s="38" t="s">
        <v>70</v>
      </c>
      <c r="H238" s="39">
        <f>SUMIFS(H239:H1297,$B239:$B1297,$B239,$D239:$D1297,$D239,$E239:$E1297,$E239)/2</f>
        <v>1151556</v>
      </c>
    </row>
    <row r="239" spans="1:8" s="14" customFormat="1" ht="31.2">
      <c r="A239" s="15">
        <v>2</v>
      </c>
      <c r="B239" s="36">
        <v>955</v>
      </c>
      <c r="C239" s="45" t="s">
        <v>32</v>
      </c>
      <c r="D239" s="38" t="s">
        <v>83</v>
      </c>
      <c r="E239" s="38" t="s">
        <v>68</v>
      </c>
      <c r="F239" s="50" t="s">
        <v>115</v>
      </c>
      <c r="G239" s="38"/>
      <c r="H239" s="39">
        <f>SUMIFS(H240:H1297,$B240:$B1297,$B239,$D240:$D1297,$D240,$E240:$E1297,$E240,$F240:$F1297,$F240)</f>
        <v>1151556</v>
      </c>
    </row>
    <row r="240" spans="1:8" s="14" customFormat="1" ht="15.6">
      <c r="A240" s="15">
        <v>3</v>
      </c>
      <c r="B240" s="36">
        <v>955</v>
      </c>
      <c r="C240" s="44" t="s">
        <v>177</v>
      </c>
      <c r="D240" s="38" t="s">
        <v>83</v>
      </c>
      <c r="E240" s="38" t="s">
        <v>68</v>
      </c>
      <c r="F240" s="38" t="s">
        <v>115</v>
      </c>
      <c r="G240" s="38" t="s">
        <v>176</v>
      </c>
      <c r="H240" s="22">
        <v>1151556</v>
      </c>
    </row>
    <row r="241" spans="1:8" s="14" customFormat="1" ht="15.6">
      <c r="A241" s="15">
        <v>1</v>
      </c>
      <c r="B241" s="36">
        <v>955</v>
      </c>
      <c r="C241" s="44" t="s">
        <v>63</v>
      </c>
      <c r="D241" s="38" t="s">
        <v>83</v>
      </c>
      <c r="E241" s="38" t="s">
        <v>77</v>
      </c>
      <c r="F241" s="38" t="s">
        <v>7</v>
      </c>
      <c r="G241" s="38" t="s">
        <v>70</v>
      </c>
      <c r="H241" s="39">
        <f>SUMIFS(H242:H1300,$B242:$B1300,$B242,$D242:$D1300,$D242,$E242:$E1300,$E242)/2</f>
        <v>0</v>
      </c>
    </row>
    <row r="242" spans="1:8" s="14" customFormat="1" ht="46.8">
      <c r="A242" s="15">
        <v>2</v>
      </c>
      <c r="B242" s="36">
        <v>955</v>
      </c>
      <c r="C242" s="44" t="s">
        <v>196</v>
      </c>
      <c r="D242" s="38" t="s">
        <v>83</v>
      </c>
      <c r="E242" s="38" t="s">
        <v>77</v>
      </c>
      <c r="F242" s="38" t="s">
        <v>59</v>
      </c>
      <c r="G242" s="38"/>
      <c r="H242" s="39">
        <f>SUMIFS(H243:H1300,$B243:$B1300,$B242,$D243:$D1300,$D243,$E243:$E1300,$E243,$F243:$F1300,$F243)</f>
        <v>0</v>
      </c>
    </row>
    <row r="243" spans="1:8" s="14" customFormat="1" ht="31.2">
      <c r="A243" s="15">
        <v>3</v>
      </c>
      <c r="B243" s="36">
        <v>955</v>
      </c>
      <c r="C243" s="44" t="s">
        <v>21</v>
      </c>
      <c r="D243" s="38" t="s">
        <v>83</v>
      </c>
      <c r="E243" s="38" t="s">
        <v>77</v>
      </c>
      <c r="F243" s="38" t="s">
        <v>59</v>
      </c>
      <c r="G243" s="38" t="s">
        <v>79</v>
      </c>
      <c r="H243" s="22">
        <v>0</v>
      </c>
    </row>
    <row r="244" spans="1:8" s="14" customFormat="1" ht="46.8">
      <c r="A244" s="15">
        <v>2</v>
      </c>
      <c r="B244" s="36">
        <v>955</v>
      </c>
      <c r="C244" s="44" t="s">
        <v>199</v>
      </c>
      <c r="D244" s="38" t="s">
        <v>83</v>
      </c>
      <c r="E244" s="38" t="s">
        <v>77</v>
      </c>
      <c r="F244" s="38" t="s">
        <v>121</v>
      </c>
      <c r="G244" s="38"/>
      <c r="H244" s="39">
        <f>SUMIFS(H245:H1302,$B245:$B1302,$B244,$D245:$D1302,$D245,$E245:$E1302,$E245,$F245:$F1302,$F245)</f>
        <v>0</v>
      </c>
    </row>
    <row r="245" spans="1:8" s="14" customFormat="1" ht="31.2">
      <c r="A245" s="15">
        <v>3</v>
      </c>
      <c r="B245" s="36">
        <v>955</v>
      </c>
      <c r="C245" s="44" t="s">
        <v>21</v>
      </c>
      <c r="D245" s="38" t="s">
        <v>83</v>
      </c>
      <c r="E245" s="38" t="s">
        <v>77</v>
      </c>
      <c r="F245" s="38" t="s">
        <v>121</v>
      </c>
      <c r="G245" s="38" t="s">
        <v>79</v>
      </c>
      <c r="H245" s="22">
        <v>0</v>
      </c>
    </row>
    <row r="246" spans="1:8" s="14" customFormat="1" ht="15.6">
      <c r="A246" s="15">
        <v>3</v>
      </c>
      <c r="B246" s="36">
        <v>955</v>
      </c>
      <c r="C246" s="44" t="s">
        <v>46</v>
      </c>
      <c r="D246" s="38" t="s">
        <v>83</v>
      </c>
      <c r="E246" s="38" t="s">
        <v>77</v>
      </c>
      <c r="F246" s="38" t="s">
        <v>121</v>
      </c>
      <c r="G246" s="38" t="s">
        <v>90</v>
      </c>
      <c r="H246" s="22">
        <v>0</v>
      </c>
    </row>
    <row r="247" spans="1:8" s="14" customFormat="1" ht="46.8">
      <c r="A247" s="15">
        <v>2</v>
      </c>
      <c r="B247" s="36">
        <v>955</v>
      </c>
      <c r="C247" s="44" t="s">
        <v>186</v>
      </c>
      <c r="D247" s="38" t="s">
        <v>83</v>
      </c>
      <c r="E247" s="38" t="s">
        <v>77</v>
      </c>
      <c r="F247" s="38" t="s">
        <v>153</v>
      </c>
      <c r="G247" s="38"/>
      <c r="H247" s="39">
        <f>SUMIFS(H248:H1305,$B248:$B1305,$B247,$D248:$D1305,$D248,$E248:$E1305,$E248,$F248:$F1305,$F248)</f>
        <v>0</v>
      </c>
    </row>
    <row r="248" spans="1:8" s="14" customFormat="1" ht="31.2">
      <c r="A248" s="15">
        <v>3</v>
      </c>
      <c r="B248" s="36">
        <v>955</v>
      </c>
      <c r="C248" s="44" t="s">
        <v>21</v>
      </c>
      <c r="D248" s="38" t="s">
        <v>83</v>
      </c>
      <c r="E248" s="38" t="s">
        <v>77</v>
      </c>
      <c r="F248" s="38" t="s">
        <v>153</v>
      </c>
      <c r="G248" s="38" t="s">
        <v>79</v>
      </c>
      <c r="H248" s="23">
        <v>0</v>
      </c>
    </row>
    <row r="249" spans="1:8" s="14" customFormat="1" ht="31.2">
      <c r="A249" s="15">
        <v>2</v>
      </c>
      <c r="B249" s="36">
        <v>955</v>
      </c>
      <c r="C249" s="44" t="s">
        <v>35</v>
      </c>
      <c r="D249" s="38" t="s">
        <v>83</v>
      </c>
      <c r="E249" s="38" t="s">
        <v>77</v>
      </c>
      <c r="F249" s="38" t="s">
        <v>109</v>
      </c>
      <c r="G249" s="38"/>
      <c r="H249" s="39">
        <f>SUMIFS(H250:H1308,$B250:$B1308,$B249,$D250:$D1308,$D250,$E250:$E1308,$E250,$F250:$F1308,$F250)</f>
        <v>0</v>
      </c>
    </row>
    <row r="250" spans="1:8" s="14" customFormat="1" ht="15.6">
      <c r="A250" s="15">
        <v>3</v>
      </c>
      <c r="B250" s="36">
        <v>955</v>
      </c>
      <c r="C250" s="44" t="s">
        <v>154</v>
      </c>
      <c r="D250" s="38" t="s">
        <v>83</v>
      </c>
      <c r="E250" s="38" t="s">
        <v>77</v>
      </c>
      <c r="F250" s="38" t="s">
        <v>109</v>
      </c>
      <c r="G250" s="38" t="s">
        <v>126</v>
      </c>
      <c r="H250" s="22">
        <v>0</v>
      </c>
    </row>
    <row r="251" spans="1:8" s="14" customFormat="1" ht="31.2">
      <c r="A251" s="15">
        <v>1</v>
      </c>
      <c r="B251" s="36">
        <v>955</v>
      </c>
      <c r="C251" s="44" t="s">
        <v>36</v>
      </c>
      <c r="D251" s="38" t="s">
        <v>83</v>
      </c>
      <c r="E251" s="38" t="s">
        <v>85</v>
      </c>
      <c r="F251" s="38"/>
      <c r="G251" s="38"/>
      <c r="H251" s="39">
        <f>SUMIFS(H252:H1310,$B252:$B1310,$B252,$D252:$D1310,$D252,$E252:$E1310,$E252)/2</f>
        <v>6971853</v>
      </c>
    </row>
    <row r="252" spans="1:8" s="14" customFormat="1" ht="15.6">
      <c r="A252" s="15">
        <v>2</v>
      </c>
      <c r="B252" s="36">
        <v>955</v>
      </c>
      <c r="C252" s="44" t="s">
        <v>200</v>
      </c>
      <c r="D252" s="38" t="s">
        <v>83</v>
      </c>
      <c r="E252" s="38" t="s">
        <v>85</v>
      </c>
      <c r="F252" s="38" t="s">
        <v>64</v>
      </c>
      <c r="G252" s="38"/>
      <c r="H252" s="39">
        <f>SUMIFS(H253:H1310,$B253:$B1310,$B252,$D253:$D1310,$D253,$E253:$E1310,$E253,$F253:$F1310,$F253)</f>
        <v>6971853</v>
      </c>
    </row>
    <row r="253" spans="1:8" s="14" customFormat="1" ht="31.2">
      <c r="A253" s="15">
        <v>3</v>
      </c>
      <c r="B253" s="36">
        <v>955</v>
      </c>
      <c r="C253" s="44" t="s">
        <v>21</v>
      </c>
      <c r="D253" s="38" t="s">
        <v>83</v>
      </c>
      <c r="E253" s="38" t="s">
        <v>85</v>
      </c>
      <c r="F253" s="38" t="s">
        <v>64</v>
      </c>
      <c r="G253" s="38" t="s">
        <v>79</v>
      </c>
      <c r="H253" s="22">
        <v>6971853</v>
      </c>
    </row>
    <row r="254" spans="1:8" s="14" customFormat="1" ht="46.8">
      <c r="A254" s="15">
        <v>2</v>
      </c>
      <c r="B254" s="36">
        <v>955</v>
      </c>
      <c r="C254" s="44" t="s">
        <v>185</v>
      </c>
      <c r="D254" s="38" t="s">
        <v>83</v>
      </c>
      <c r="E254" s="38" t="s">
        <v>85</v>
      </c>
      <c r="F254" s="38" t="s">
        <v>10</v>
      </c>
      <c r="G254" s="38"/>
      <c r="H254" s="39">
        <f>SUMIFS(H255:H1317,$B255:$B1317,$B254,$D255:$D1317,$D255,$E255:$E1317,$E255,$F255:$F1317,$F255)</f>
        <v>0</v>
      </c>
    </row>
    <row r="255" spans="1:8" s="14" customFormat="1" ht="31.2">
      <c r="A255" s="15">
        <v>3</v>
      </c>
      <c r="B255" s="36">
        <v>955</v>
      </c>
      <c r="C255" s="44" t="s">
        <v>12</v>
      </c>
      <c r="D255" s="38" t="s">
        <v>83</v>
      </c>
      <c r="E255" s="38" t="s">
        <v>85</v>
      </c>
      <c r="F255" s="38" t="s">
        <v>10</v>
      </c>
      <c r="G255" s="38" t="s">
        <v>72</v>
      </c>
      <c r="H255" s="22">
        <v>0</v>
      </c>
    </row>
    <row r="256" spans="1:8" s="14" customFormat="1" ht="31.2">
      <c r="A256" s="15">
        <v>3</v>
      </c>
      <c r="B256" s="36">
        <v>955</v>
      </c>
      <c r="C256" s="44" t="s">
        <v>21</v>
      </c>
      <c r="D256" s="38" t="s">
        <v>83</v>
      </c>
      <c r="E256" s="38" t="s">
        <v>85</v>
      </c>
      <c r="F256" s="38" t="s">
        <v>10</v>
      </c>
      <c r="G256" s="38" t="s">
        <v>79</v>
      </c>
      <c r="H256" s="22">
        <v>0</v>
      </c>
    </row>
    <row r="257" spans="1:8" s="14" customFormat="1" ht="15.6">
      <c r="A257" s="15">
        <v>1</v>
      </c>
      <c r="B257" s="36">
        <v>955</v>
      </c>
      <c r="C257" s="44" t="s">
        <v>27</v>
      </c>
      <c r="D257" s="38" t="s">
        <v>83</v>
      </c>
      <c r="E257" s="38" t="s">
        <v>69</v>
      </c>
      <c r="F257" s="38"/>
      <c r="G257" s="38"/>
      <c r="H257" s="39">
        <f>SUMIFS(H258:H1313,$B258:$B1313,$B258,$D258:$D1313,$D258,$E258:$E1313,$E258)/2</f>
        <v>1052608.05</v>
      </c>
    </row>
    <row r="258" spans="1:8" s="14" customFormat="1" ht="46.8">
      <c r="A258" s="15">
        <v>2</v>
      </c>
      <c r="B258" s="36">
        <v>955</v>
      </c>
      <c r="C258" s="44" t="s">
        <v>201</v>
      </c>
      <c r="D258" s="38" t="s">
        <v>83</v>
      </c>
      <c r="E258" s="38" t="s">
        <v>69</v>
      </c>
      <c r="F258" s="38" t="s">
        <v>28</v>
      </c>
      <c r="G258" s="38"/>
      <c r="H258" s="39">
        <f>SUMIFS(H259:H1313,$B259:$B1313,$B258,$D259:$D1313,$D259,$E259:$E1313,$E259,$F259:$F1313,$F259)</f>
        <v>0</v>
      </c>
    </row>
    <row r="259" spans="1:8" s="14" customFormat="1" ht="15.6">
      <c r="A259" s="15">
        <v>3</v>
      </c>
      <c r="B259" s="36">
        <v>955</v>
      </c>
      <c r="C259" s="44" t="s">
        <v>46</v>
      </c>
      <c r="D259" s="38" t="s">
        <v>83</v>
      </c>
      <c r="E259" s="38" t="s">
        <v>69</v>
      </c>
      <c r="F259" s="38" t="s">
        <v>28</v>
      </c>
      <c r="G259" s="38" t="s">
        <v>90</v>
      </c>
      <c r="H259" s="22">
        <v>0</v>
      </c>
    </row>
    <row r="260" spans="1:8" s="14" customFormat="1" ht="62.4">
      <c r="A260" s="15">
        <v>2</v>
      </c>
      <c r="B260" s="36">
        <v>955</v>
      </c>
      <c r="C260" s="44" t="s">
        <v>167</v>
      </c>
      <c r="D260" s="38" t="s">
        <v>83</v>
      </c>
      <c r="E260" s="38" t="s">
        <v>69</v>
      </c>
      <c r="F260" s="38" t="s">
        <v>29</v>
      </c>
      <c r="G260" s="38"/>
      <c r="H260" s="39">
        <f>SUMIFS(H261:H1315,$B261:$B1315,$B260,$D261:$D1315,$D261,$E261:$E1315,$E261,$F261:$F1315,$F261)</f>
        <v>384000</v>
      </c>
    </row>
    <row r="261" spans="1:8" s="14" customFormat="1" ht="62.4">
      <c r="A261" s="15">
        <v>3</v>
      </c>
      <c r="B261" s="36">
        <v>955</v>
      </c>
      <c r="C261" s="44" t="s">
        <v>145</v>
      </c>
      <c r="D261" s="38" t="s">
        <v>83</v>
      </c>
      <c r="E261" s="38" t="s">
        <v>69</v>
      </c>
      <c r="F261" s="38" t="s">
        <v>29</v>
      </c>
      <c r="G261" s="38" t="s">
        <v>93</v>
      </c>
      <c r="H261" s="22">
        <v>384000</v>
      </c>
    </row>
    <row r="262" spans="1:8" s="14" customFormat="1" ht="46.8">
      <c r="A262" s="15">
        <v>2</v>
      </c>
      <c r="B262" s="36">
        <v>955</v>
      </c>
      <c r="C262" s="44" t="s">
        <v>202</v>
      </c>
      <c r="D262" s="38" t="s">
        <v>83</v>
      </c>
      <c r="E262" s="38" t="s">
        <v>69</v>
      </c>
      <c r="F262" s="38" t="s">
        <v>33</v>
      </c>
      <c r="G262" s="38"/>
      <c r="H262" s="39">
        <f>SUMIFS(H263:H1317,$B263:$B1317,$B262,$D263:$D1317,$D263,$E263:$E1317,$E263,$F263:$F1317,$F263)</f>
        <v>668608.05000000005</v>
      </c>
    </row>
    <row r="263" spans="1:8" s="14" customFormat="1" ht="31.2">
      <c r="A263" s="15">
        <v>3</v>
      </c>
      <c r="B263" s="36">
        <v>955</v>
      </c>
      <c r="C263" s="44" t="s">
        <v>11</v>
      </c>
      <c r="D263" s="38" t="s">
        <v>83</v>
      </c>
      <c r="E263" s="38" t="s">
        <v>69</v>
      </c>
      <c r="F263" s="38" t="s">
        <v>33</v>
      </c>
      <c r="G263" s="38" t="s">
        <v>71</v>
      </c>
      <c r="H263" s="22">
        <v>595308.05000000005</v>
      </c>
    </row>
    <row r="264" spans="1:8" s="14" customFormat="1" ht="31.2">
      <c r="A264" s="15">
        <v>3</v>
      </c>
      <c r="B264" s="36">
        <v>955</v>
      </c>
      <c r="C264" s="44" t="s">
        <v>12</v>
      </c>
      <c r="D264" s="38" t="s">
        <v>83</v>
      </c>
      <c r="E264" s="38" t="s">
        <v>69</v>
      </c>
      <c r="F264" s="38" t="s">
        <v>33</v>
      </c>
      <c r="G264" s="38" t="s">
        <v>72</v>
      </c>
      <c r="H264" s="22">
        <v>73300</v>
      </c>
    </row>
    <row r="265" spans="1:8" s="14" customFormat="1" ht="31.2">
      <c r="A265" s="15">
        <v>2</v>
      </c>
      <c r="B265" s="36">
        <v>955</v>
      </c>
      <c r="C265" s="44" t="s">
        <v>184</v>
      </c>
      <c r="D265" s="38" t="s">
        <v>83</v>
      </c>
      <c r="E265" s="38" t="s">
        <v>69</v>
      </c>
      <c r="F265" s="38" t="s">
        <v>151</v>
      </c>
      <c r="G265" s="38"/>
      <c r="H265" s="39">
        <f>SUMIFS(H266:H1320,$B266:$B1320,$B265,$D266:$D1320,$D266,$E266:$E1320,$E266,$F266:$F1320,$F266)</f>
        <v>0</v>
      </c>
    </row>
    <row r="266" spans="1:8" s="14" customFormat="1" ht="15.6">
      <c r="A266" s="15">
        <v>3</v>
      </c>
      <c r="B266" s="36">
        <v>955</v>
      </c>
      <c r="C266" s="44" t="s">
        <v>46</v>
      </c>
      <c r="D266" s="38" t="s">
        <v>83</v>
      </c>
      <c r="E266" s="38" t="s">
        <v>69</v>
      </c>
      <c r="F266" s="38" t="s">
        <v>151</v>
      </c>
      <c r="G266" s="38" t="s">
        <v>90</v>
      </c>
      <c r="H266" s="22">
        <v>0</v>
      </c>
    </row>
    <row r="267" spans="1:8" s="14" customFormat="1" ht="15.6">
      <c r="A267" s="15">
        <v>1</v>
      </c>
      <c r="B267" s="36">
        <v>955</v>
      </c>
      <c r="C267" s="44" t="s">
        <v>30</v>
      </c>
      <c r="D267" s="38" t="s">
        <v>84</v>
      </c>
      <c r="E267" s="38" t="s">
        <v>68</v>
      </c>
      <c r="F267" s="38" t="s">
        <v>7</v>
      </c>
      <c r="G267" s="38" t="s">
        <v>70</v>
      </c>
      <c r="H267" s="39">
        <f>SUMIFS(H268:H1323,$B268:$B1323,$B268,$D268:$D1323,$D268,$E268:$E1323,$E268)/2</f>
        <v>2112612.7000000002</v>
      </c>
    </row>
    <row r="268" spans="1:8" s="14" customFormat="1" ht="31.2">
      <c r="A268" s="15">
        <v>2</v>
      </c>
      <c r="B268" s="36">
        <v>955</v>
      </c>
      <c r="C268" s="44" t="s">
        <v>170</v>
      </c>
      <c r="D268" s="38" t="s">
        <v>84</v>
      </c>
      <c r="E268" s="38" t="s">
        <v>68</v>
      </c>
      <c r="F268" s="38" t="s">
        <v>31</v>
      </c>
      <c r="G268" s="38"/>
      <c r="H268" s="39">
        <f>SUMIFS(H269:H1323,$B269:$B1323,$B268,$D269:$D1323,$D269,$E269:$E1323,$E269,$F269:$F1323,$F269)</f>
        <v>2112612.7000000002</v>
      </c>
    </row>
    <row r="269" spans="1:8" s="14" customFormat="1" ht="15.6">
      <c r="A269" s="15">
        <v>3</v>
      </c>
      <c r="B269" s="36">
        <v>955</v>
      </c>
      <c r="C269" s="44" t="s">
        <v>46</v>
      </c>
      <c r="D269" s="38" t="s">
        <v>84</v>
      </c>
      <c r="E269" s="38" t="s">
        <v>68</v>
      </c>
      <c r="F269" s="38" t="s">
        <v>31</v>
      </c>
      <c r="G269" s="38" t="s">
        <v>90</v>
      </c>
      <c r="H269" s="22">
        <v>2112612.7000000002</v>
      </c>
    </row>
    <row r="270" spans="1:8" s="14" customFormat="1" ht="31.2">
      <c r="A270" s="15">
        <v>2</v>
      </c>
      <c r="B270" s="36">
        <v>955</v>
      </c>
      <c r="C270" s="44" t="s">
        <v>166</v>
      </c>
      <c r="D270" s="38" t="s">
        <v>84</v>
      </c>
      <c r="E270" s="38" t="s">
        <v>68</v>
      </c>
      <c r="F270" s="38" t="s">
        <v>165</v>
      </c>
      <c r="G270" s="38"/>
      <c r="H270" s="39">
        <f>SUMIFS(H271:H1325,$B271:$B1325,$B270,$D271:$D1325,$D271,$E271:$E1325,$E271,$F271:$F1325,$F271)</f>
        <v>0</v>
      </c>
    </row>
    <row r="271" spans="1:8" s="14" customFormat="1" ht="15.6">
      <c r="A271" s="15">
        <v>3</v>
      </c>
      <c r="B271" s="36">
        <v>955</v>
      </c>
      <c r="C271" s="44" t="s">
        <v>46</v>
      </c>
      <c r="D271" s="38" t="s">
        <v>84</v>
      </c>
      <c r="E271" s="38" t="s">
        <v>68</v>
      </c>
      <c r="F271" s="38" t="s">
        <v>165</v>
      </c>
      <c r="G271" s="38" t="s">
        <v>90</v>
      </c>
      <c r="H271" s="22">
        <v>0</v>
      </c>
    </row>
    <row r="272" spans="1:8" s="14" customFormat="1" ht="46.8">
      <c r="A272" s="15">
        <v>2</v>
      </c>
      <c r="B272" s="36">
        <v>955</v>
      </c>
      <c r="C272" s="44" t="s">
        <v>196</v>
      </c>
      <c r="D272" s="38" t="s">
        <v>84</v>
      </c>
      <c r="E272" s="38" t="s">
        <v>68</v>
      </c>
      <c r="F272" s="38" t="s">
        <v>59</v>
      </c>
      <c r="G272" s="38"/>
      <c r="H272" s="39">
        <f>SUMIFS(H273:H1327,$B273:$B1327,$B272,$D273:$D1327,$D273,$E273:$E1327,$E273,$F273:$F1327,$F273)</f>
        <v>0</v>
      </c>
    </row>
    <row r="273" spans="1:8" s="14" customFormat="1" ht="109.2">
      <c r="A273" s="15">
        <v>3</v>
      </c>
      <c r="B273" s="36">
        <v>955</v>
      </c>
      <c r="C273" s="44" t="s">
        <v>114</v>
      </c>
      <c r="D273" s="38" t="s">
        <v>84</v>
      </c>
      <c r="E273" s="38" t="s">
        <v>68</v>
      </c>
      <c r="F273" s="38" t="s">
        <v>59</v>
      </c>
      <c r="G273" s="38" t="s">
        <v>112</v>
      </c>
      <c r="H273" s="22">
        <v>0</v>
      </c>
    </row>
    <row r="274" spans="1:8" s="14" customFormat="1" ht="31.2">
      <c r="A274" s="15">
        <v>2</v>
      </c>
      <c r="B274" s="36">
        <v>955</v>
      </c>
      <c r="C274" s="44" t="s">
        <v>203</v>
      </c>
      <c r="D274" s="38" t="s">
        <v>84</v>
      </c>
      <c r="E274" s="38" t="s">
        <v>68</v>
      </c>
      <c r="F274" s="38" t="s">
        <v>144</v>
      </c>
      <c r="G274" s="38"/>
      <c r="H274" s="39">
        <f>SUMIFS(H275:H1329,$B275:$B1329,$B274,$D275:$D1329,$D275,$E275:$E1329,$E275,$F275:$F1329,$F275)</f>
        <v>0</v>
      </c>
    </row>
    <row r="275" spans="1:8" s="14" customFormat="1" ht="15.6">
      <c r="A275" s="15">
        <v>3</v>
      </c>
      <c r="B275" s="36">
        <v>955</v>
      </c>
      <c r="C275" s="44" t="s">
        <v>46</v>
      </c>
      <c r="D275" s="38" t="s">
        <v>84</v>
      </c>
      <c r="E275" s="38" t="s">
        <v>68</v>
      </c>
      <c r="F275" s="38" t="s">
        <v>144</v>
      </c>
      <c r="G275" s="38" t="s">
        <v>90</v>
      </c>
      <c r="H275" s="22">
        <v>0</v>
      </c>
    </row>
    <row r="276" spans="1:8" s="14" customFormat="1" ht="15.6">
      <c r="A276" s="15">
        <v>1</v>
      </c>
      <c r="B276" s="36">
        <v>955</v>
      </c>
      <c r="C276" s="44" t="s">
        <v>65</v>
      </c>
      <c r="D276" s="38" t="s">
        <v>86</v>
      </c>
      <c r="E276" s="38" t="s">
        <v>87</v>
      </c>
      <c r="F276" s="38" t="s">
        <v>7</v>
      </c>
      <c r="G276" s="38" t="s">
        <v>70</v>
      </c>
      <c r="H276" s="39">
        <f>SUMIFS(H277:H1332,$B277:$B1332,$B277,$D277:$D1332,$D277,$E277:$E1332,$E277)/2</f>
        <v>3511000</v>
      </c>
    </row>
    <row r="277" spans="1:8" s="14" customFormat="1" ht="31.2">
      <c r="A277" s="15">
        <v>2</v>
      </c>
      <c r="B277" s="36">
        <v>955</v>
      </c>
      <c r="C277" s="48" t="s">
        <v>161</v>
      </c>
      <c r="D277" s="38" t="s">
        <v>86</v>
      </c>
      <c r="E277" s="38" t="s">
        <v>87</v>
      </c>
      <c r="F277" s="38" t="s">
        <v>66</v>
      </c>
      <c r="G277" s="38"/>
      <c r="H277" s="39">
        <f>SUMIFS(H278:H1332,$B278:$B1332,$B277,$D278:$D1332,$D278,$E278:$E1332,$E278,$F278:$F1332,$F278)</f>
        <v>2536000</v>
      </c>
    </row>
    <row r="278" spans="1:8" s="14" customFormat="1" ht="15.6">
      <c r="A278" s="15">
        <v>3</v>
      </c>
      <c r="B278" s="36">
        <v>955</v>
      </c>
      <c r="C278" s="44" t="s">
        <v>46</v>
      </c>
      <c r="D278" s="38" t="s">
        <v>86</v>
      </c>
      <c r="E278" s="38" t="s">
        <v>87</v>
      </c>
      <c r="F278" s="38" t="s">
        <v>66</v>
      </c>
      <c r="G278" s="38" t="s">
        <v>90</v>
      </c>
      <c r="H278" s="22">
        <v>2536000</v>
      </c>
    </row>
    <row r="279" spans="1:8" s="14" customFormat="1" ht="93.6">
      <c r="A279" s="15">
        <v>2</v>
      </c>
      <c r="B279" s="36">
        <v>955</v>
      </c>
      <c r="C279" s="48" t="s">
        <v>162</v>
      </c>
      <c r="D279" s="38" t="s">
        <v>86</v>
      </c>
      <c r="E279" s="38" t="s">
        <v>87</v>
      </c>
      <c r="F279" s="38" t="s">
        <v>123</v>
      </c>
      <c r="G279" s="38" t="s">
        <v>70</v>
      </c>
      <c r="H279" s="39">
        <f>SUMIFS(H280:H1334,$B280:$B1334,$B279,$D280:$D1334,$D280,$E280:$E1334,$E280,$F280:$F1334,$F280)</f>
        <v>975000</v>
      </c>
    </row>
    <row r="280" spans="1:8" s="14" customFormat="1" ht="15.6">
      <c r="A280" s="15">
        <v>3</v>
      </c>
      <c r="B280" s="36">
        <v>955</v>
      </c>
      <c r="C280" s="44" t="s">
        <v>46</v>
      </c>
      <c r="D280" s="38" t="s">
        <v>86</v>
      </c>
      <c r="E280" s="38" t="s">
        <v>87</v>
      </c>
      <c r="F280" s="38" t="s">
        <v>123</v>
      </c>
      <c r="G280" s="38" t="s">
        <v>90</v>
      </c>
      <c r="H280" s="22">
        <v>975000</v>
      </c>
    </row>
    <row r="281" spans="1:8" s="14" customFormat="1" ht="46.8">
      <c r="A281" s="15">
        <v>2</v>
      </c>
      <c r="B281" s="36">
        <v>955</v>
      </c>
      <c r="C281" s="44" t="s">
        <v>193</v>
      </c>
      <c r="D281" s="38" t="s">
        <v>86</v>
      </c>
      <c r="E281" s="38" t="s">
        <v>87</v>
      </c>
      <c r="F281" s="38" t="s">
        <v>122</v>
      </c>
      <c r="G281" s="38"/>
      <c r="H281" s="39">
        <f>SUMIFS(H282:H1336,$B282:$B1336,$B281,$D282:$D1336,$D282,$E282:$E1336,$E282,$F282:$F1336,$F282)</f>
        <v>0</v>
      </c>
    </row>
    <row r="282" spans="1:8" s="14" customFormat="1" ht="15.6">
      <c r="A282" s="15">
        <v>3</v>
      </c>
      <c r="B282" s="36">
        <v>955</v>
      </c>
      <c r="C282" s="44" t="s">
        <v>46</v>
      </c>
      <c r="D282" s="38" t="s">
        <v>86</v>
      </c>
      <c r="E282" s="38" t="s">
        <v>87</v>
      </c>
      <c r="F282" s="38" t="s">
        <v>122</v>
      </c>
      <c r="G282" s="38" t="s">
        <v>90</v>
      </c>
      <c r="H282" s="22">
        <v>0</v>
      </c>
    </row>
    <row r="283" spans="1:8" s="14" customFormat="1" ht="15.6">
      <c r="A283" s="15"/>
      <c r="B283" s="34"/>
      <c r="C283" s="34" t="s">
        <v>67</v>
      </c>
      <c r="D283" s="46"/>
      <c r="E283" s="46"/>
      <c r="F283" s="46" t="s">
        <v>7</v>
      </c>
      <c r="G283" s="46"/>
      <c r="H283" s="35">
        <f>SUMIF($A13:$A283,$A13,H13:H283)</f>
        <v>345680157.23999995</v>
      </c>
    </row>
  </sheetData>
  <autoFilter ref="A5:G283"/>
  <mergeCells count="8">
    <mergeCell ref="H5:H12"/>
    <mergeCell ref="B3:H3"/>
    <mergeCell ref="B5:B12"/>
    <mergeCell ref="C5:C12"/>
    <mergeCell ref="D5:D12"/>
    <mergeCell ref="E5:E12"/>
    <mergeCell ref="F5:F12"/>
    <mergeCell ref="G5:G12"/>
  </mergeCells>
  <pageMargins left="0.31496062992125984" right="0.31496062992125984" top="0.31496062992125984" bottom="0.31496062992125984" header="0" footer="0"/>
  <pageSetup paperSize="9" scale="7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3:G17"/>
  <sheetViews>
    <sheetView zoomScale="115" zoomScaleNormal="115" workbookViewId="0">
      <selection activeCell="H3" sqref="H3"/>
    </sheetView>
  </sheetViews>
  <sheetFormatPr defaultColWidth="9.109375" defaultRowHeight="14.4"/>
  <cols>
    <col min="1" max="1" width="9.109375" style="5"/>
    <col min="2" max="2" width="24.88671875" style="5" customWidth="1"/>
    <col min="3" max="3" width="9.44140625" style="5" customWidth="1"/>
    <col min="4" max="4" width="19.5546875" style="5" customWidth="1"/>
    <col min="5" max="5" width="20" style="5" customWidth="1"/>
    <col min="6" max="6" width="17.33203125" style="5" customWidth="1"/>
    <col min="7" max="7" width="18.33203125" style="5" customWidth="1"/>
    <col min="8" max="16384" width="9.109375" style="5"/>
  </cols>
  <sheetData>
    <row r="3" spans="2:7" ht="15" customHeight="1">
      <c r="B3" s="29" t="s">
        <v>103</v>
      </c>
      <c r="C3" s="29" t="s">
        <v>101</v>
      </c>
      <c r="D3" s="32" t="s">
        <v>95</v>
      </c>
      <c r="E3" s="32"/>
      <c r="F3" s="32" t="s">
        <v>96</v>
      </c>
      <c r="G3" s="32"/>
    </row>
    <row r="4" spans="2:7">
      <c r="B4" s="30"/>
      <c r="C4" s="30"/>
      <c r="D4" s="32"/>
      <c r="E4" s="32"/>
      <c r="F4" s="32"/>
      <c r="G4" s="32"/>
    </row>
    <row r="5" spans="2:7" ht="0.75" customHeight="1">
      <c r="B5" s="30"/>
      <c r="C5" s="30"/>
      <c r="D5" s="32"/>
      <c r="E5" s="32"/>
      <c r="F5" s="32"/>
      <c r="G5" s="32"/>
    </row>
    <row r="6" spans="2:7" ht="15" hidden="1" customHeight="1">
      <c r="B6" s="30"/>
      <c r="C6" s="30"/>
      <c r="D6" s="32"/>
      <c r="E6" s="32"/>
      <c r="F6" s="32"/>
      <c r="G6" s="32"/>
    </row>
    <row r="7" spans="2:7">
      <c r="B7" s="30"/>
      <c r="C7" s="30"/>
      <c r="D7" s="32" t="s">
        <v>6</v>
      </c>
      <c r="E7" s="32" t="s">
        <v>94</v>
      </c>
      <c r="F7" s="32" t="s">
        <v>6</v>
      </c>
      <c r="G7" s="32" t="s">
        <v>94</v>
      </c>
    </row>
    <row r="8" spans="2:7">
      <c r="B8" s="30"/>
      <c r="C8" s="30"/>
      <c r="D8" s="32"/>
      <c r="E8" s="32"/>
      <c r="F8" s="32"/>
      <c r="G8" s="32"/>
    </row>
    <row r="9" spans="2:7">
      <c r="B9" s="30"/>
      <c r="C9" s="30"/>
      <c r="D9" s="32"/>
      <c r="E9" s="32"/>
      <c r="F9" s="32"/>
      <c r="G9" s="32"/>
    </row>
    <row r="10" spans="2:7" ht="2.25" customHeight="1">
      <c r="B10" s="31"/>
      <c r="C10" s="31"/>
      <c r="D10" s="32"/>
      <c r="E10" s="32"/>
      <c r="F10" s="32"/>
      <c r="G10" s="32"/>
    </row>
    <row r="11" spans="2:7">
      <c r="B11" s="1">
        <v>0</v>
      </c>
      <c r="C11" s="1" t="s">
        <v>98</v>
      </c>
      <c r="D11" s="4" t="e">
        <f>SUMIF('Приложение №4'!$A$13:$A1049,0,'Приложение №4'!#REF!)</f>
        <v>#REF!</v>
      </c>
      <c r="E11" s="4" t="e">
        <f>SUMIF('Приложение №4'!$A$13:$A1049,0,'Приложение №4'!#REF!)</f>
        <v>#REF!</v>
      </c>
      <c r="F11" s="4" t="e">
        <f>SUMIF('Приложение №4'!$A$13:$A1049,0,'Приложение №4'!#REF!)</f>
        <v>#REF!</v>
      </c>
      <c r="G11" s="4" t="e">
        <f>SUMIF('Приложение №4'!$A$13:$A1049,0,'Приложение №4'!#REF!)</f>
        <v>#REF!</v>
      </c>
    </row>
    <row r="12" spans="2:7">
      <c r="B12" s="2">
        <v>1</v>
      </c>
      <c r="C12" s="2" t="s">
        <v>99</v>
      </c>
      <c r="D12" s="6" t="e">
        <f>SUMIF('Приложение №4'!$A$13:$A1050,1,'Приложение №4'!#REF!)</f>
        <v>#REF!</v>
      </c>
      <c r="E12" s="6" t="e">
        <f>SUMIF('Приложение №4'!$A$13:$A1050,1,'Приложение №4'!#REF!)</f>
        <v>#REF!</v>
      </c>
      <c r="F12" s="6" t="e">
        <f>SUMIF('Приложение №4'!$A$13:$A1050,1,'Приложение №4'!#REF!)</f>
        <v>#REF!</v>
      </c>
      <c r="G12" s="6" t="e">
        <f>SUMIF('Приложение №4'!$A$13:$A1050,1,'Приложение №4'!#REF!)</f>
        <v>#REF!</v>
      </c>
    </row>
    <row r="13" spans="2:7">
      <c r="B13" s="3">
        <v>2</v>
      </c>
      <c r="C13" s="3" t="s">
        <v>102</v>
      </c>
      <c r="D13" s="7" t="e">
        <f>SUMIF('Приложение №4'!$A$13:$A1051,2,'Приложение №4'!#REF!)</f>
        <v>#REF!</v>
      </c>
      <c r="E13" s="7" t="e">
        <f>SUMIF('Приложение №4'!$A$13:$A1051,2,'Приложение №4'!#REF!)</f>
        <v>#REF!</v>
      </c>
      <c r="F13" s="7" t="e">
        <f>SUMIF('Приложение №4'!$A$13:$A1051,2,'Приложение №4'!#REF!)</f>
        <v>#REF!</v>
      </c>
      <c r="G13" s="7" t="e">
        <f>SUMIF('Приложение №4'!$A$13:$A1051,2,'Приложение №4'!#REF!)</f>
        <v>#REF!</v>
      </c>
    </row>
    <row r="14" spans="2:7" s="18" customFormat="1" ht="78" customHeight="1">
      <c r="B14" s="16" t="s">
        <v>104</v>
      </c>
      <c r="C14" s="16" t="s">
        <v>100</v>
      </c>
      <c r="D14" s="17" t="e">
        <f>SUMIF('Приложение №4'!$A$13:$A1052,3,'Приложение №4'!#REF!)</f>
        <v>#REF!</v>
      </c>
      <c r="E14" s="17" t="e">
        <f>SUMIF('Приложение №4'!$A$13:$A1052,3,'Приложение №4'!#REF!)</f>
        <v>#REF!</v>
      </c>
      <c r="F14" s="17" t="e">
        <f>SUMIF('Приложение №4'!$A$13:$A1052,3,'Приложение №4'!#REF!)</f>
        <v>#REF!</v>
      </c>
      <c r="G14" s="17" t="e">
        <f>SUMIF('Приложение №4'!$A$13:$A1052,3,'Приложение №4'!#REF!)</f>
        <v>#REF!</v>
      </c>
    </row>
    <row r="15" spans="2:7">
      <c r="B15" s="8">
        <v>0</v>
      </c>
      <c r="C15" s="8" t="s">
        <v>98</v>
      </c>
      <c r="D15" s="9" t="e">
        <f>D14-D11</f>
        <v>#REF!</v>
      </c>
      <c r="E15" s="9" t="e">
        <f t="shared" ref="E15" si="0">E14-E11</f>
        <v>#REF!</v>
      </c>
      <c r="F15" s="9" t="e">
        <f>F14-F11</f>
        <v>#REF!</v>
      </c>
      <c r="G15" s="9" t="e">
        <f t="shared" ref="G15" si="1">G14-G11</f>
        <v>#REF!</v>
      </c>
    </row>
    <row r="16" spans="2:7">
      <c r="B16" s="8">
        <v>1</v>
      </c>
      <c r="C16" s="8" t="s">
        <v>99</v>
      </c>
      <c r="D16" s="9" t="e">
        <f>D14-D12</f>
        <v>#REF!</v>
      </c>
      <c r="E16" s="9" t="e">
        <f t="shared" ref="E16" si="2">E14-E12</f>
        <v>#REF!</v>
      </c>
      <c r="F16" s="9" t="e">
        <f>F14-F12</f>
        <v>#REF!</v>
      </c>
      <c r="G16" s="9" t="e">
        <f t="shared" ref="G16" si="3">G14-G12</f>
        <v>#REF!</v>
      </c>
    </row>
    <row r="17" spans="2:7">
      <c r="B17" s="8">
        <v>2</v>
      </c>
      <c r="C17" s="8" t="s">
        <v>102</v>
      </c>
      <c r="D17" s="9" t="e">
        <f>D14-D13</f>
        <v>#REF!</v>
      </c>
      <c r="E17" s="9" t="e">
        <f t="shared" ref="E17" si="4">E14-E13</f>
        <v>#REF!</v>
      </c>
      <c r="F17" s="9" t="e">
        <f>F14-F13</f>
        <v>#REF!</v>
      </c>
      <c r="G17" s="9" t="e">
        <f t="shared" ref="G17" si="5">G14-G13</f>
        <v>#REF!</v>
      </c>
    </row>
  </sheetData>
  <mergeCells count="8">
    <mergeCell ref="B3:B10"/>
    <mergeCell ref="C3:C10"/>
    <mergeCell ref="D3:E6"/>
    <mergeCell ref="F3:G6"/>
    <mergeCell ref="D7:D10"/>
    <mergeCell ref="E7:E10"/>
    <mergeCell ref="F7:F10"/>
    <mergeCell ref="G7:G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Приложение №4</vt:lpstr>
      <vt:lpstr>КС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Игорь</dc:creator>
  <cp:lastModifiedBy>Лена</cp:lastModifiedBy>
  <cp:lastPrinted>2025-07-08T10:40:20Z</cp:lastPrinted>
  <dcterms:created xsi:type="dcterms:W3CDTF">2017-09-27T09:31:38Z</dcterms:created>
  <dcterms:modified xsi:type="dcterms:W3CDTF">2025-08-04T05:46:03Z</dcterms:modified>
</cp:coreProperties>
</file>