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  <sheet name="Лист1" sheetId="3" r:id="rId3"/>
  </sheets>
  <definedNames>
    <definedName name="_xlnm._FilterDatabase" localSheetId="0" hidden="1">'Приложение №4'!$A$5:$G$320</definedName>
  </definedNames>
  <calcPr calcId="145621"/>
</workbook>
</file>

<file path=xl/calcChain.xml><?xml version="1.0" encoding="utf-8"?>
<calcChain xmlns="http://schemas.openxmlformats.org/spreadsheetml/2006/main">
  <c r="H173" i="1" l="1"/>
  <c r="I318" i="1"/>
  <c r="H318" i="1"/>
  <c r="I316" i="1"/>
  <c r="H316" i="1"/>
  <c r="I314" i="1"/>
  <c r="H314" i="1"/>
  <c r="I311" i="1"/>
  <c r="H311" i="1"/>
  <c r="I309" i="1"/>
  <c r="H309" i="1"/>
  <c r="I307" i="1"/>
  <c r="H307" i="1"/>
  <c r="I305" i="1"/>
  <c r="H305" i="1"/>
  <c r="I302" i="1"/>
  <c r="H302" i="1"/>
  <c r="I299" i="1"/>
  <c r="H299" i="1"/>
  <c r="I297" i="1"/>
  <c r="H297" i="1"/>
  <c r="I295" i="1"/>
  <c r="H295" i="1"/>
  <c r="I292" i="1"/>
  <c r="H292" i="1"/>
  <c r="I289" i="1"/>
  <c r="H289" i="1"/>
  <c r="I287" i="1"/>
  <c r="H287" i="1"/>
  <c r="I284" i="1"/>
  <c r="H284" i="1"/>
  <c r="I282" i="1"/>
  <c r="H282" i="1"/>
  <c r="I279" i="1"/>
  <c r="H279" i="1"/>
  <c r="I276" i="1"/>
  <c r="H276" i="1"/>
  <c r="I274" i="1"/>
  <c r="H274" i="1"/>
  <c r="I272" i="1"/>
  <c r="H272" i="1"/>
  <c r="I270" i="1"/>
  <c r="H270" i="1"/>
  <c r="I268" i="1"/>
  <c r="H268" i="1"/>
  <c r="I265" i="1"/>
  <c r="H265" i="1"/>
  <c r="I263" i="1"/>
  <c r="H263" i="1"/>
  <c r="I261" i="1"/>
  <c r="H261" i="1"/>
  <c r="I257" i="1"/>
  <c r="H257" i="1"/>
  <c r="I254" i="1"/>
  <c r="H254" i="1"/>
  <c r="I252" i="1"/>
  <c r="H252" i="1"/>
  <c r="I250" i="1"/>
  <c r="H250" i="1"/>
  <c r="I248" i="1"/>
  <c r="H248" i="1"/>
  <c r="I246" i="1"/>
  <c r="H246" i="1"/>
  <c r="I244" i="1"/>
  <c r="H244" i="1"/>
  <c r="I241" i="1"/>
  <c r="H241" i="1"/>
  <c r="I238" i="1"/>
  <c r="H238" i="1"/>
  <c r="I236" i="1"/>
  <c r="H236" i="1"/>
  <c r="I234" i="1"/>
  <c r="H234" i="1"/>
  <c r="I231" i="1"/>
  <c r="H231" i="1"/>
  <c r="I229" i="1"/>
  <c r="H229" i="1"/>
  <c r="I226" i="1"/>
  <c r="H226" i="1"/>
  <c r="I223" i="1"/>
  <c r="H223" i="1"/>
  <c r="I221" i="1"/>
  <c r="H221" i="1"/>
  <c r="I218" i="1"/>
  <c r="H218" i="1"/>
  <c r="I216" i="1"/>
  <c r="H216" i="1"/>
  <c r="I213" i="1"/>
  <c r="H213" i="1"/>
  <c r="I210" i="1"/>
  <c r="H210" i="1"/>
  <c r="I207" i="1"/>
  <c r="H207" i="1"/>
  <c r="I204" i="1"/>
  <c r="H204" i="1"/>
  <c r="I200" i="1"/>
  <c r="H200" i="1"/>
  <c r="I193" i="1"/>
  <c r="H193" i="1"/>
  <c r="I191" i="1"/>
  <c r="H191" i="1"/>
  <c r="I188" i="1"/>
  <c r="H188" i="1"/>
  <c r="I186" i="1"/>
  <c r="H186" i="1"/>
  <c r="I183" i="1"/>
  <c r="H183" i="1"/>
  <c r="I181" i="1"/>
  <c r="H181" i="1"/>
  <c r="I177" i="1"/>
  <c r="H177" i="1"/>
  <c r="I173" i="1"/>
  <c r="I170" i="1"/>
  <c r="H170" i="1"/>
  <c r="I168" i="1"/>
  <c r="H168" i="1"/>
  <c r="I166" i="1"/>
  <c r="H166" i="1"/>
  <c r="I164" i="1"/>
  <c r="H164" i="1"/>
  <c r="I162" i="1"/>
  <c r="H162" i="1"/>
  <c r="I160" i="1"/>
  <c r="H160" i="1"/>
  <c r="I157" i="1"/>
  <c r="H157" i="1"/>
  <c r="I154" i="1"/>
  <c r="H154" i="1"/>
  <c r="I148" i="1"/>
  <c r="H148" i="1"/>
  <c r="I146" i="1"/>
  <c r="H146" i="1"/>
  <c r="I144" i="1"/>
  <c r="H144" i="1"/>
  <c r="I140" i="1"/>
  <c r="H140" i="1"/>
  <c r="I136" i="1"/>
  <c r="H136" i="1"/>
  <c r="I133" i="1"/>
  <c r="H133" i="1"/>
  <c r="I131" i="1"/>
  <c r="H131" i="1"/>
  <c r="I129" i="1"/>
  <c r="H129" i="1"/>
  <c r="I127" i="1"/>
  <c r="H127" i="1"/>
  <c r="I124" i="1"/>
  <c r="H124" i="1"/>
  <c r="I121" i="1"/>
  <c r="H121" i="1"/>
  <c r="I119" i="1"/>
  <c r="H119" i="1"/>
  <c r="I117" i="1"/>
  <c r="H117" i="1"/>
  <c r="I114" i="1"/>
  <c r="H114" i="1"/>
  <c r="I111" i="1"/>
  <c r="H111" i="1"/>
  <c r="I108" i="1"/>
  <c r="H108" i="1"/>
  <c r="I101" i="1"/>
  <c r="H101" i="1"/>
  <c r="I99" i="1"/>
  <c r="H99" i="1"/>
  <c r="I97" i="1"/>
  <c r="H97" i="1"/>
  <c r="I91" i="1"/>
  <c r="H91" i="1"/>
  <c r="I88" i="1"/>
  <c r="H88" i="1"/>
  <c r="I84" i="1"/>
  <c r="H84" i="1"/>
  <c r="I82" i="1"/>
  <c r="H82" i="1"/>
  <c r="I79" i="1"/>
  <c r="H79" i="1"/>
  <c r="I76" i="1"/>
  <c r="H76" i="1"/>
  <c r="I73" i="1"/>
  <c r="H73" i="1"/>
  <c r="I71" i="1"/>
  <c r="H71" i="1"/>
  <c r="I68" i="1"/>
  <c r="H68" i="1"/>
  <c r="I63" i="1"/>
  <c r="H63" i="1"/>
  <c r="I60" i="1"/>
  <c r="H60" i="1"/>
  <c r="I58" i="1"/>
  <c r="H58" i="1"/>
  <c r="I55" i="1"/>
  <c r="H55" i="1"/>
  <c r="I50" i="1"/>
  <c r="H50" i="1"/>
  <c r="I48" i="1"/>
  <c r="H48" i="1"/>
  <c r="I46" i="1"/>
  <c r="H46" i="1"/>
  <c r="I39" i="1"/>
  <c r="H39" i="1"/>
  <c r="I35" i="1"/>
  <c r="H35" i="1"/>
  <c r="I33" i="1"/>
  <c r="H33" i="1"/>
  <c r="I30" i="1"/>
  <c r="H30" i="1"/>
  <c r="I27" i="1"/>
  <c r="H27" i="1"/>
  <c r="I24" i="1"/>
  <c r="H24" i="1"/>
  <c r="I19" i="1"/>
  <c r="H19" i="1"/>
  <c r="I17" i="1"/>
  <c r="H17" i="1"/>
  <c r="I110" i="1" l="1"/>
  <c r="H110" i="1"/>
  <c r="I294" i="1" l="1"/>
  <c r="H294" i="1"/>
  <c r="I291" i="1"/>
  <c r="H291" i="1"/>
  <c r="I278" i="1"/>
  <c r="H278" i="1"/>
  <c r="I260" i="1"/>
  <c r="H260" i="1"/>
  <c r="I256" i="1"/>
  <c r="H256" i="1"/>
  <c r="I240" i="1"/>
  <c r="H240" i="1"/>
  <c r="I225" i="1"/>
  <c r="H225" i="1"/>
  <c r="I215" i="1"/>
  <c r="H215" i="1"/>
  <c r="I212" i="1"/>
  <c r="H212" i="1"/>
  <c r="I203" i="1"/>
  <c r="H203" i="1"/>
  <c r="I199" i="1"/>
  <c r="H199" i="1"/>
  <c r="I185" i="1"/>
  <c r="H185" i="1"/>
  <c r="I176" i="1"/>
  <c r="H176" i="1"/>
  <c r="I156" i="1"/>
  <c r="H156" i="1"/>
  <c r="I153" i="1"/>
  <c r="H153" i="1"/>
  <c r="I139" i="1"/>
  <c r="H139" i="1"/>
  <c r="I135" i="1"/>
  <c r="H135" i="1"/>
  <c r="I123" i="1"/>
  <c r="H123" i="1"/>
  <c r="I113" i="1"/>
  <c r="H113" i="1"/>
  <c r="I107" i="1"/>
  <c r="H107" i="1"/>
  <c r="I90" i="1"/>
  <c r="H90" i="1"/>
  <c r="I75" i="1"/>
  <c r="H75" i="1"/>
  <c r="I62" i="1"/>
  <c r="H62" i="1"/>
  <c r="I54" i="1"/>
  <c r="H54" i="1"/>
  <c r="I29" i="1"/>
  <c r="H29" i="1"/>
  <c r="I26" i="1"/>
  <c r="H26" i="1"/>
  <c r="I23" i="1"/>
  <c r="H23" i="1"/>
  <c r="I15" i="1"/>
  <c r="H15" i="1"/>
  <c r="H243" i="1" l="1"/>
  <c r="H267" i="1"/>
  <c r="I57" i="1"/>
  <c r="I81" i="1"/>
  <c r="I180" i="1"/>
  <c r="I220" i="1"/>
  <c r="H233" i="1"/>
  <c r="H281" i="1"/>
  <c r="H304" i="1"/>
  <c r="H126" i="1"/>
  <c r="H116" i="1"/>
  <c r="H87" i="1"/>
  <c r="H86" i="1" s="1"/>
  <c r="I32" i="1"/>
  <c r="I116" i="1"/>
  <c r="I126" i="1"/>
  <c r="I233" i="1"/>
  <c r="I243" i="1"/>
  <c r="I267" i="1"/>
  <c r="I281" i="1"/>
  <c r="I304" i="1"/>
  <c r="I313" i="1"/>
  <c r="H45" i="1"/>
  <c r="H44" i="1" s="1"/>
  <c r="H57" i="1"/>
  <c r="H81" i="1"/>
  <c r="H96" i="1"/>
  <c r="H159" i="1"/>
  <c r="H180" i="1"/>
  <c r="H220" i="1"/>
  <c r="H313" i="1"/>
  <c r="I87" i="1"/>
  <c r="I86" i="1" s="1"/>
  <c r="I38" i="1"/>
  <c r="I37" i="1" s="1"/>
  <c r="I45" i="1"/>
  <c r="I44" i="1" s="1"/>
  <c r="I96" i="1"/>
  <c r="I143" i="1"/>
  <c r="I190" i="1"/>
  <c r="H38" i="1"/>
  <c r="H37" i="1" s="1"/>
  <c r="H32" i="1"/>
  <c r="I159" i="1"/>
  <c r="H143" i="1"/>
  <c r="H190" i="1"/>
  <c r="I14" i="1"/>
  <c r="H14" i="1"/>
  <c r="I13" i="1" l="1"/>
  <c r="I138" i="1"/>
  <c r="H138" i="1"/>
  <c r="I53" i="1"/>
  <c r="H53" i="1"/>
  <c r="I95" i="1"/>
  <c r="H95" i="1"/>
  <c r="H13" i="1"/>
  <c r="I320" i="1" l="1"/>
  <c r="H320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<sst xmlns="http://schemas.openxmlformats.org/spreadsheetml/2006/main" count="1436" uniqueCount="208">
  <si>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</si>
  <si>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</si>
  <si>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</si>
  <si>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</si>
  <si>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</si>
  <si>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</si>
  <si>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</si>
  <si>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</si>
  <si>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</si>
  <si>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</si>
  <si>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</si>
  <si>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</si>
  <si>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</si>
  <si>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</si>
  <si>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</si>
  <si>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</si>
  <si>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</si>
  <si>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</si>
  <si>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</si>
  <si>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</si>
  <si>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</si>
  <si>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</si>
  <si>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</si>
  <si>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</si>
  <si>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</si>
  <si>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</si>
  <si>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</si>
  <si>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</si>
  <si>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</si>
  <si>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</si>
  <si>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</si>
  <si>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</si>
  <si>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</si>
  <si>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</si>
  <si>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</si>
  <si>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</si>
  <si>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</si>
  <si>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</si>
  <si>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</si>
  <si>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</si>
  <si>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</si>
  <si>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</si>
  <si>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</si>
  <si>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</si>
  <si>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</si>
  <si>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</si>
  <si>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</si>
  <si>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</si>
  <si>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</si>
  <si>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</si>
  <si>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</si>
  <si>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</si>
  <si>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</si>
  <si>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</si>
  <si>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</si>
  <si>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</si>
  <si>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</si>
  <si>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</si>
  <si>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</si>
  <si>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</si>
  <si>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</si>
  <si>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</si>
  <si>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</si>
  <si>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</si>
  <si>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</si>
  <si>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</si>
  <si>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</si>
  <si>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</si>
  <si>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</si>
  <si>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</si>
  <si>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</si>
  <si>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</si>
  <si>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</si>
  <si>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</si>
  <si>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</si>
  <si>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</si>
  <si>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</si>
  <si>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</si>
  <si>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</si>
  <si>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</si>
  <si>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</si>
  <si>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</si>
  <si>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</si>
  <si>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</si>
  <si>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</si>
  <si>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</si>
  <si>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</si>
  <si>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</si>
  <si>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</si>
  <si>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</si>
  <si>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</si>
  <si>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</si>
  <si>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</si>
  <si>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</si>
  <si>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</si>
  <si>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</si>
  <si>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</si>
  <si>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</si>
  <si>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</si>
  <si>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</si>
  <si>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</si>
  <si>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</si>
  <si>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</si>
  <si>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</si>
  <si>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</si>
  <si>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</si>
  <si>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</si>
  <si>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</si>
  <si>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</si>
  <si>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</si>
  <si>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</si>
  <si>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</si>
  <si>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</si>
  <si>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</si>
  <si>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</si>
  <si>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</si>
  <si>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</si>
  <si>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</si>
  <si>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</si>
  <si>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</si>
  <si>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</si>
  <si>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</si>
  <si>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</si>
  <si>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</si>
  <si>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</si>
  <si>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</si>
  <si>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</si>
  <si>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Связь и информатика</t>
  </si>
  <si>
    <t>12 0 00 00000</t>
  </si>
  <si>
    <t>360</t>
  </si>
  <si>
    <t>830</t>
  </si>
  <si>
    <t>Исполнение судебных актов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</si>
  <si>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</si>
  <si>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</si>
  <si>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</si>
  <si>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</si>
  <si>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</si>
  <si>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</si>
  <si>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</si>
  <si>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</si>
  <si>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</si>
  <si>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</si>
  <si>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</si>
  <si>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</si>
  <si>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</si>
  <si>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</si>
  <si>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</si>
  <si>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</si>
  <si>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</si>
  <si>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</si>
  <si>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</si>
  <si>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</si>
  <si>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</si>
  <si>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</si>
  <si>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</si>
  <si>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</si>
  <si>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</si>
  <si>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</si>
  <si>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>МП «Молодёжь муниципального района Кинельский» на 2014-2023 гг.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</si>
  <si>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</si>
  <si>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</si>
  <si>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</si>
  <si>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"Поддержка местных инициатив в муниципальном районе Кинельский Самарской области на 2021-2025 годы"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</si>
  <si>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</si>
  <si>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</si>
  <si>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</si>
  <si>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</si>
  <si>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</si>
  <si>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</si>
  <si>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</si>
  <si>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 Охрана окружающей среды на территории муниципального района Кинельский Самарской области на 2022 - 2026 годы"</t>
  </si>
  <si>
    <t>09 0 00 00000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</si>
  <si>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</si>
  <si>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</si>
  <si>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</si>
  <si>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</si>
  <si>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</si>
  <si>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Приложение 2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</si>
  <si>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строительство, реконструкция и оборудование зданий школ и детских садов, расположенных на территории муниципального района Кинельский» на 2022-2026 годы.</t>
    </r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</si>
  <si>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2015-2024 гг.»</t>
    </r>
  </si>
  <si>
    <t>Контрольно-счётная палата муниципального района Кинельский Самарской области</t>
  </si>
  <si>
    <t>МП «Развитие и поддержка малого и среднего предпринимательства в муниципальном районе Кинельский на 2022-2026 гг.»</t>
  </si>
  <si>
    <t>МП "Организация деятельности по опеке и попечительству на территории муниципального района Кинельский Самарской области на 2018-2023 годы".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</si>
  <si>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2018-2024 годы.</t>
  </si>
  <si>
    <t>МП "Профилактика безнадзорности, правонарушений и защита прав несовершеннолетних в муниципальном районе Кинельский" на 2018-2023 гг.</t>
  </si>
  <si>
    <t>Непрограммные направления расходов местного бюджета в области жилищного строительства</t>
  </si>
  <si>
    <t>80 0 00 00000</t>
  </si>
  <si>
    <t xml:space="preserve"> МП "Противодействие незаконному обороту наркотических средств, профилактика наркомании населения муниципального района Кинельский" на 2023-2032 годы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</si>
  <si>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2018-2027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</si>
  <si>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2017-2026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</si>
  <si>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2017-2026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</si>
  <si>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2017-2026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</si>
  <si>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2017-2026 годы"</t>
  </si>
  <si>
    <t>МП "Развитие дополнительного образования в муниципальном районе Кинельский" на период 2018-2027 гг.</t>
  </si>
  <si>
    <t>МП "Развитие печатного средства массовой информации в муниципальном районе Кинельский на 2017-2026 годы"</t>
  </si>
  <si>
    <t>МП 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2017-2026 годы  через сетевое издание «Междуречье-Информ»</t>
  </si>
  <si>
    <t>МП "Организация досуга детей, подростков и молодёжи муниципального района Кинельский на 2017-2026 годы"</t>
  </si>
  <si>
    <t>МП «Развитие  культуры муниципального района Кинельский» на 2020-2029 гг.</t>
  </si>
  <si>
    <t xml:space="preserve"> МП "Развитие библиотечного обслуживания муниципального района Кинельский" на 2020-2029 годы.</t>
  </si>
  <si>
    <t>МП «Развитие  физической культуры и спорта муниципального района Кинельский» на 2020-2029 гг.</t>
  </si>
  <si>
    <t>13 0 00 00000</t>
  </si>
  <si>
    <t>МП "Содержание, обслуживание и приобретение движимого и недвижимого имущества" на 2023-2030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</si>
  <si>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2023-2027 годы"</t>
  </si>
  <si>
    <t>МП "Обеспечение жилыми помещениями отдельных категорий граждан в муниципальном районе Кинельский на 2018-2023 годы."</t>
  </si>
  <si>
    <t>МП "Модернизация и развитие автомобильных дорог общего пользования местного значения муниципального района Кинельский на 2023-2027 гг."</t>
  </si>
  <si>
    <t>2. Расходы бюджета</t>
  </si>
  <si>
    <t>Утвержденные бюджетные назначения, в рублях</t>
  </si>
  <si>
    <t>Исполнено,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</si>
</sst>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8" fillId="0" borderId="0" xfId="0" applyNumberFormat="1" applyFont="1" applyFill="1" applyProtection="1">
      <protection hidden="1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4"/>
  <sheetViews>
    <sheetView tabSelected="1" topLeftCell="B1" zoomScale="85" zoomScaleNormal="85" workbookViewId="0">
      <selection activeCell="B1" sqref="B1:I320"/>
    </sheetView>
  </sheetViews>
  <sheetFormatPr defaultColWidth="9.140625" defaultRowHeight="15" x14ac:dyDescent="0.25"/>
  <cols>
    <col min="1" max="1" width="10.14062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21.28515625" style="13" customWidth="1"/>
    <col min="9" max="9" width="22.85546875" style="13" customWidth="1"/>
    <col min="10" max="10" width="12.7109375" style="13" customWidth="1"/>
    <col min="11" max="11" width="11.28515625" style="13" customWidth="1"/>
    <col min="12" max="16384" width="9.140625" style="13"/>
  </cols>
  <sheetData>
    <row r="1" spans="1:9" s="11" customFormat="1" ht="34.5" customHeight="1" x14ac:dyDescent="0.3">
      <c r="A1" s="10"/>
      <c r="H1" s="42" t="s">
        <v>177</v>
      </c>
      <c r="I1" s="42"/>
    </row>
    <row r="2" spans="1:9" ht="18.600000000000001" customHeight="1" x14ac:dyDescent="0.25">
      <c r="F2" s="20"/>
      <c r="G2" s="20"/>
      <c r="H2" s="20"/>
      <c r="I2" s="20"/>
    </row>
    <row r="3" spans="1:9" s="12" customFormat="1" ht="34.5" customHeight="1" x14ac:dyDescent="0.2">
      <c r="B3" s="43" t="s">
        <v>205</v>
      </c>
      <c r="C3" s="43"/>
      <c r="D3" s="43"/>
      <c r="E3" s="43"/>
      <c r="F3" s="43"/>
      <c r="G3" s="43"/>
      <c r="H3" s="43"/>
      <c r="I3" s="43"/>
    </row>
    <row r="5" spans="1:9" ht="15" customHeight="1" x14ac:dyDescent="0.25">
      <c r="B5" s="44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0" t="s">
        <v>206</v>
      </c>
      <c r="I5" s="41" t="s">
        <v>207</v>
      </c>
    </row>
    <row r="6" spans="1:9" x14ac:dyDescent="0.25">
      <c r="B6" s="45"/>
      <c r="C6" s="41"/>
      <c r="D6" s="41"/>
      <c r="E6" s="41"/>
      <c r="F6" s="41"/>
      <c r="G6" s="41"/>
      <c r="H6" s="40"/>
      <c r="I6" s="41"/>
    </row>
    <row r="7" spans="1:9" x14ac:dyDescent="0.25">
      <c r="B7" s="45"/>
      <c r="C7" s="41"/>
      <c r="D7" s="41"/>
      <c r="E7" s="41"/>
      <c r="F7" s="41"/>
      <c r="G7" s="41"/>
      <c r="H7" s="40"/>
      <c r="I7" s="41"/>
    </row>
    <row r="8" spans="1:9" x14ac:dyDescent="0.25">
      <c r="B8" s="45"/>
      <c r="C8" s="41"/>
      <c r="D8" s="41"/>
      <c r="E8" s="41"/>
      <c r="F8" s="41"/>
      <c r="G8" s="41"/>
      <c r="H8" s="40"/>
      <c r="I8" s="41"/>
    </row>
    <row r="9" spans="1:9" ht="15" customHeight="1" x14ac:dyDescent="0.25">
      <c r="B9" s="45"/>
      <c r="C9" s="41"/>
      <c r="D9" s="41"/>
      <c r="E9" s="41"/>
      <c r="F9" s="41"/>
      <c r="G9" s="41"/>
      <c r="H9" s="40"/>
      <c r="I9" s="41"/>
    </row>
    <row r="10" spans="1:9" x14ac:dyDescent="0.25">
      <c r="B10" s="45"/>
      <c r="C10" s="41"/>
      <c r="D10" s="41"/>
      <c r="E10" s="41"/>
      <c r="F10" s="41"/>
      <c r="G10" s="41"/>
      <c r="H10" s="40"/>
      <c r="I10" s="41"/>
    </row>
    <row r="11" spans="1:9" x14ac:dyDescent="0.25">
      <c r="B11" s="45"/>
      <c r="C11" s="41"/>
      <c r="D11" s="41"/>
      <c r="E11" s="41"/>
      <c r="F11" s="41"/>
      <c r="G11" s="41"/>
      <c r="H11" s="40"/>
      <c r="I11" s="41"/>
    </row>
    <row r="12" spans="1:9" ht="40.9" customHeight="1" x14ac:dyDescent="0.25">
      <c r="B12" s="46"/>
      <c r="C12" s="41"/>
      <c r="D12" s="41"/>
      <c r="E12" s="41"/>
      <c r="F12" s="41"/>
      <c r="G12" s="41"/>
      <c r="H12" s="40"/>
      <c r="I12" s="41"/>
    </row>
    <row r="13" spans="1:9" s="14" customFormat="1" ht="63" x14ac:dyDescent="0.25">
      <c r="A13" s="15">
        <v>0</v>
      </c>
      <c r="B13" s="22">
        <v>920</v>
      </c>
      <c r="C13" s="23" t="s">
        <v>146</v>
      </c>
      <c r="D13" s="22"/>
      <c r="E13" s="22"/>
      <c r="F13" s="22" t="s">
        <v>7</v>
      </c>
      <c r="G13" s="22"/>
      <c r="H13" s="24">
        <f>SUMIFS(H14:H1074,$B14:$B1074,$B14)/3</f>
        <v>59357284.160000004</v>
      </c>
      <c r="I13" s="24">
        <f>SUMIFS(I14:I1074,$B14:$B1074,$B14)/3</f>
        <v>40086199.68</v>
      </c>
    </row>
    <row r="14" spans="1:9" s="14" customFormat="1" ht="63" x14ac:dyDescent="0.25">
      <c r="A14" s="15">
        <v>1</v>
      </c>
      <c r="B14" s="25">
        <v>920</v>
      </c>
      <c r="C14" s="26" t="s">
        <v>8</v>
      </c>
      <c r="D14" s="27" t="s">
        <v>70</v>
      </c>
      <c r="E14" s="27" t="s">
        <v>71</v>
      </c>
      <c r="F14" s="27" t="s">
        <v>7</v>
      </c>
      <c r="G14" s="27" t="s">
        <v>99</v>
      </c>
      <c r="H14" s="28">
        <f>SUMIFS(H15:H1069,$B15:$B1069,$B15,$D15:$D1069,$D15,$E15:$E1069,$E15)/2</f>
        <v>15383021.869999999</v>
      </c>
      <c r="I14" s="28">
        <f>SUMIFS(I15:I1069,$B15:$B1069,$B15,$D15:$D1069,$D15,$E15:$E1069,$E15)/2</f>
        <v>9419067.1600000001</v>
      </c>
    </row>
    <row r="15" spans="1:9" s="14" customFormat="1" ht="63" x14ac:dyDescent="0.25">
      <c r="A15" s="15">
        <v>2</v>
      </c>
      <c r="B15" s="29">
        <v>920</v>
      </c>
      <c r="C15" s="30" t="s">
        <v>173</v>
      </c>
      <c r="D15" s="31" t="s">
        <v>70</v>
      </c>
      <c r="E15" s="27" t="s">
        <v>71</v>
      </c>
      <c r="F15" s="27" t="s">
        <v>15</v>
      </c>
      <c r="G15" s="27" t="s">
        <v>72</v>
      </c>
      <c r="H15" s="28">
        <f>SUMIFS(H16:H1069,$B16:$B1069,$B15,$D16:$D1069,$D16,$E16:$E1069,$E16,$F16:$F1069,$F16)</f>
        <v>35000</v>
      </c>
      <c r="I15" s="28">
        <f>SUMIFS(I16:I1069,$B16:$B1069,$B15,$D16:$D1069,$D16,$E16:$E1069,$E16,$F16:$F1069,$F16)</f>
        <v>0</v>
      </c>
    </row>
    <row r="16" spans="1:9" s="14" customFormat="1" ht="47.25" x14ac:dyDescent="0.25">
      <c r="A16" s="15">
        <v>3</v>
      </c>
      <c r="B16" s="25">
        <v>920</v>
      </c>
      <c r="C16" s="32" t="s">
        <v>12</v>
      </c>
      <c r="D16" s="27" t="s">
        <v>70</v>
      </c>
      <c r="E16" s="27" t="s">
        <v>71</v>
      </c>
      <c r="F16" s="27" t="s">
        <v>15</v>
      </c>
      <c r="G16" s="27" t="s">
        <v>74</v>
      </c>
      <c r="H16" s="21">
        <v>35000</v>
      </c>
      <c r="I16" s="21">
        <v>0</v>
      </c>
    </row>
    <row r="17" spans="1:9" s="14" customFormat="1" ht="63" x14ac:dyDescent="0.25">
      <c r="A17" s="15">
        <v>2</v>
      </c>
      <c r="B17" s="29">
        <v>920</v>
      </c>
      <c r="C17" s="30" t="s">
        <v>174</v>
      </c>
      <c r="D17" s="31" t="s">
        <v>70</v>
      </c>
      <c r="E17" s="27" t="s">
        <v>71</v>
      </c>
      <c r="F17" s="27" t="s">
        <v>42</v>
      </c>
      <c r="G17" s="27" t="s">
        <v>72</v>
      </c>
      <c r="H17" s="28">
        <f>SUMIFS(H18:H1071,$B18:$B1071,$B17,$D18:$D1071,$D18,$E18:$E1071,$E18,$F18:$F1071,$F18)</f>
        <v>16500</v>
      </c>
      <c r="I17" s="28">
        <f>SUMIFS(I18:I1071,$B18:$B1071,$B17,$D18:$D1071,$D18,$E18:$E1071,$E18,$F18:$F1071,$F18)</f>
        <v>0</v>
      </c>
    </row>
    <row r="18" spans="1:9" s="14" customFormat="1" ht="47.25" x14ac:dyDescent="0.25">
      <c r="A18" s="15">
        <v>3</v>
      </c>
      <c r="B18" s="25">
        <v>920</v>
      </c>
      <c r="C18" s="32" t="s">
        <v>12</v>
      </c>
      <c r="D18" s="27" t="s">
        <v>70</v>
      </c>
      <c r="E18" s="27" t="s">
        <v>71</v>
      </c>
      <c r="F18" s="27" t="s">
        <v>42</v>
      </c>
      <c r="G18" s="27" t="s">
        <v>74</v>
      </c>
      <c r="H18" s="21">
        <v>16500</v>
      </c>
      <c r="I18" s="21">
        <v>0</v>
      </c>
    </row>
    <row r="19" spans="1:9" s="14" customFormat="1" ht="78.75" x14ac:dyDescent="0.25">
      <c r="A19" s="15">
        <v>2</v>
      </c>
      <c r="B19" s="25">
        <v>920</v>
      </c>
      <c r="C19" s="33" t="s">
        <v>9</v>
      </c>
      <c r="D19" s="27" t="s">
        <v>70</v>
      </c>
      <c r="E19" s="27" t="s">
        <v>71</v>
      </c>
      <c r="F19" s="27" t="s">
        <v>109</v>
      </c>
      <c r="G19" s="27" t="s">
        <v>72</v>
      </c>
      <c r="H19" s="28">
        <f>SUMIFS(H20:H1073,$B20:$B1073,$B19,$D20:$D1073,$D20,$E20:$E1073,$E20,$F20:$F1073,$F20)</f>
        <v>15331521.869999999</v>
      </c>
      <c r="I19" s="28">
        <f>SUMIFS(I20:I1073,$B20:$B1073,$B19,$D20:$D1073,$D20,$E20:$E1073,$E20,$F20:$F1073,$F20)</f>
        <v>9419067.1600000001</v>
      </c>
    </row>
    <row r="20" spans="1:9" s="14" customFormat="1" ht="38.450000000000003" customHeight="1" x14ac:dyDescent="0.25">
      <c r="A20" s="15">
        <v>3</v>
      </c>
      <c r="B20" s="25">
        <v>920</v>
      </c>
      <c r="C20" s="33" t="s">
        <v>11</v>
      </c>
      <c r="D20" s="27" t="s">
        <v>70</v>
      </c>
      <c r="E20" s="27" t="s">
        <v>71</v>
      </c>
      <c r="F20" s="27" t="s">
        <v>109</v>
      </c>
      <c r="G20" s="27" t="s">
        <v>73</v>
      </c>
      <c r="H20" s="21">
        <v>14920221.869999999</v>
      </c>
      <c r="I20" s="21">
        <v>9261648.8900000006</v>
      </c>
    </row>
    <row r="21" spans="1:9" s="14" customFormat="1" ht="47.25" x14ac:dyDescent="0.25">
      <c r="A21" s="15">
        <v>3</v>
      </c>
      <c r="B21" s="25">
        <v>920</v>
      </c>
      <c r="C21" s="33" t="s">
        <v>12</v>
      </c>
      <c r="D21" s="27" t="s">
        <v>70</v>
      </c>
      <c r="E21" s="27" t="s">
        <v>71</v>
      </c>
      <c r="F21" s="27" t="s">
        <v>109</v>
      </c>
      <c r="G21" s="27" t="s">
        <v>74</v>
      </c>
      <c r="H21" s="21">
        <v>411300</v>
      </c>
      <c r="I21" s="21">
        <v>157418.26999999999</v>
      </c>
    </row>
    <row r="22" spans="1:9" s="14" customFormat="1" ht="31.5" x14ac:dyDescent="0.25">
      <c r="A22" s="15">
        <v>3</v>
      </c>
      <c r="B22" s="25">
        <v>920</v>
      </c>
      <c r="C22" s="33" t="s">
        <v>13</v>
      </c>
      <c r="D22" s="27" t="s">
        <v>70</v>
      </c>
      <c r="E22" s="27" t="s">
        <v>71</v>
      </c>
      <c r="F22" s="27" t="s">
        <v>109</v>
      </c>
      <c r="G22" s="27" t="s">
        <v>75</v>
      </c>
      <c r="H22" s="21">
        <v>0</v>
      </c>
      <c r="I22" s="21">
        <v>0</v>
      </c>
    </row>
    <row r="23" spans="1:9" s="14" customFormat="1" ht="15" customHeight="1" x14ac:dyDescent="0.25">
      <c r="A23" s="15">
        <v>1</v>
      </c>
      <c r="B23" s="25">
        <v>920</v>
      </c>
      <c r="C23" s="33" t="s">
        <v>14</v>
      </c>
      <c r="D23" s="27" t="s">
        <v>70</v>
      </c>
      <c r="E23" s="27" t="s">
        <v>76</v>
      </c>
      <c r="F23" s="27"/>
      <c r="G23" s="27"/>
      <c r="H23" s="28">
        <f>SUMIFS(H24:H1078,$B24:$B1078,$B24,$D24:$D1078,$D24,$E24:$E1078,$E24)/2</f>
        <v>0</v>
      </c>
      <c r="I23" s="28">
        <f>SUMIFS(I24:I1078,$B24:$B1078,$B24,$D24:$D1078,$D24,$E24:$E1078,$E24)/2</f>
        <v>0</v>
      </c>
    </row>
    <row r="24" spans="1:9" s="14" customFormat="1" ht="47.25" x14ac:dyDescent="0.25">
      <c r="A24" s="15">
        <v>2</v>
      </c>
      <c r="B24" s="25">
        <v>920</v>
      </c>
      <c r="C24" s="33" t="s">
        <v>35</v>
      </c>
      <c r="D24" s="27" t="s">
        <v>70</v>
      </c>
      <c r="E24" s="27" t="s">
        <v>76</v>
      </c>
      <c r="F24" s="27" t="s">
        <v>111</v>
      </c>
      <c r="G24" s="27" t="s">
        <v>72</v>
      </c>
      <c r="H24" s="28">
        <f>SUMIFS(H25:H1078,$B25:$B1078,$B24,$D25:$D1078,$D25,$E25:$E1078,$E25,$F25:$F1078,$F25)</f>
        <v>0</v>
      </c>
      <c r="I24" s="28">
        <f>SUMIFS(I25:I1078,$B25:$B1078,$B24,$D25:$D1078,$D25,$E25:$E1078,$E25,$F25:$F1078,$F25)</f>
        <v>0</v>
      </c>
    </row>
    <row r="25" spans="1:9" s="14" customFormat="1" ht="15.75" x14ac:dyDescent="0.25">
      <c r="A25" s="15">
        <v>3</v>
      </c>
      <c r="B25" s="25">
        <v>920</v>
      </c>
      <c r="C25" s="33" t="s">
        <v>131</v>
      </c>
      <c r="D25" s="27" t="s">
        <v>70</v>
      </c>
      <c r="E25" s="27" t="s">
        <v>76</v>
      </c>
      <c r="F25" s="27" t="s">
        <v>111</v>
      </c>
      <c r="G25" s="27" t="s">
        <v>130</v>
      </c>
      <c r="H25" s="21">
        <v>0</v>
      </c>
      <c r="I25" s="21">
        <v>0</v>
      </c>
    </row>
    <row r="26" spans="1:9" s="14" customFormat="1" ht="30" customHeight="1" x14ac:dyDescent="0.25">
      <c r="A26" s="15">
        <v>1</v>
      </c>
      <c r="B26" s="25">
        <v>920</v>
      </c>
      <c r="C26" s="33" t="s">
        <v>155</v>
      </c>
      <c r="D26" s="27" t="s">
        <v>76</v>
      </c>
      <c r="E26" s="27" t="s">
        <v>70</v>
      </c>
      <c r="F26" s="27"/>
      <c r="G26" s="27"/>
      <c r="H26" s="28">
        <f>SUMIFS(H27:H1081,$B27:$B1081,$B27,$D27:$D1081,$D27,$E27:$E1081,$E27)/2</f>
        <v>187500</v>
      </c>
      <c r="I26" s="28">
        <f>SUMIFS(I27:I1081,$B27:$B1081,$B27,$D27:$D1081,$D27,$E27:$E1081,$E27)/2</f>
        <v>0</v>
      </c>
    </row>
    <row r="27" spans="1:9" s="14" customFormat="1" ht="63" x14ac:dyDescent="0.25">
      <c r="A27" s="15">
        <v>2</v>
      </c>
      <c r="B27" s="25">
        <v>920</v>
      </c>
      <c r="C27" s="33" t="s">
        <v>153</v>
      </c>
      <c r="D27" s="27" t="s">
        <v>76</v>
      </c>
      <c r="E27" s="27" t="s">
        <v>70</v>
      </c>
      <c r="F27" s="27" t="s">
        <v>152</v>
      </c>
      <c r="G27" s="27" t="s">
        <v>72</v>
      </c>
      <c r="H27" s="28">
        <f>SUMIFS(H28:H1081,$B28:$B1081,$B27,$D28:$D1081,$D28,$E28:$E1081,$E28,$F28:$F1081,$F28)</f>
        <v>187500</v>
      </c>
      <c r="I27" s="28">
        <f>SUMIFS(I28:I1081,$B28:$B1081,$B27,$D28:$D1081,$D28,$E28:$E1081,$E28,$F28:$F1081,$F28)</f>
        <v>0</v>
      </c>
    </row>
    <row r="28" spans="1:9" s="14" customFormat="1" ht="21.6" customHeight="1" x14ac:dyDescent="0.25">
      <c r="A28" s="15">
        <v>3</v>
      </c>
      <c r="B28" s="25">
        <v>920</v>
      </c>
      <c r="C28" s="33" t="s">
        <v>156</v>
      </c>
      <c r="D28" s="27" t="s">
        <v>76</v>
      </c>
      <c r="E28" s="27" t="s">
        <v>70</v>
      </c>
      <c r="F28" s="27" t="s">
        <v>152</v>
      </c>
      <c r="G28" s="27" t="s">
        <v>154</v>
      </c>
      <c r="H28" s="21">
        <v>187500</v>
      </c>
      <c r="I28" s="21">
        <v>0</v>
      </c>
    </row>
    <row r="29" spans="1:9" s="14" customFormat="1" ht="52.9" customHeight="1" x14ac:dyDescent="0.25">
      <c r="A29" s="15">
        <v>1</v>
      </c>
      <c r="B29" s="25">
        <v>920</v>
      </c>
      <c r="C29" s="33" t="s">
        <v>16</v>
      </c>
      <c r="D29" s="27" t="s">
        <v>77</v>
      </c>
      <c r="E29" s="27" t="s">
        <v>70</v>
      </c>
      <c r="F29" s="27" t="s">
        <v>7</v>
      </c>
      <c r="G29" s="27" t="s">
        <v>72</v>
      </c>
      <c r="H29" s="28">
        <f>SUMIFS(H30:H1084,$B30:$B1084,$B30,$D30:$D1084,$D30,$E30:$E1084,$E30)/2</f>
        <v>11900000</v>
      </c>
      <c r="I29" s="28">
        <f>SUMIFS(I30:I1084,$B30:$B1084,$B30,$D30:$D1084,$D30,$E30:$E1084,$E30)/2</f>
        <v>10929368</v>
      </c>
    </row>
    <row r="30" spans="1:9" s="14" customFormat="1" ht="31.5" x14ac:dyDescent="0.25">
      <c r="A30" s="15">
        <v>2</v>
      </c>
      <c r="B30" s="25">
        <v>920</v>
      </c>
      <c r="C30" s="33" t="s">
        <v>17</v>
      </c>
      <c r="D30" s="27" t="s">
        <v>77</v>
      </c>
      <c r="E30" s="27" t="s">
        <v>70</v>
      </c>
      <c r="F30" s="27" t="s">
        <v>110</v>
      </c>
      <c r="G30" s="27" t="s">
        <v>72</v>
      </c>
      <c r="H30" s="28">
        <f>SUMIFS(H31:H1084,$B31:$B1084,$B30,$D31:$D1084,$D31,$E31:$E1084,$E31,$F31:$F1084,$F31)</f>
        <v>11900000</v>
      </c>
      <c r="I30" s="28">
        <f>SUMIFS(I31:I1084,$B31:$B1084,$B30,$D31:$D1084,$D31,$E31:$E1084,$E31,$F31:$F1084,$F31)</f>
        <v>10929368</v>
      </c>
    </row>
    <row r="31" spans="1:9" s="14" customFormat="1" ht="15.75" x14ac:dyDescent="0.25">
      <c r="A31" s="15">
        <v>3</v>
      </c>
      <c r="B31" s="25">
        <v>920</v>
      </c>
      <c r="C31" s="33" t="s">
        <v>18</v>
      </c>
      <c r="D31" s="27" t="s">
        <v>77</v>
      </c>
      <c r="E31" s="27" t="s">
        <v>70</v>
      </c>
      <c r="F31" s="27" t="s">
        <v>110</v>
      </c>
      <c r="G31" s="27" t="s">
        <v>78</v>
      </c>
      <c r="H31" s="21">
        <v>11900000</v>
      </c>
      <c r="I31" s="21">
        <v>10929368</v>
      </c>
    </row>
    <row r="32" spans="1:9" s="14" customFormat="1" ht="31.5" x14ac:dyDescent="0.25">
      <c r="A32" s="15">
        <v>1</v>
      </c>
      <c r="B32" s="25">
        <v>920</v>
      </c>
      <c r="C32" s="34" t="s">
        <v>135</v>
      </c>
      <c r="D32" s="27" t="s">
        <v>77</v>
      </c>
      <c r="E32" s="27" t="s">
        <v>79</v>
      </c>
      <c r="F32" s="27"/>
      <c r="G32" s="27"/>
      <c r="H32" s="28">
        <f>SUMIFS(H33:H1087,$B33:$B1087,$B33,$D33:$D1087,$D33,$E33:$E1087,$E33)/2</f>
        <v>31886762.289999999</v>
      </c>
      <c r="I32" s="28">
        <f>SUMIFS(I33:I1087,$B33:$B1087,$B33,$D33:$D1087,$D33,$E33:$E1087,$E33)/2</f>
        <v>19737764.52</v>
      </c>
    </row>
    <row r="33" spans="1:9" s="14" customFormat="1" ht="47.25" x14ac:dyDescent="0.25">
      <c r="A33" s="15">
        <v>2</v>
      </c>
      <c r="B33" s="25">
        <v>920</v>
      </c>
      <c r="C33" s="33" t="s">
        <v>162</v>
      </c>
      <c r="D33" s="27" t="s">
        <v>77</v>
      </c>
      <c r="E33" s="27" t="s">
        <v>79</v>
      </c>
      <c r="F33" s="27" t="s">
        <v>157</v>
      </c>
      <c r="G33" s="27" t="s">
        <v>72</v>
      </c>
      <c r="H33" s="28">
        <f>SUMIFS(H34:H1087,$B34:$B1087,$B33,$D34:$D1087,$D34,$E34:$E1087,$E34,$F34:$F1087,$F34)</f>
        <v>1696448.43</v>
      </c>
      <c r="I33" s="28">
        <f>SUMIFS(I34:I1087,$B34:$B1087,$B33,$D34:$D1087,$D34,$E34:$E1087,$E34,$F34:$F1087,$F34)</f>
        <v>790000</v>
      </c>
    </row>
    <row r="34" spans="1:9" s="14" customFormat="1" ht="15.75" x14ac:dyDescent="0.25">
      <c r="A34" s="15">
        <v>3</v>
      </c>
      <c r="B34" s="25">
        <v>920</v>
      </c>
      <c r="C34" s="33" t="s">
        <v>19</v>
      </c>
      <c r="D34" s="27" t="s">
        <v>77</v>
      </c>
      <c r="E34" s="27" t="s">
        <v>79</v>
      </c>
      <c r="F34" s="27" t="s">
        <v>157</v>
      </c>
      <c r="G34" s="27" t="s">
        <v>80</v>
      </c>
      <c r="H34" s="21">
        <v>1696448.43</v>
      </c>
      <c r="I34" s="21">
        <v>790000</v>
      </c>
    </row>
    <row r="35" spans="1:9" s="14" customFormat="1" ht="31.5" x14ac:dyDescent="0.25">
      <c r="A35" s="15">
        <v>2</v>
      </c>
      <c r="B35" s="25">
        <v>920</v>
      </c>
      <c r="C35" s="33" t="s">
        <v>17</v>
      </c>
      <c r="D35" s="27" t="s">
        <v>77</v>
      </c>
      <c r="E35" s="27" t="s">
        <v>79</v>
      </c>
      <c r="F35" s="27" t="s">
        <v>110</v>
      </c>
      <c r="G35" s="27"/>
      <c r="H35" s="28">
        <f>SUMIFS(H36:H1089,$B36:$B1089,$B35,$D36:$D1089,$D36,$E36:$E1089,$E36,$F36:$F1089,$F36)</f>
        <v>30190313.859999999</v>
      </c>
      <c r="I35" s="28">
        <f>SUMIFS(I36:I1089,$B36:$B1089,$B35,$D36:$D1089,$D36,$E36:$E1089,$E36,$F36:$F1089,$F36)</f>
        <v>18947764.52</v>
      </c>
    </row>
    <row r="36" spans="1:9" s="14" customFormat="1" ht="15.75" x14ac:dyDescent="0.25">
      <c r="A36" s="15">
        <v>3</v>
      </c>
      <c r="B36" s="25">
        <v>920</v>
      </c>
      <c r="C36" s="33" t="s">
        <v>19</v>
      </c>
      <c r="D36" s="27" t="s">
        <v>77</v>
      </c>
      <c r="E36" s="27" t="s">
        <v>79</v>
      </c>
      <c r="F36" s="27" t="s">
        <v>110</v>
      </c>
      <c r="G36" s="27" t="s">
        <v>80</v>
      </c>
      <c r="H36" s="21">
        <v>30190313.859999999</v>
      </c>
      <c r="I36" s="21">
        <v>18947764.52</v>
      </c>
    </row>
    <row r="37" spans="1:9" s="14" customFormat="1" ht="47.25" x14ac:dyDescent="0.25">
      <c r="A37" s="15">
        <v>0</v>
      </c>
      <c r="B37" s="22">
        <v>933</v>
      </c>
      <c r="C37" s="23" t="s">
        <v>145</v>
      </c>
      <c r="D37" s="35" t="s">
        <v>72</v>
      </c>
      <c r="E37" s="35" t="s">
        <v>72</v>
      </c>
      <c r="F37" s="35" t="s">
        <v>7</v>
      </c>
      <c r="G37" s="35" t="s">
        <v>72</v>
      </c>
      <c r="H37" s="24">
        <f>SUMIFS(H38:H1098,$B38:$B1098,$B38)/3</f>
        <v>829504.37</v>
      </c>
      <c r="I37" s="24">
        <f>SUMIFS(I38:I1098,$B38:$B1098,$B38)/3</f>
        <v>597274.5</v>
      </c>
    </row>
    <row r="38" spans="1:9" s="14" customFormat="1" ht="70.900000000000006" customHeight="1" x14ac:dyDescent="0.25">
      <c r="A38" s="15">
        <v>1</v>
      </c>
      <c r="B38" s="25">
        <v>933</v>
      </c>
      <c r="C38" s="33" t="s">
        <v>20</v>
      </c>
      <c r="D38" s="27" t="s">
        <v>70</v>
      </c>
      <c r="E38" s="27" t="s">
        <v>79</v>
      </c>
      <c r="F38" s="27" t="s">
        <v>7</v>
      </c>
      <c r="G38" s="27" t="s">
        <v>72</v>
      </c>
      <c r="H38" s="28">
        <f>SUMIFS(H39:H1093,$B39:$B1093,$B39,$D39:$D1093,$D39,$E39:$E1093,$E39)/2</f>
        <v>829504.37</v>
      </c>
      <c r="I38" s="28">
        <f>SUMIFS(I39:I1093,$B39:$B1093,$B39,$D39:$D1093,$D39,$E39:$E1093,$E39)/2</f>
        <v>597274.5</v>
      </c>
    </row>
    <row r="39" spans="1:9" s="14" customFormat="1" ht="78.75" x14ac:dyDescent="0.25">
      <c r="A39" s="15">
        <v>2</v>
      </c>
      <c r="B39" s="25">
        <v>933</v>
      </c>
      <c r="C39" s="33" t="s">
        <v>9</v>
      </c>
      <c r="D39" s="27" t="s">
        <v>70</v>
      </c>
      <c r="E39" s="27" t="s">
        <v>79</v>
      </c>
      <c r="F39" s="27" t="s">
        <v>109</v>
      </c>
      <c r="G39" s="27" t="s">
        <v>72</v>
      </c>
      <c r="H39" s="28">
        <f>SUMIFS(H40:H1093,$B40:$B1093,$B39,$D40:$D1093,$D40,$E40:$E1093,$E40,$F40:$F1093,$F40)</f>
        <v>829504.37</v>
      </c>
      <c r="I39" s="28">
        <f>SUMIFS(I40:I1093,$B40:$B1093,$B39,$D40:$D1093,$D40,$E40:$E1093,$E40,$F40:$F1093,$F40)</f>
        <v>597274.5</v>
      </c>
    </row>
    <row r="40" spans="1:9" s="14" customFormat="1" ht="35.450000000000003" customHeight="1" x14ac:dyDescent="0.25">
      <c r="A40" s="15">
        <v>3</v>
      </c>
      <c r="B40" s="25">
        <v>933</v>
      </c>
      <c r="C40" s="33" t="s">
        <v>11</v>
      </c>
      <c r="D40" s="27" t="s">
        <v>70</v>
      </c>
      <c r="E40" s="27" t="s">
        <v>79</v>
      </c>
      <c r="F40" s="27" t="s">
        <v>109</v>
      </c>
      <c r="G40" s="27" t="s">
        <v>73</v>
      </c>
      <c r="H40" s="21">
        <v>703716.37</v>
      </c>
      <c r="I40" s="21">
        <v>541319.5</v>
      </c>
    </row>
    <row r="41" spans="1:9" s="14" customFormat="1" ht="47.25" x14ac:dyDescent="0.25">
      <c r="A41" s="15">
        <v>3</v>
      </c>
      <c r="B41" s="25">
        <v>933</v>
      </c>
      <c r="C41" s="33" t="s">
        <v>12</v>
      </c>
      <c r="D41" s="27" t="s">
        <v>70</v>
      </c>
      <c r="E41" s="27" t="s">
        <v>79</v>
      </c>
      <c r="F41" s="27" t="s">
        <v>109</v>
      </c>
      <c r="G41" s="27" t="s">
        <v>74</v>
      </c>
      <c r="H41" s="21">
        <v>125788</v>
      </c>
      <c r="I41" s="21">
        <v>55955</v>
      </c>
    </row>
    <row r="42" spans="1:9" s="14" customFormat="1" ht="35.450000000000003" customHeight="1" x14ac:dyDescent="0.25">
      <c r="A42" s="15">
        <v>3</v>
      </c>
      <c r="B42" s="25">
        <v>933</v>
      </c>
      <c r="C42" s="33" t="s">
        <v>21</v>
      </c>
      <c r="D42" s="27" t="s">
        <v>70</v>
      </c>
      <c r="E42" s="27" t="s">
        <v>79</v>
      </c>
      <c r="F42" s="27" t="s">
        <v>109</v>
      </c>
      <c r="G42" s="27" t="s">
        <v>81</v>
      </c>
      <c r="H42" s="21">
        <v>0</v>
      </c>
      <c r="I42" s="21">
        <v>0</v>
      </c>
    </row>
    <row r="43" spans="1:9" s="14" customFormat="1" ht="31.5" x14ac:dyDescent="0.25">
      <c r="A43" s="15">
        <v>3</v>
      </c>
      <c r="B43" s="25">
        <v>933</v>
      </c>
      <c r="C43" s="33" t="s">
        <v>13</v>
      </c>
      <c r="D43" s="27" t="s">
        <v>70</v>
      </c>
      <c r="E43" s="27" t="s">
        <v>79</v>
      </c>
      <c r="F43" s="27" t="s">
        <v>109</v>
      </c>
      <c r="G43" s="27" t="s">
        <v>75</v>
      </c>
      <c r="H43" s="21">
        <v>0</v>
      </c>
      <c r="I43" s="21">
        <v>0</v>
      </c>
    </row>
    <row r="44" spans="1:9" s="14" customFormat="1" ht="47.25" x14ac:dyDescent="0.25">
      <c r="A44" s="15">
        <v>0</v>
      </c>
      <c r="B44" s="22">
        <v>934</v>
      </c>
      <c r="C44" s="23" t="s">
        <v>180</v>
      </c>
      <c r="D44" s="35" t="s">
        <v>72</v>
      </c>
      <c r="E44" s="35" t="s">
        <v>72</v>
      </c>
      <c r="F44" s="35" t="s">
        <v>7</v>
      </c>
      <c r="G44" s="35" t="s">
        <v>72</v>
      </c>
      <c r="H44" s="24">
        <f>SUMIFS(H45:H1105,$B45:$B1105,$B45)/3</f>
        <v>2736331.14</v>
      </c>
      <c r="I44" s="24">
        <f>SUMIFS(I45:I1105,$B45:$B1105,$B45)/3</f>
        <v>2042841.57</v>
      </c>
    </row>
    <row r="45" spans="1:9" s="14" customFormat="1" ht="63" x14ac:dyDescent="0.25">
      <c r="A45" s="15">
        <v>1</v>
      </c>
      <c r="B45" s="25">
        <v>934</v>
      </c>
      <c r="C45" s="33" t="s">
        <v>8</v>
      </c>
      <c r="D45" s="27" t="s">
        <v>70</v>
      </c>
      <c r="E45" s="27" t="s">
        <v>71</v>
      </c>
      <c r="F45" s="27" t="s">
        <v>7</v>
      </c>
      <c r="G45" s="27" t="s">
        <v>72</v>
      </c>
      <c r="H45" s="28">
        <f>SUMIFS(H46:H1100,$B46:$B1100,$B46,$D46:$D1100,$D46,$E46:$E1100,$E46)/2</f>
        <v>2736331.14</v>
      </c>
      <c r="I45" s="28">
        <f>SUMIFS(I46:I1100,$B46:$B1100,$B46,$D46:$D1100,$D46,$E46:$E1100,$E46)/2</f>
        <v>2042841.57</v>
      </c>
    </row>
    <row r="46" spans="1:9" s="14" customFormat="1" ht="63" x14ac:dyDescent="0.25">
      <c r="A46" s="15">
        <v>2</v>
      </c>
      <c r="B46" s="25">
        <v>934</v>
      </c>
      <c r="C46" s="30" t="s">
        <v>173</v>
      </c>
      <c r="D46" s="27" t="s">
        <v>70</v>
      </c>
      <c r="E46" s="27" t="s">
        <v>71</v>
      </c>
      <c r="F46" s="27" t="s">
        <v>15</v>
      </c>
      <c r="G46" s="27" t="s">
        <v>72</v>
      </c>
      <c r="H46" s="28">
        <f>SUMIFS(H47:H1100,$B47:$B1100,$B46,$D47:$D1100,$D47,$E47:$E1100,$E47,$F47:$F1100,$F47)</f>
        <v>0</v>
      </c>
      <c r="I46" s="28">
        <f>SUMIFS(I47:I1100,$B47:$B1100,$B46,$D47:$D1100,$D47,$E47:$E1100,$E47,$F47:$F1100,$F47)</f>
        <v>0</v>
      </c>
    </row>
    <row r="47" spans="1:9" s="14" customFormat="1" ht="51.6" customHeight="1" x14ac:dyDescent="0.25">
      <c r="A47" s="15">
        <v>3</v>
      </c>
      <c r="B47" s="25">
        <v>934</v>
      </c>
      <c r="C47" s="33" t="s">
        <v>12</v>
      </c>
      <c r="D47" s="27" t="s">
        <v>70</v>
      </c>
      <c r="E47" s="27" t="s">
        <v>71</v>
      </c>
      <c r="F47" s="27" t="s">
        <v>15</v>
      </c>
      <c r="G47" s="27" t="s">
        <v>74</v>
      </c>
      <c r="H47" s="21">
        <v>0</v>
      </c>
      <c r="I47" s="21">
        <v>0</v>
      </c>
    </row>
    <row r="48" spans="1:9" s="14" customFormat="1" ht="63" x14ac:dyDescent="0.25">
      <c r="A48" s="15">
        <v>2</v>
      </c>
      <c r="B48" s="25">
        <v>934</v>
      </c>
      <c r="C48" s="30" t="s">
        <v>174</v>
      </c>
      <c r="D48" s="27" t="s">
        <v>70</v>
      </c>
      <c r="E48" s="27" t="s">
        <v>71</v>
      </c>
      <c r="F48" s="27" t="s">
        <v>42</v>
      </c>
      <c r="G48" s="27" t="s">
        <v>72</v>
      </c>
      <c r="H48" s="28">
        <f>SUMIFS(H49:H1102,$B49:$B1102,$B48,$D49:$D1102,$D49,$E49:$E1102,$E49,$F49:$F1102,$F49)</f>
        <v>3500</v>
      </c>
      <c r="I48" s="28">
        <f>SUMIFS(I49:I1102,$B49:$B1102,$B48,$D49:$D1102,$D49,$E49:$E1102,$E49,$F49:$F1102,$F49)</f>
        <v>0</v>
      </c>
    </row>
    <row r="49" spans="1:9" s="14" customFormat="1" ht="51.6" customHeight="1" x14ac:dyDescent="0.25">
      <c r="A49" s="15">
        <v>3</v>
      </c>
      <c r="B49" s="25">
        <v>934</v>
      </c>
      <c r="C49" s="33" t="s">
        <v>12</v>
      </c>
      <c r="D49" s="27" t="s">
        <v>70</v>
      </c>
      <c r="E49" s="27" t="s">
        <v>71</v>
      </c>
      <c r="F49" s="27" t="s">
        <v>42</v>
      </c>
      <c r="G49" s="27" t="s">
        <v>74</v>
      </c>
      <c r="H49" s="21">
        <v>3500</v>
      </c>
      <c r="I49" s="21">
        <v>0</v>
      </c>
    </row>
    <row r="50" spans="1:9" s="14" customFormat="1" ht="78.75" x14ac:dyDescent="0.25">
      <c r="A50" s="15">
        <v>2</v>
      </c>
      <c r="B50" s="25">
        <v>934</v>
      </c>
      <c r="C50" s="33" t="s">
        <v>9</v>
      </c>
      <c r="D50" s="27" t="s">
        <v>70</v>
      </c>
      <c r="E50" s="27" t="s">
        <v>71</v>
      </c>
      <c r="F50" s="27" t="s">
        <v>109</v>
      </c>
      <c r="G50" s="27" t="s">
        <v>72</v>
      </c>
      <c r="H50" s="28">
        <f>SUMIFS(H51:H1104,$B51:$B1104,$B50,$D51:$D1104,$D51,$E51:$E1104,$E51,$F51:$F1104,$F51)</f>
        <v>2732831.14</v>
      </c>
      <c r="I50" s="28">
        <f>SUMIFS(I51:I1104,$B51:$B1104,$B50,$D51:$D1104,$D51,$E51:$E1104,$E51,$F51:$F1104,$F51)</f>
        <v>2042841.57</v>
      </c>
    </row>
    <row r="51" spans="1:9" s="14" customFormat="1" ht="47.25" x14ac:dyDescent="0.25">
      <c r="A51" s="15">
        <v>3</v>
      </c>
      <c r="B51" s="25">
        <v>934</v>
      </c>
      <c r="C51" s="33" t="s">
        <v>11</v>
      </c>
      <c r="D51" s="27" t="s">
        <v>70</v>
      </c>
      <c r="E51" s="27" t="s">
        <v>71</v>
      </c>
      <c r="F51" s="27" t="s">
        <v>109</v>
      </c>
      <c r="G51" s="27" t="s">
        <v>73</v>
      </c>
      <c r="H51" s="21">
        <v>2679690.7000000002</v>
      </c>
      <c r="I51" s="21">
        <v>2036081.57</v>
      </c>
    </row>
    <row r="52" spans="1:9" s="14" customFormat="1" ht="47.25" x14ac:dyDescent="0.25">
      <c r="A52" s="15">
        <v>3</v>
      </c>
      <c r="B52" s="25">
        <v>934</v>
      </c>
      <c r="C52" s="33" t="s">
        <v>12</v>
      </c>
      <c r="D52" s="27" t="s">
        <v>70</v>
      </c>
      <c r="E52" s="27" t="s">
        <v>71</v>
      </c>
      <c r="F52" s="27" t="s">
        <v>109</v>
      </c>
      <c r="G52" s="27" t="s">
        <v>74</v>
      </c>
      <c r="H52" s="21">
        <v>53140.44</v>
      </c>
      <c r="I52" s="21">
        <v>6760</v>
      </c>
    </row>
    <row r="53" spans="1:9" s="14" customFormat="1" ht="78.75" x14ac:dyDescent="0.25">
      <c r="A53" s="15">
        <v>0</v>
      </c>
      <c r="B53" s="22">
        <v>935</v>
      </c>
      <c r="C53" s="23" t="s">
        <v>144</v>
      </c>
      <c r="D53" s="35" t="s">
        <v>72</v>
      </c>
      <c r="E53" s="35" t="s">
        <v>72</v>
      </c>
      <c r="F53" s="35" t="s">
        <v>7</v>
      </c>
      <c r="G53" s="35" t="s">
        <v>72</v>
      </c>
      <c r="H53" s="24">
        <f>SUMIFS(H54:H1114,$B54:$B1114,$B54)/3</f>
        <v>7260538.75</v>
      </c>
      <c r="I53" s="24">
        <f>SUMIFS(I54:I1114,$B54:$B1114,$B54)/3</f>
        <v>7260538.75</v>
      </c>
    </row>
    <row r="54" spans="1:9" s="14" customFormat="1" ht="47.25" x14ac:dyDescent="0.25">
      <c r="A54" s="15">
        <v>1</v>
      </c>
      <c r="B54" s="25">
        <v>935</v>
      </c>
      <c r="C54" s="33" t="s">
        <v>36</v>
      </c>
      <c r="D54" s="27" t="s">
        <v>79</v>
      </c>
      <c r="E54" s="27" t="s">
        <v>77</v>
      </c>
      <c r="F54" s="27"/>
      <c r="G54" s="27"/>
      <c r="H54" s="28">
        <f>SUMIFS(H55:H1109,$B55:$B1109,$B55,$D55:$D1109,$D55,$E55:$E1109,$E55)/2</f>
        <v>80000</v>
      </c>
      <c r="I54" s="28">
        <f>SUMIFS(I55:I1109,$B55:$B1109,$B55,$D55:$D1109,$D55,$E55:$E1109,$E55)/2</f>
        <v>80000</v>
      </c>
    </row>
    <row r="55" spans="1:9" s="14" customFormat="1" ht="78.75" x14ac:dyDescent="0.25">
      <c r="A55" s="15">
        <v>2</v>
      </c>
      <c r="B55" s="25">
        <v>935</v>
      </c>
      <c r="C55" s="33" t="s">
        <v>187</v>
      </c>
      <c r="D55" s="27" t="s">
        <v>79</v>
      </c>
      <c r="E55" s="27" t="s">
        <v>77</v>
      </c>
      <c r="F55" s="27" t="s">
        <v>53</v>
      </c>
      <c r="G55" s="27"/>
      <c r="H55" s="28">
        <f>SUMIFS(H56:H1109,$B56:$B1109,$B55,$D56:$D1109,$D56,$E56:$E1109,$E56,$F56:$F1109,$F56)</f>
        <v>80000</v>
      </c>
      <c r="I55" s="28">
        <f>SUMIFS(I56:I1109,$B56:$B1109,$B55,$D56:$D1109,$D56,$E56:$E1109,$E56,$F56:$F1109,$F56)</f>
        <v>80000</v>
      </c>
    </row>
    <row r="56" spans="1:9" s="14" customFormat="1" ht="15.75" x14ac:dyDescent="0.25">
      <c r="A56" s="15">
        <v>3</v>
      </c>
      <c r="B56" s="25">
        <v>935</v>
      </c>
      <c r="C56" s="33" t="s">
        <v>46</v>
      </c>
      <c r="D56" s="27" t="s">
        <v>79</v>
      </c>
      <c r="E56" s="27" t="s">
        <v>77</v>
      </c>
      <c r="F56" s="27" t="s">
        <v>53</v>
      </c>
      <c r="G56" s="27" t="s">
        <v>92</v>
      </c>
      <c r="H56" s="21">
        <v>80000</v>
      </c>
      <c r="I56" s="21">
        <v>80000</v>
      </c>
    </row>
    <row r="57" spans="1:9" s="14" customFormat="1" ht="15.75" x14ac:dyDescent="0.25">
      <c r="A57" s="15">
        <v>1</v>
      </c>
      <c r="B57" s="25">
        <v>935</v>
      </c>
      <c r="C57" s="33" t="s">
        <v>133</v>
      </c>
      <c r="D57" s="27" t="s">
        <v>82</v>
      </c>
      <c r="E57" s="27" t="s">
        <v>82</v>
      </c>
      <c r="F57" s="27" t="s">
        <v>7</v>
      </c>
      <c r="G57" s="27" t="s">
        <v>72</v>
      </c>
      <c r="H57" s="28">
        <f>SUMIFS(H58:H1112,$B58:$B1112,$B58,$D58:$D1112,$D58,$E58:$E1112,$E58)/2</f>
        <v>888235.08</v>
      </c>
      <c r="I57" s="28">
        <f>SUMIFS(I58:I1112,$B58:$B1112,$B58,$D58:$D1112,$D58,$E58:$E1112,$E58)/2</f>
        <v>888235.08</v>
      </c>
    </row>
    <row r="58" spans="1:9" s="14" customFormat="1" ht="31.5" x14ac:dyDescent="0.25">
      <c r="A58" s="15">
        <v>2</v>
      </c>
      <c r="B58" s="25">
        <v>935</v>
      </c>
      <c r="C58" s="33" t="s">
        <v>158</v>
      </c>
      <c r="D58" s="27" t="s">
        <v>82</v>
      </c>
      <c r="E58" s="27" t="s">
        <v>82</v>
      </c>
      <c r="F58" s="27" t="s">
        <v>22</v>
      </c>
      <c r="G58" s="27"/>
      <c r="H58" s="28">
        <f>SUMIFS(H59:H1112,$B59:$B1112,$B58,$D59:$D1112,$D59,$E59:$E1112,$E59,$F59:$F1112,$F59)</f>
        <v>688235.08</v>
      </c>
      <c r="I58" s="28">
        <f>SUMIFS(I59:I1112,$B59:$B1112,$B58,$D59:$D1112,$D59,$E59:$E1112,$E59,$F59:$F1112,$F59)</f>
        <v>688235.08</v>
      </c>
    </row>
    <row r="59" spans="1:9" s="14" customFormat="1" ht="15.75" x14ac:dyDescent="0.25">
      <c r="A59" s="15">
        <v>3</v>
      </c>
      <c r="B59" s="25">
        <v>935</v>
      </c>
      <c r="C59" s="33" t="s">
        <v>46</v>
      </c>
      <c r="D59" s="27" t="s">
        <v>82</v>
      </c>
      <c r="E59" s="27" t="s">
        <v>82</v>
      </c>
      <c r="F59" s="27" t="s">
        <v>22</v>
      </c>
      <c r="G59" s="27" t="s">
        <v>92</v>
      </c>
      <c r="H59" s="21">
        <v>688235.08</v>
      </c>
      <c r="I59" s="21">
        <v>688235.08</v>
      </c>
    </row>
    <row r="60" spans="1:9" s="14" customFormat="1" ht="47.25" x14ac:dyDescent="0.25">
      <c r="A60" s="15">
        <v>2</v>
      </c>
      <c r="B60" s="25">
        <v>935</v>
      </c>
      <c r="C60" s="36" t="s">
        <v>196</v>
      </c>
      <c r="D60" s="27" t="s">
        <v>82</v>
      </c>
      <c r="E60" s="27" t="s">
        <v>82</v>
      </c>
      <c r="F60" s="27" t="s">
        <v>64</v>
      </c>
      <c r="G60" s="27"/>
      <c r="H60" s="28">
        <f>SUMIFS(H61:H1114,$B61:$B1114,$B60,$D61:$D1114,$D61,$E61:$E1114,$E61,$F61:$F1114,$F61)</f>
        <v>200000</v>
      </c>
      <c r="I60" s="28">
        <f>SUMIFS(I61:I1114,$B61:$B1114,$B60,$D61:$D1114,$D61,$E61:$E1114,$E61,$F61:$F1114,$F61)</f>
        <v>200000</v>
      </c>
    </row>
    <row r="61" spans="1:9" s="14" customFormat="1" ht="15.75" x14ac:dyDescent="0.25">
      <c r="A61" s="15">
        <v>3</v>
      </c>
      <c r="B61" s="25">
        <v>935</v>
      </c>
      <c r="C61" s="33" t="s">
        <v>46</v>
      </c>
      <c r="D61" s="27" t="s">
        <v>82</v>
      </c>
      <c r="E61" s="27" t="s">
        <v>82</v>
      </c>
      <c r="F61" s="27" t="s">
        <v>64</v>
      </c>
      <c r="G61" s="27" t="s">
        <v>92</v>
      </c>
      <c r="H61" s="21">
        <v>200000</v>
      </c>
      <c r="I61" s="21">
        <v>200000</v>
      </c>
    </row>
    <row r="62" spans="1:9" s="14" customFormat="1" ht="15.75" x14ac:dyDescent="0.25">
      <c r="A62" s="15">
        <v>1</v>
      </c>
      <c r="B62" s="25">
        <v>935</v>
      </c>
      <c r="C62" s="33" t="s">
        <v>24</v>
      </c>
      <c r="D62" s="27" t="s">
        <v>84</v>
      </c>
      <c r="E62" s="27" t="s">
        <v>70</v>
      </c>
      <c r="F62" s="27" t="s">
        <v>7</v>
      </c>
      <c r="G62" s="27" t="s">
        <v>72</v>
      </c>
      <c r="H62" s="28">
        <f>SUMIFS(H63:H1117,$B63:$B1117,$B63,$D63:$D1117,$D63,$E63:$E1117,$E63)/2</f>
        <v>5314217.3099999996</v>
      </c>
      <c r="I62" s="28">
        <f>SUMIFS(I63:I1117,$B63:$B1117,$B63,$D63:$D1117,$D63,$E63:$E1117,$E63)/2</f>
        <v>5314217.3099999996</v>
      </c>
    </row>
    <row r="63" spans="1:9" s="14" customFormat="1" ht="39" customHeight="1" x14ac:dyDescent="0.25">
      <c r="A63" s="15">
        <v>2</v>
      </c>
      <c r="B63" s="25">
        <v>935</v>
      </c>
      <c r="C63" s="33" t="s">
        <v>197</v>
      </c>
      <c r="D63" s="27" t="s">
        <v>84</v>
      </c>
      <c r="E63" s="27" t="s">
        <v>70</v>
      </c>
      <c r="F63" s="27" t="s">
        <v>25</v>
      </c>
      <c r="G63" s="27"/>
      <c r="H63" s="28">
        <f>SUMIFS(H64:H1117,$B64:$B1117,$B63,$D64:$D1117,$D64,$E64:$E1117,$E64,$F64:$F1117,$F64)</f>
        <v>4009966.29</v>
      </c>
      <c r="I63" s="28">
        <f>SUMIFS(I64:I1117,$B64:$B1117,$B63,$D64:$D1117,$D64,$E64:$E1117,$E64,$F64:$F1117,$F64)</f>
        <v>4009966.29</v>
      </c>
    </row>
    <row r="64" spans="1:9" s="14" customFormat="1" ht="31.5" x14ac:dyDescent="0.25">
      <c r="A64" s="15">
        <v>3</v>
      </c>
      <c r="B64" s="25">
        <v>935</v>
      </c>
      <c r="C64" s="33" t="s">
        <v>23</v>
      </c>
      <c r="D64" s="27" t="s">
        <v>84</v>
      </c>
      <c r="E64" s="27" t="s">
        <v>70</v>
      </c>
      <c r="F64" s="27" t="s">
        <v>25</v>
      </c>
      <c r="G64" s="27" t="s">
        <v>83</v>
      </c>
      <c r="H64" s="21">
        <v>3643551.23</v>
      </c>
      <c r="I64" s="21">
        <v>3643551.23</v>
      </c>
    </row>
    <row r="65" spans="1:9" s="14" customFormat="1" ht="47.25" x14ac:dyDescent="0.25">
      <c r="A65" s="15">
        <v>3</v>
      </c>
      <c r="B65" s="25">
        <v>935</v>
      </c>
      <c r="C65" s="33" t="s">
        <v>12</v>
      </c>
      <c r="D65" s="27" t="s">
        <v>84</v>
      </c>
      <c r="E65" s="27" t="s">
        <v>70</v>
      </c>
      <c r="F65" s="27" t="s">
        <v>25</v>
      </c>
      <c r="G65" s="27" t="s">
        <v>74</v>
      </c>
      <c r="H65" s="21">
        <v>364715.06</v>
      </c>
      <c r="I65" s="21">
        <v>364715.06</v>
      </c>
    </row>
    <row r="66" spans="1:9" s="14" customFormat="1" ht="15.75" x14ac:dyDescent="0.25">
      <c r="A66" s="15">
        <v>3</v>
      </c>
      <c r="B66" s="25">
        <v>935</v>
      </c>
      <c r="C66" s="33" t="s">
        <v>168</v>
      </c>
      <c r="D66" s="27" t="s">
        <v>84</v>
      </c>
      <c r="E66" s="27" t="s">
        <v>70</v>
      </c>
      <c r="F66" s="27" t="s">
        <v>25</v>
      </c>
      <c r="G66" s="27" t="s">
        <v>167</v>
      </c>
      <c r="H66" s="21">
        <v>0</v>
      </c>
      <c r="I66" s="21">
        <v>0</v>
      </c>
    </row>
    <row r="67" spans="1:9" s="14" customFormat="1" ht="31.5" x14ac:dyDescent="0.25">
      <c r="A67" s="15">
        <v>3</v>
      </c>
      <c r="B67" s="25">
        <v>935</v>
      </c>
      <c r="C67" s="33" t="s">
        <v>13</v>
      </c>
      <c r="D67" s="27" t="s">
        <v>84</v>
      </c>
      <c r="E67" s="27" t="s">
        <v>70</v>
      </c>
      <c r="F67" s="27" t="s">
        <v>25</v>
      </c>
      <c r="G67" s="27" t="s">
        <v>75</v>
      </c>
      <c r="H67" s="21">
        <v>1700</v>
      </c>
      <c r="I67" s="21">
        <v>1700</v>
      </c>
    </row>
    <row r="68" spans="1:9" s="14" customFormat="1" ht="47.25" x14ac:dyDescent="0.25">
      <c r="A68" s="15">
        <v>2</v>
      </c>
      <c r="B68" s="25">
        <v>935</v>
      </c>
      <c r="C68" s="33" t="s">
        <v>198</v>
      </c>
      <c r="D68" s="27" t="s">
        <v>84</v>
      </c>
      <c r="E68" s="27" t="s">
        <v>70</v>
      </c>
      <c r="F68" s="27" t="s">
        <v>26</v>
      </c>
      <c r="G68" s="27"/>
      <c r="H68" s="28">
        <f>SUMIFS(H69:H1122,$B69:$B1122,$B68,$D69:$D1122,$D69,$E69:$E1122,$E69,$F69:$F1122,$F69)</f>
        <v>1304251.02</v>
      </c>
      <c r="I68" s="28">
        <f>SUMIFS(I69:I1122,$B69:$B1122,$B68,$D69:$D1122,$D69,$E69:$E1122,$E69,$F69:$F1122,$F69)</f>
        <v>1304251.02</v>
      </c>
    </row>
    <row r="69" spans="1:9" s="14" customFormat="1" ht="31.5" x14ac:dyDescent="0.25">
      <c r="A69" s="15">
        <v>3</v>
      </c>
      <c r="B69" s="25">
        <v>935</v>
      </c>
      <c r="C69" s="33" t="s">
        <v>23</v>
      </c>
      <c r="D69" s="27" t="s">
        <v>84</v>
      </c>
      <c r="E69" s="27" t="s">
        <v>70</v>
      </c>
      <c r="F69" s="27" t="s">
        <v>26</v>
      </c>
      <c r="G69" s="27" t="s">
        <v>83</v>
      </c>
      <c r="H69" s="21">
        <v>1157704.52</v>
      </c>
      <c r="I69" s="21">
        <v>1157704.52</v>
      </c>
    </row>
    <row r="70" spans="1:9" s="14" customFormat="1" ht="47.25" x14ac:dyDescent="0.25">
      <c r="A70" s="15">
        <v>3</v>
      </c>
      <c r="B70" s="25">
        <v>935</v>
      </c>
      <c r="C70" s="33" t="s">
        <v>12</v>
      </c>
      <c r="D70" s="27" t="s">
        <v>84</v>
      </c>
      <c r="E70" s="27" t="s">
        <v>70</v>
      </c>
      <c r="F70" s="27" t="s">
        <v>26</v>
      </c>
      <c r="G70" s="27" t="s">
        <v>74</v>
      </c>
      <c r="H70" s="21">
        <v>146546.5</v>
      </c>
      <c r="I70" s="21">
        <v>146546.5</v>
      </c>
    </row>
    <row r="71" spans="1:9" s="14" customFormat="1" ht="66" customHeight="1" x14ac:dyDescent="0.25">
      <c r="A71" s="15">
        <v>2</v>
      </c>
      <c r="B71" s="25">
        <v>935</v>
      </c>
      <c r="C71" s="33" t="s">
        <v>124</v>
      </c>
      <c r="D71" s="27" t="s">
        <v>84</v>
      </c>
      <c r="E71" s="27" t="s">
        <v>70</v>
      </c>
      <c r="F71" s="27" t="s">
        <v>125</v>
      </c>
      <c r="G71" s="27"/>
      <c r="H71" s="28">
        <f>SUMIFS(H72:H1125,$B72:$B1125,$B71,$D72:$D1125,$D72,$E72:$E1125,$E72,$F72:$F1125,$F72)</f>
        <v>0</v>
      </c>
      <c r="I71" s="28">
        <f>SUMIFS(I72:I1125,$B72:$B1125,$B71,$D72:$D1125,$D72,$E72:$E1125,$E72,$F72:$F1125,$F72)</f>
        <v>0</v>
      </c>
    </row>
    <row r="72" spans="1:9" s="14" customFormat="1" ht="47.25" x14ac:dyDescent="0.25">
      <c r="A72" s="15">
        <v>3</v>
      </c>
      <c r="B72" s="25">
        <v>935</v>
      </c>
      <c r="C72" s="33" t="s">
        <v>12</v>
      </c>
      <c r="D72" s="27" t="s">
        <v>84</v>
      </c>
      <c r="E72" s="27" t="s">
        <v>70</v>
      </c>
      <c r="F72" s="27" t="s">
        <v>125</v>
      </c>
      <c r="G72" s="27" t="s">
        <v>74</v>
      </c>
      <c r="H72" s="21">
        <v>0</v>
      </c>
      <c r="I72" s="21">
        <v>0</v>
      </c>
    </row>
    <row r="73" spans="1:9" s="14" customFormat="1" ht="68.45" customHeight="1" x14ac:dyDescent="0.25">
      <c r="A73" s="15">
        <v>2</v>
      </c>
      <c r="B73" s="25">
        <v>935</v>
      </c>
      <c r="C73" s="33" t="s">
        <v>166</v>
      </c>
      <c r="D73" s="27" t="s">
        <v>84</v>
      </c>
      <c r="E73" s="27" t="s">
        <v>70</v>
      </c>
      <c r="F73" s="27" t="s">
        <v>165</v>
      </c>
      <c r="G73" s="27"/>
      <c r="H73" s="28">
        <f>SUMIFS(H74:H1127,$B74:$B1127,$B73,$D74:$D1127,$D74,$E74:$E1127,$E74,$F74:$F1127,$F74)</f>
        <v>0</v>
      </c>
      <c r="I73" s="28">
        <f>SUMIFS(I74:I1127,$B74:$B1127,$B73,$D74:$D1127,$D74,$E74:$E1127,$E74,$F74:$F1127,$F74)</f>
        <v>0</v>
      </c>
    </row>
    <row r="74" spans="1:9" s="14" customFormat="1" ht="47.25" x14ac:dyDescent="0.25">
      <c r="A74" s="15">
        <v>3</v>
      </c>
      <c r="B74" s="25">
        <v>935</v>
      </c>
      <c r="C74" s="33" t="s">
        <v>12</v>
      </c>
      <c r="D74" s="27" t="s">
        <v>84</v>
      </c>
      <c r="E74" s="27" t="s">
        <v>70</v>
      </c>
      <c r="F74" s="27" t="s">
        <v>165</v>
      </c>
      <c r="G74" s="27" t="s">
        <v>74</v>
      </c>
      <c r="H74" s="21">
        <v>0</v>
      </c>
      <c r="I74" s="21">
        <v>0</v>
      </c>
    </row>
    <row r="75" spans="1:9" s="14" customFormat="1" ht="31.5" x14ac:dyDescent="0.25">
      <c r="A75" s="15">
        <v>1</v>
      </c>
      <c r="B75" s="25">
        <v>935</v>
      </c>
      <c r="C75" s="33" t="s">
        <v>27</v>
      </c>
      <c r="D75" s="27" t="s">
        <v>85</v>
      </c>
      <c r="E75" s="27" t="s">
        <v>71</v>
      </c>
      <c r="F75" s="27"/>
      <c r="G75" s="27"/>
      <c r="H75" s="28">
        <f>SUMIFS(H76:H1130,$B76:$B1130,$B76,$D76:$D1130,$D76,$E76:$E1130,$E76)/2</f>
        <v>384000</v>
      </c>
      <c r="I75" s="28">
        <f>SUMIFS(I76:I1130,$B76:$B1130,$B76,$D76:$D1130,$D76,$E76:$E1130,$E76)/2</f>
        <v>384000</v>
      </c>
    </row>
    <row r="76" spans="1:9" s="14" customFormat="1" ht="78.75" x14ac:dyDescent="0.25">
      <c r="A76" s="15">
        <v>2</v>
      </c>
      <c r="B76" s="25">
        <v>935</v>
      </c>
      <c r="C76" s="33" t="s">
        <v>172</v>
      </c>
      <c r="D76" s="27" t="s">
        <v>85</v>
      </c>
      <c r="E76" s="27" t="s">
        <v>71</v>
      </c>
      <c r="F76" s="27" t="s">
        <v>28</v>
      </c>
      <c r="G76" s="27"/>
      <c r="H76" s="28">
        <f>SUMIFS(H77:H1130,$B77:$B1130,$B76,$D77:$D1130,$D77,$E77:$E1130,$E77,$F77:$F1130,$F77)</f>
        <v>0</v>
      </c>
      <c r="I76" s="28">
        <f>SUMIFS(I77:I1130,$B77:$B1130,$B76,$D77:$D1130,$D77,$E77:$E1130,$E77,$F77:$F1130,$F77)</f>
        <v>0</v>
      </c>
    </row>
    <row r="77" spans="1:9" s="14" customFormat="1" ht="47.25" x14ac:dyDescent="0.25">
      <c r="A77" s="15">
        <v>3</v>
      </c>
      <c r="B77" s="25">
        <v>935</v>
      </c>
      <c r="C77" s="33" t="s">
        <v>12</v>
      </c>
      <c r="D77" s="27" t="s">
        <v>85</v>
      </c>
      <c r="E77" s="27" t="s">
        <v>71</v>
      </c>
      <c r="F77" s="27" t="s">
        <v>28</v>
      </c>
      <c r="G77" s="27" t="s">
        <v>74</v>
      </c>
      <c r="H77" s="21">
        <v>0</v>
      </c>
      <c r="I77" s="21">
        <v>0</v>
      </c>
    </row>
    <row r="78" spans="1:9" s="14" customFormat="1" ht="15.75" x14ac:dyDescent="0.25">
      <c r="A78" s="15">
        <v>3</v>
      </c>
      <c r="B78" s="25">
        <v>935</v>
      </c>
      <c r="C78" s="33" t="s">
        <v>46</v>
      </c>
      <c r="D78" s="27" t="s">
        <v>85</v>
      </c>
      <c r="E78" s="27" t="s">
        <v>71</v>
      </c>
      <c r="F78" s="27" t="s">
        <v>28</v>
      </c>
      <c r="G78" s="27" t="s">
        <v>92</v>
      </c>
      <c r="H78" s="21">
        <v>0</v>
      </c>
      <c r="I78" s="21">
        <v>0</v>
      </c>
    </row>
    <row r="79" spans="1:9" s="14" customFormat="1" ht="94.5" x14ac:dyDescent="0.25">
      <c r="A79" s="15">
        <v>2</v>
      </c>
      <c r="B79" s="25">
        <v>935</v>
      </c>
      <c r="C79" s="33" t="s">
        <v>202</v>
      </c>
      <c r="D79" s="27" t="s">
        <v>85</v>
      </c>
      <c r="E79" s="27" t="s">
        <v>71</v>
      </c>
      <c r="F79" s="27" t="s">
        <v>29</v>
      </c>
      <c r="G79" s="27"/>
      <c r="H79" s="28">
        <f>SUMIFS(H80:H1133,$B80:$B1133,$B79,$D80:$D1133,$D80,$E80:$E1133,$E80,$F80:$F1133,$F80)</f>
        <v>384000</v>
      </c>
      <c r="I79" s="28">
        <f>SUMIFS(I80:I1133,$B80:$B1133,$B79,$D80:$D1133,$D80,$E80:$E1133,$E80,$F80:$F1133,$F80)</f>
        <v>384000</v>
      </c>
    </row>
    <row r="80" spans="1:9" s="14" customFormat="1" ht="94.5" x14ac:dyDescent="0.25">
      <c r="A80" s="15">
        <v>3</v>
      </c>
      <c r="B80" s="25">
        <v>935</v>
      </c>
      <c r="C80" s="33" t="s">
        <v>151</v>
      </c>
      <c r="D80" s="27" t="s">
        <v>85</v>
      </c>
      <c r="E80" s="27" t="s">
        <v>71</v>
      </c>
      <c r="F80" s="27" t="s">
        <v>29</v>
      </c>
      <c r="G80" s="27" t="s">
        <v>95</v>
      </c>
      <c r="H80" s="21">
        <v>384000</v>
      </c>
      <c r="I80" s="21">
        <v>384000</v>
      </c>
    </row>
    <row r="81" spans="1:9" s="14" customFormat="1" ht="15.75" x14ac:dyDescent="0.25">
      <c r="A81" s="15">
        <v>1</v>
      </c>
      <c r="B81" s="25">
        <v>935</v>
      </c>
      <c r="C81" s="33" t="s">
        <v>30</v>
      </c>
      <c r="D81" s="27" t="s">
        <v>86</v>
      </c>
      <c r="E81" s="27" t="s">
        <v>70</v>
      </c>
      <c r="F81" s="27" t="s">
        <v>7</v>
      </c>
      <c r="G81" s="27" t="s">
        <v>72</v>
      </c>
      <c r="H81" s="28">
        <f>SUMIFS(H82:H1136,$B82:$B1136,$B82,$D82:$D1136,$D82,$E82:$E1136,$E82)/2</f>
        <v>594086.36</v>
      </c>
      <c r="I81" s="28">
        <f>SUMIFS(I82:I1136,$B82:$B1136,$B82,$D82:$D1136,$D82,$E82:$E1136,$E82)/2</f>
        <v>594086.36</v>
      </c>
    </row>
    <row r="82" spans="1:9" s="14" customFormat="1" ht="47.25" x14ac:dyDescent="0.25">
      <c r="A82" s="15">
        <v>2</v>
      </c>
      <c r="B82" s="25">
        <v>935</v>
      </c>
      <c r="C82" s="33" t="s">
        <v>199</v>
      </c>
      <c r="D82" s="27" t="s">
        <v>86</v>
      </c>
      <c r="E82" s="27" t="s">
        <v>70</v>
      </c>
      <c r="F82" s="27" t="s">
        <v>31</v>
      </c>
      <c r="G82" s="27"/>
      <c r="H82" s="28">
        <f>SUMIFS(H83:H1136,$B83:$B1136,$B82,$D83:$D1136,$D83,$E83:$E1136,$E83,$F83:$F1136,$F83)</f>
        <v>594086.36</v>
      </c>
      <c r="I82" s="28">
        <f>SUMIFS(I83:I1136,$B83:$B1136,$B82,$D83:$D1136,$D83,$E83:$E1136,$E83,$F83:$F1136,$F83)</f>
        <v>594086.36</v>
      </c>
    </row>
    <row r="83" spans="1:9" s="14" customFormat="1" ht="15.75" x14ac:dyDescent="0.25">
      <c r="A83" s="15">
        <v>3</v>
      </c>
      <c r="B83" s="25">
        <v>935</v>
      </c>
      <c r="C83" s="33" t="s">
        <v>46</v>
      </c>
      <c r="D83" s="27" t="s">
        <v>86</v>
      </c>
      <c r="E83" s="27" t="s">
        <v>70</v>
      </c>
      <c r="F83" s="27" t="s">
        <v>31</v>
      </c>
      <c r="G83" s="27" t="s">
        <v>92</v>
      </c>
      <c r="H83" s="21">
        <v>594086.36</v>
      </c>
      <c r="I83" s="21">
        <v>594086.36</v>
      </c>
    </row>
    <row r="84" spans="1:9" s="14" customFormat="1" ht="47.25" x14ac:dyDescent="0.25">
      <c r="A84" s="15">
        <v>2</v>
      </c>
      <c r="B84" s="25">
        <v>935</v>
      </c>
      <c r="C84" s="33" t="s">
        <v>150</v>
      </c>
      <c r="D84" s="27" t="s">
        <v>86</v>
      </c>
      <c r="E84" s="27" t="s">
        <v>70</v>
      </c>
      <c r="F84" s="27" t="s">
        <v>149</v>
      </c>
      <c r="G84" s="27"/>
      <c r="H84" s="28">
        <f>SUMIFS(H85:H1138,$B85:$B1138,$B84,$D85:$D1138,$D85,$E85:$E1138,$E85,$F85:$F1138,$F85)</f>
        <v>0</v>
      </c>
      <c r="I84" s="28">
        <f>SUMIFS(I85:I1138,$B85:$B1138,$B84,$D85:$D1138,$D85,$E85:$E1138,$E85,$F85:$F1138,$F85)</f>
        <v>0</v>
      </c>
    </row>
    <row r="85" spans="1:9" s="14" customFormat="1" ht="15.75" x14ac:dyDescent="0.25">
      <c r="A85" s="15">
        <v>3</v>
      </c>
      <c r="B85" s="25">
        <v>935</v>
      </c>
      <c r="C85" s="33" t="s">
        <v>46</v>
      </c>
      <c r="D85" s="27" t="s">
        <v>86</v>
      </c>
      <c r="E85" s="27" t="s">
        <v>70</v>
      </c>
      <c r="F85" s="27" t="s">
        <v>149</v>
      </c>
      <c r="G85" s="27" t="s">
        <v>92</v>
      </c>
      <c r="H85" s="21">
        <v>0</v>
      </c>
      <c r="I85" s="21">
        <v>0</v>
      </c>
    </row>
    <row r="86" spans="1:9" s="14" customFormat="1" ht="78" customHeight="1" x14ac:dyDescent="0.25">
      <c r="A86" s="15">
        <v>0</v>
      </c>
      <c r="B86" s="22">
        <v>943</v>
      </c>
      <c r="C86" s="23" t="s">
        <v>143</v>
      </c>
      <c r="D86" s="35"/>
      <c r="E86" s="35"/>
      <c r="F86" s="35"/>
      <c r="G86" s="35"/>
      <c r="H86" s="24">
        <f>SUMIFS(H87:H1147,$B87:$B1147,$B87)/3</f>
        <v>10219220</v>
      </c>
      <c r="I86" s="24">
        <f>SUMIFS(I87:I1147,$B87:$B1147,$B87)/3</f>
        <v>6326462.6000000006</v>
      </c>
    </row>
    <row r="87" spans="1:9" s="14" customFormat="1" ht="15.75" x14ac:dyDescent="0.25">
      <c r="A87" s="15">
        <v>1</v>
      </c>
      <c r="B87" s="25">
        <v>943</v>
      </c>
      <c r="C87" s="33" t="s">
        <v>134</v>
      </c>
      <c r="D87" s="27" t="s">
        <v>85</v>
      </c>
      <c r="E87" s="27" t="s">
        <v>87</v>
      </c>
      <c r="F87" s="27" t="s">
        <v>7</v>
      </c>
      <c r="G87" s="27" t="s">
        <v>72</v>
      </c>
      <c r="H87" s="28">
        <f>SUMIFS(H88:H1142,$B88:$B1142,$B88,$D88:$D1142,$D88,$E88:$E1142,$E88)/2</f>
        <v>7446540</v>
      </c>
      <c r="I87" s="28">
        <f>SUMIFS(I88:I1142,$B88:$B1142,$B88,$D88:$D1142,$D88,$E88:$E1142,$E88)/2</f>
        <v>4510921.28</v>
      </c>
    </row>
    <row r="88" spans="1:9" s="14" customFormat="1" ht="63" x14ac:dyDescent="0.25">
      <c r="A88" s="15">
        <v>2</v>
      </c>
      <c r="B88" s="25">
        <v>943</v>
      </c>
      <c r="C88" s="33" t="s">
        <v>182</v>
      </c>
      <c r="D88" s="27" t="s">
        <v>85</v>
      </c>
      <c r="E88" s="27" t="s">
        <v>87</v>
      </c>
      <c r="F88" s="27" t="s">
        <v>10</v>
      </c>
      <c r="G88" s="27"/>
      <c r="H88" s="28">
        <f>SUMIFS(H89:H1142,$B89:$B1142,$B88,$D89:$D1142,$D89,$E89:$E1142,$E89,$F89:$F1142,$F89)</f>
        <v>7446540</v>
      </c>
      <c r="I88" s="28">
        <f>SUMIFS(I89:I1142,$B89:$B1142,$B88,$D89:$D1142,$D89,$E89:$E1142,$E89,$F89:$F1142,$F89)</f>
        <v>4510921.28</v>
      </c>
    </row>
    <row r="89" spans="1:9" s="14" customFormat="1" ht="33.6" customHeight="1" x14ac:dyDescent="0.25">
      <c r="A89" s="15">
        <v>3</v>
      </c>
      <c r="B89" s="25">
        <v>943</v>
      </c>
      <c r="C89" s="33" t="s">
        <v>21</v>
      </c>
      <c r="D89" s="27" t="s">
        <v>85</v>
      </c>
      <c r="E89" s="27" t="s">
        <v>87</v>
      </c>
      <c r="F89" s="27" t="s">
        <v>10</v>
      </c>
      <c r="G89" s="27" t="s">
        <v>81</v>
      </c>
      <c r="H89" s="21">
        <v>7446540</v>
      </c>
      <c r="I89" s="21">
        <v>4510921.28</v>
      </c>
    </row>
    <row r="90" spans="1:9" s="14" customFormat="1" ht="31.5" x14ac:dyDescent="0.25">
      <c r="A90" s="15">
        <v>1</v>
      </c>
      <c r="B90" s="25">
        <v>943</v>
      </c>
      <c r="C90" s="33" t="s">
        <v>27</v>
      </c>
      <c r="D90" s="27" t="s">
        <v>85</v>
      </c>
      <c r="E90" s="27" t="s">
        <v>71</v>
      </c>
      <c r="F90" s="27"/>
      <c r="G90" s="27"/>
      <c r="H90" s="28">
        <f>SUMIFS(H91:H1145,$B91:$B1145,$B91,$D91:$D1145,$D91,$E91:$E1145,$E91)/2</f>
        <v>2772680</v>
      </c>
      <c r="I90" s="28">
        <f>SUMIFS(I91:I1145,$B91:$B1145,$B91,$D91:$D1145,$D91,$E91:$E1145,$E91)/2</f>
        <v>1815541.3199999998</v>
      </c>
    </row>
    <row r="91" spans="1:9" s="14" customFormat="1" ht="63" x14ac:dyDescent="0.25">
      <c r="A91" s="15">
        <v>2</v>
      </c>
      <c r="B91" s="25">
        <v>943</v>
      </c>
      <c r="C91" s="33" t="s">
        <v>182</v>
      </c>
      <c r="D91" s="27" t="s">
        <v>85</v>
      </c>
      <c r="E91" s="27" t="s">
        <v>71</v>
      </c>
      <c r="F91" s="27" t="s">
        <v>10</v>
      </c>
      <c r="G91" s="27"/>
      <c r="H91" s="28">
        <f>SUMIFS(H92:H1145,$B92:$B1145,$B91,$D92:$D1145,$D92,$E92:$E1145,$E92,$F92:$F1145,$F92)</f>
        <v>2772680</v>
      </c>
      <c r="I91" s="28">
        <f>SUMIFS(I92:I1145,$B92:$B1145,$B91,$D92:$D1145,$D92,$E92:$E1145,$E92,$F92:$F1145,$F92)</f>
        <v>1815541.3199999998</v>
      </c>
    </row>
    <row r="92" spans="1:9" s="14" customFormat="1" ht="31.5" x14ac:dyDescent="0.25">
      <c r="A92" s="15">
        <v>3</v>
      </c>
      <c r="B92" s="25">
        <v>943</v>
      </c>
      <c r="C92" s="33" t="s">
        <v>23</v>
      </c>
      <c r="D92" s="27" t="s">
        <v>85</v>
      </c>
      <c r="E92" s="27" t="s">
        <v>71</v>
      </c>
      <c r="F92" s="27" t="s">
        <v>10</v>
      </c>
      <c r="G92" s="27" t="s">
        <v>83</v>
      </c>
      <c r="H92" s="21">
        <v>2437744</v>
      </c>
      <c r="I92" s="21">
        <v>1694714.4</v>
      </c>
    </row>
    <row r="93" spans="1:9" s="14" customFormat="1" ht="47.25" x14ac:dyDescent="0.25">
      <c r="A93" s="15">
        <v>3</v>
      </c>
      <c r="B93" s="25">
        <v>943</v>
      </c>
      <c r="C93" s="33" t="s">
        <v>12</v>
      </c>
      <c r="D93" s="27" t="s">
        <v>85</v>
      </c>
      <c r="E93" s="27" t="s">
        <v>71</v>
      </c>
      <c r="F93" s="27" t="s">
        <v>10</v>
      </c>
      <c r="G93" s="27" t="s">
        <v>74</v>
      </c>
      <c r="H93" s="21">
        <v>334936</v>
      </c>
      <c r="I93" s="21">
        <v>120826.92</v>
      </c>
    </row>
    <row r="94" spans="1:9" s="14" customFormat="1" ht="31.5" x14ac:dyDescent="0.25">
      <c r="A94" s="15">
        <v>3</v>
      </c>
      <c r="B94" s="25">
        <v>943</v>
      </c>
      <c r="C94" s="33" t="s">
        <v>13</v>
      </c>
      <c r="D94" s="27" t="s">
        <v>85</v>
      </c>
      <c r="E94" s="27" t="s">
        <v>71</v>
      </c>
      <c r="F94" s="27" t="s">
        <v>10</v>
      </c>
      <c r="G94" s="27" t="s">
        <v>75</v>
      </c>
      <c r="H94" s="21">
        <v>0</v>
      </c>
      <c r="I94" s="21">
        <v>0</v>
      </c>
    </row>
    <row r="95" spans="1:9" s="14" customFormat="1" ht="63" x14ac:dyDescent="0.25">
      <c r="A95" s="15">
        <v>0</v>
      </c>
      <c r="B95" s="22">
        <v>950</v>
      </c>
      <c r="C95" s="23" t="s">
        <v>142</v>
      </c>
      <c r="D95" s="35"/>
      <c r="E95" s="35"/>
      <c r="F95" s="35"/>
      <c r="G95" s="35"/>
      <c r="H95" s="24">
        <f>SUMIFS(H96:H1156,$B96:$B1156,$B96)/3</f>
        <v>58650649.569999993</v>
      </c>
      <c r="I95" s="24">
        <f>SUMIFS(I96:I1156,$B96:$B1156,$B96)/3</f>
        <v>45981207.619999997</v>
      </c>
    </row>
    <row r="96" spans="1:9" s="14" customFormat="1" ht="94.5" x14ac:dyDescent="0.25">
      <c r="A96" s="15">
        <v>1</v>
      </c>
      <c r="B96" s="25">
        <v>950</v>
      </c>
      <c r="C96" s="33" t="s">
        <v>34</v>
      </c>
      <c r="D96" s="27" t="s">
        <v>70</v>
      </c>
      <c r="E96" s="27" t="s">
        <v>87</v>
      </c>
      <c r="F96" s="27" t="s">
        <v>7</v>
      </c>
      <c r="G96" s="27" t="s">
        <v>72</v>
      </c>
      <c r="H96" s="28">
        <f>SUMIFS(H97:H1151,$B97:$B1151,$B97,$D97:$D1151,$D97,$E97:$E1151,$E97)/2</f>
        <v>7737975.4299999997</v>
      </c>
      <c r="I96" s="28">
        <f>SUMIFS(I97:I1151,$B97:$B1151,$B97,$D97:$D1151,$D97,$E97:$E1151,$E97)/2</f>
        <v>5531243.9199999999</v>
      </c>
    </row>
    <row r="97" spans="1:9" s="14" customFormat="1" ht="63" x14ac:dyDescent="0.25">
      <c r="A97" s="15">
        <v>2</v>
      </c>
      <c r="B97" s="25">
        <v>950</v>
      </c>
      <c r="C97" s="30" t="s">
        <v>173</v>
      </c>
      <c r="D97" s="27" t="s">
        <v>70</v>
      </c>
      <c r="E97" s="27" t="s">
        <v>87</v>
      </c>
      <c r="F97" s="27" t="s">
        <v>15</v>
      </c>
      <c r="G97" s="27" t="s">
        <v>72</v>
      </c>
      <c r="H97" s="28">
        <f>SUMIFS(H98:H1151,$B98:$B1151,$B97,$D98:$D1151,$D98,$E98:$E1151,$E98,$F98:$F1151,$F98)</f>
        <v>76000</v>
      </c>
      <c r="I97" s="28">
        <f>SUMIFS(I98:I1151,$B98:$B1151,$B97,$D98:$D1151,$D98,$E98:$E1151,$E98,$F98:$F1151,$F98)</f>
        <v>76000</v>
      </c>
    </row>
    <row r="98" spans="1:9" s="14" customFormat="1" ht="47.25" x14ac:dyDescent="0.25">
      <c r="A98" s="15">
        <v>3</v>
      </c>
      <c r="B98" s="25">
        <v>950</v>
      </c>
      <c r="C98" s="33" t="s">
        <v>12</v>
      </c>
      <c r="D98" s="27" t="s">
        <v>70</v>
      </c>
      <c r="E98" s="27" t="s">
        <v>87</v>
      </c>
      <c r="F98" s="27" t="s">
        <v>15</v>
      </c>
      <c r="G98" s="27" t="s">
        <v>74</v>
      </c>
      <c r="H98" s="21">
        <v>76000</v>
      </c>
      <c r="I98" s="21">
        <v>76000</v>
      </c>
    </row>
    <row r="99" spans="1:9" s="14" customFormat="1" ht="63" x14ac:dyDescent="0.25">
      <c r="A99" s="15">
        <v>2</v>
      </c>
      <c r="B99" s="25">
        <v>950</v>
      </c>
      <c r="C99" s="30" t="s">
        <v>174</v>
      </c>
      <c r="D99" s="27" t="s">
        <v>70</v>
      </c>
      <c r="E99" s="27" t="s">
        <v>87</v>
      </c>
      <c r="F99" s="27" t="s">
        <v>42</v>
      </c>
      <c r="G99" s="27" t="s">
        <v>72</v>
      </c>
      <c r="H99" s="28">
        <f>SUMIFS(H100:H1153,$B100:$B1153,$B99,$D100:$D1153,$D100,$E100:$E1153,$E100,$F100:$F1153,$F100)</f>
        <v>19500</v>
      </c>
      <c r="I99" s="28">
        <f>SUMIFS(I100:I1153,$B100:$B1153,$B99,$D100:$D1153,$D100,$E100:$E1153,$E100,$F100:$F1153,$F100)</f>
        <v>0</v>
      </c>
    </row>
    <row r="100" spans="1:9" s="14" customFormat="1" ht="47.25" x14ac:dyDescent="0.25">
      <c r="A100" s="15">
        <v>3</v>
      </c>
      <c r="B100" s="25">
        <v>950</v>
      </c>
      <c r="C100" s="33" t="s">
        <v>12</v>
      </c>
      <c r="D100" s="27" t="s">
        <v>70</v>
      </c>
      <c r="E100" s="27" t="s">
        <v>87</v>
      </c>
      <c r="F100" s="27" t="s">
        <v>42</v>
      </c>
      <c r="G100" s="27" t="s">
        <v>74</v>
      </c>
      <c r="H100" s="21">
        <v>19500</v>
      </c>
      <c r="I100" s="21">
        <v>0</v>
      </c>
    </row>
    <row r="101" spans="1:9" s="14" customFormat="1" ht="78.75" x14ac:dyDescent="0.25">
      <c r="A101" s="15">
        <v>2</v>
      </c>
      <c r="B101" s="25">
        <v>950</v>
      </c>
      <c r="C101" s="33" t="s">
        <v>9</v>
      </c>
      <c r="D101" s="27" t="s">
        <v>70</v>
      </c>
      <c r="E101" s="27" t="s">
        <v>87</v>
      </c>
      <c r="F101" s="27" t="s">
        <v>109</v>
      </c>
      <c r="G101" s="27" t="s">
        <v>72</v>
      </c>
      <c r="H101" s="28">
        <f>SUMIFS(H102:H1155,$B102:$B1155,$B101,$D102:$D1155,$D102,$E102:$E1155,$E102,$F102:$F1155,$F102)</f>
        <v>7642475.4299999997</v>
      </c>
      <c r="I101" s="28">
        <f>SUMIFS(I102:I1155,$B102:$B1155,$B101,$D102:$D1155,$D102,$E102:$E1155,$E102,$F102:$F1155,$F102)</f>
        <v>5455243.9199999999</v>
      </c>
    </row>
    <row r="102" spans="1:9" s="14" customFormat="1" ht="47.25" x14ac:dyDescent="0.25">
      <c r="A102" s="15">
        <v>3</v>
      </c>
      <c r="B102" s="25">
        <v>950</v>
      </c>
      <c r="C102" s="33" t="s">
        <v>11</v>
      </c>
      <c r="D102" s="27" t="s">
        <v>70</v>
      </c>
      <c r="E102" s="27" t="s">
        <v>87</v>
      </c>
      <c r="F102" s="27" t="s">
        <v>109</v>
      </c>
      <c r="G102" s="27" t="s">
        <v>73</v>
      </c>
      <c r="H102" s="21">
        <v>7231410.4299999997</v>
      </c>
      <c r="I102" s="21">
        <v>5161828.16</v>
      </c>
    </row>
    <row r="103" spans="1:9" s="14" customFormat="1" ht="47.25" x14ac:dyDescent="0.25">
      <c r="A103" s="15">
        <v>3</v>
      </c>
      <c r="B103" s="25">
        <v>950</v>
      </c>
      <c r="C103" s="33" t="s">
        <v>12</v>
      </c>
      <c r="D103" s="27" t="s">
        <v>70</v>
      </c>
      <c r="E103" s="27" t="s">
        <v>87</v>
      </c>
      <c r="F103" s="27" t="s">
        <v>109</v>
      </c>
      <c r="G103" s="27" t="s">
        <v>74</v>
      </c>
      <c r="H103" s="21">
        <v>409565</v>
      </c>
      <c r="I103" s="21">
        <v>293415.76</v>
      </c>
    </row>
    <row r="104" spans="1:9" s="14" customFormat="1" ht="39" customHeight="1" x14ac:dyDescent="0.25">
      <c r="A104" s="15">
        <v>3</v>
      </c>
      <c r="B104" s="25">
        <v>950</v>
      </c>
      <c r="C104" s="33" t="s">
        <v>21</v>
      </c>
      <c r="D104" s="27" t="s">
        <v>70</v>
      </c>
      <c r="E104" s="27" t="s">
        <v>87</v>
      </c>
      <c r="F104" s="27" t="s">
        <v>109</v>
      </c>
      <c r="G104" s="27" t="s">
        <v>81</v>
      </c>
      <c r="H104" s="21">
        <v>0</v>
      </c>
      <c r="I104" s="21">
        <v>0</v>
      </c>
    </row>
    <row r="105" spans="1:9" s="14" customFormat="1" ht="15.75" x14ac:dyDescent="0.25">
      <c r="A105" s="15">
        <v>3</v>
      </c>
      <c r="B105" s="25">
        <v>950</v>
      </c>
      <c r="C105" s="33" t="s">
        <v>131</v>
      </c>
      <c r="D105" s="27" t="s">
        <v>70</v>
      </c>
      <c r="E105" s="27" t="s">
        <v>87</v>
      </c>
      <c r="F105" s="27" t="s">
        <v>109</v>
      </c>
      <c r="G105" s="27" t="s">
        <v>130</v>
      </c>
      <c r="H105" s="21">
        <v>0</v>
      </c>
      <c r="I105" s="21">
        <v>0</v>
      </c>
    </row>
    <row r="106" spans="1:9" s="14" customFormat="1" ht="21" customHeight="1" x14ac:dyDescent="0.25">
      <c r="A106" s="15">
        <v>3</v>
      </c>
      <c r="B106" s="25">
        <v>950</v>
      </c>
      <c r="C106" s="33" t="s">
        <v>13</v>
      </c>
      <c r="D106" s="27" t="s">
        <v>70</v>
      </c>
      <c r="E106" s="27" t="s">
        <v>87</v>
      </c>
      <c r="F106" s="27" t="s">
        <v>109</v>
      </c>
      <c r="G106" s="27" t="s">
        <v>75</v>
      </c>
      <c r="H106" s="21">
        <v>1500</v>
      </c>
      <c r="I106" s="21">
        <v>0</v>
      </c>
    </row>
    <row r="107" spans="1:9" s="14" customFormat="1" ht="15" customHeight="1" x14ac:dyDescent="0.25">
      <c r="A107" s="15">
        <v>1</v>
      </c>
      <c r="B107" s="25">
        <v>950</v>
      </c>
      <c r="C107" s="33" t="s">
        <v>14</v>
      </c>
      <c r="D107" s="27" t="s">
        <v>70</v>
      </c>
      <c r="E107" s="27" t="s">
        <v>76</v>
      </c>
      <c r="F107" s="27"/>
      <c r="G107" s="27"/>
      <c r="H107" s="28">
        <f>SUMIFS(H108:H1162,$B108:$B1162,$B108,$D108:$D1162,$D108,$E108:$E1162,$E108)/2</f>
        <v>529786.81999999995</v>
      </c>
      <c r="I107" s="28">
        <f>SUMIFS(I108:I1162,$B108:$B1162,$B108,$D108:$D1162,$D108,$E108:$E1162,$E108)/2</f>
        <v>272590.28000000003</v>
      </c>
    </row>
    <row r="108" spans="1:9" s="14" customFormat="1" ht="78.75" x14ac:dyDescent="0.25">
      <c r="A108" s="15">
        <v>2</v>
      </c>
      <c r="B108" s="25">
        <v>950</v>
      </c>
      <c r="C108" s="33" t="s">
        <v>188</v>
      </c>
      <c r="D108" s="27" t="s">
        <v>70</v>
      </c>
      <c r="E108" s="27" t="s">
        <v>76</v>
      </c>
      <c r="F108" s="27" t="s">
        <v>50</v>
      </c>
      <c r="G108" s="27" t="s">
        <v>72</v>
      </c>
      <c r="H108" s="28">
        <f>SUMIFS(H109:H1162,$B109:$B1162,$B108,$D109:$D1162,$D109,$E109:$E1162,$E109,$F109:$F1162,$F109)</f>
        <v>529786.81999999995</v>
      </c>
      <c r="I108" s="28">
        <f>SUMIFS(I109:I1162,$B109:$B1162,$B108,$D109:$D1162,$D109,$E109:$E1162,$E109,$F109:$F1162,$F109)</f>
        <v>272590.28000000003</v>
      </c>
    </row>
    <row r="109" spans="1:9" s="14" customFormat="1" ht="47.25" x14ac:dyDescent="0.25">
      <c r="A109" s="15">
        <v>3</v>
      </c>
      <c r="B109" s="25">
        <v>950</v>
      </c>
      <c r="C109" s="33" t="s">
        <v>12</v>
      </c>
      <c r="D109" s="27" t="s">
        <v>70</v>
      </c>
      <c r="E109" s="27" t="s">
        <v>76</v>
      </c>
      <c r="F109" s="27" t="s">
        <v>50</v>
      </c>
      <c r="G109" s="27" t="s">
        <v>74</v>
      </c>
      <c r="H109" s="21">
        <v>529786.81999999995</v>
      </c>
      <c r="I109" s="21">
        <v>272590.28000000003</v>
      </c>
    </row>
    <row r="110" spans="1:9" s="14" customFormat="1" ht="15" customHeight="1" x14ac:dyDescent="0.25">
      <c r="A110" s="15">
        <v>1</v>
      </c>
      <c r="B110" s="25">
        <v>950</v>
      </c>
      <c r="C110" s="34" t="s">
        <v>54</v>
      </c>
      <c r="D110" s="27" t="s">
        <v>87</v>
      </c>
      <c r="E110" s="27" t="s">
        <v>93</v>
      </c>
      <c r="F110" s="27"/>
      <c r="G110" s="27"/>
      <c r="H110" s="28">
        <f>SUMIFS(H111:H1165,$B111:$B1165,$B111,$D111:$D1165,$D111,$E111:$E1165,$E111)/2</f>
        <v>45033.67</v>
      </c>
      <c r="I110" s="28">
        <f>SUMIFS(I111:I1165,$B111:$B1165,$B111,$D111:$D1165,$D111,$E111:$E1165,$E111)/2</f>
        <v>0</v>
      </c>
    </row>
    <row r="111" spans="1:9" s="14" customFormat="1" ht="78.75" x14ac:dyDescent="0.25">
      <c r="A111" s="15">
        <v>2</v>
      </c>
      <c r="B111" s="25">
        <v>950</v>
      </c>
      <c r="C111" s="33" t="s">
        <v>188</v>
      </c>
      <c r="D111" s="27" t="s">
        <v>87</v>
      </c>
      <c r="E111" s="27" t="s">
        <v>93</v>
      </c>
      <c r="F111" s="27" t="s">
        <v>50</v>
      </c>
      <c r="G111" s="27" t="s">
        <v>72</v>
      </c>
      <c r="H111" s="28">
        <f>SUMIFS(H112:H1165,$B112:$B1165,$B111,$D112:$D1165,$D112,$E112:$E1165,$E112,$F112:$F1165,$F112)</f>
        <v>45033.67</v>
      </c>
      <c r="I111" s="28">
        <f>SUMIFS(I112:I1165,$B112:$B1165,$B111,$D112:$D1165,$D112,$E112:$E1165,$E112,$F112:$F1165,$F112)</f>
        <v>0</v>
      </c>
    </row>
    <row r="112" spans="1:9" s="14" customFormat="1" ht="47.25" x14ac:dyDescent="0.25">
      <c r="A112" s="15">
        <v>3</v>
      </c>
      <c r="B112" s="25">
        <v>950</v>
      </c>
      <c r="C112" s="33" t="s">
        <v>12</v>
      </c>
      <c r="D112" s="27" t="s">
        <v>87</v>
      </c>
      <c r="E112" s="27" t="s">
        <v>93</v>
      </c>
      <c r="F112" s="27" t="s">
        <v>50</v>
      </c>
      <c r="G112" s="27" t="s">
        <v>74</v>
      </c>
      <c r="H112" s="21">
        <v>45033.67</v>
      </c>
      <c r="I112" s="21">
        <v>0</v>
      </c>
    </row>
    <row r="113" spans="1:9" s="14" customFormat="1" ht="31.5" x14ac:dyDescent="0.25">
      <c r="A113" s="15">
        <v>1</v>
      </c>
      <c r="B113" s="25">
        <v>950</v>
      </c>
      <c r="C113" s="33" t="s">
        <v>37</v>
      </c>
      <c r="D113" s="27" t="s">
        <v>87</v>
      </c>
      <c r="E113" s="27" t="s">
        <v>88</v>
      </c>
      <c r="F113" s="27"/>
      <c r="G113" s="27"/>
      <c r="H113" s="28">
        <f>SUMIFS(H114:H1168,$B114:$B1168,$B114,$D114:$D1168,$D114,$E114:$E1168,$E114)/2</f>
        <v>127000</v>
      </c>
      <c r="I113" s="28">
        <f>SUMIFS(I114:I1168,$B114:$B1168,$B114,$D114:$D1168,$D114,$E114:$E1168,$E114)/2</f>
        <v>127000</v>
      </c>
    </row>
    <row r="114" spans="1:9" s="14" customFormat="1" ht="78.75" x14ac:dyDescent="0.25">
      <c r="A114" s="15">
        <v>2</v>
      </c>
      <c r="B114" s="25">
        <v>950</v>
      </c>
      <c r="C114" s="33" t="s">
        <v>188</v>
      </c>
      <c r="D114" s="27" t="s">
        <v>87</v>
      </c>
      <c r="E114" s="27" t="s">
        <v>88</v>
      </c>
      <c r="F114" s="27" t="s">
        <v>50</v>
      </c>
      <c r="G114" s="27"/>
      <c r="H114" s="28">
        <f>SUMIFS(H115:H1168,$B115:$B1168,$B114,$D115:$D1168,$D115,$E115:$E1168,$E115,$F115:$F1168,$F115)</f>
        <v>127000</v>
      </c>
      <c r="I114" s="28">
        <f>SUMIFS(I115:I1168,$B115:$B1168,$B114,$D115:$D1168,$D115,$E115:$E1168,$E115,$F115:$F1168,$F115)</f>
        <v>127000</v>
      </c>
    </row>
    <row r="115" spans="1:9" s="14" customFormat="1" ht="47.25" x14ac:dyDescent="0.25">
      <c r="A115" s="15">
        <v>3</v>
      </c>
      <c r="B115" s="25">
        <v>950</v>
      </c>
      <c r="C115" s="33" t="s">
        <v>12</v>
      </c>
      <c r="D115" s="27" t="s">
        <v>87</v>
      </c>
      <c r="E115" s="27" t="s">
        <v>88</v>
      </c>
      <c r="F115" s="27" t="s">
        <v>50</v>
      </c>
      <c r="G115" s="27" t="s">
        <v>74</v>
      </c>
      <c r="H115" s="21">
        <v>127000</v>
      </c>
      <c r="I115" s="21">
        <v>127000</v>
      </c>
    </row>
    <row r="116" spans="1:9" s="14" customFormat="1" ht="15.75" x14ac:dyDescent="0.25">
      <c r="A116" s="15">
        <v>1</v>
      </c>
      <c r="B116" s="25">
        <v>950</v>
      </c>
      <c r="C116" s="33" t="s">
        <v>59</v>
      </c>
      <c r="D116" s="27" t="s">
        <v>93</v>
      </c>
      <c r="E116" s="27" t="s">
        <v>70</v>
      </c>
      <c r="F116" s="27"/>
      <c r="G116" s="27"/>
      <c r="H116" s="28">
        <f>SUMIFS(H117:H1171,$B117:$B1171,$B117,$D117:$D1171,$D117,$E117:$E1171,$E117)/2</f>
        <v>560000</v>
      </c>
      <c r="I116" s="28">
        <f>SUMIFS(I117:I1171,$B117:$B1171,$B117,$D117:$D1171,$D117,$E117:$E1171,$E117)/2</f>
        <v>346895.98</v>
      </c>
    </row>
    <row r="117" spans="1:9" s="14" customFormat="1" ht="78.75" x14ac:dyDescent="0.25">
      <c r="A117" s="15">
        <v>2</v>
      </c>
      <c r="B117" s="25">
        <v>950</v>
      </c>
      <c r="C117" s="33" t="s">
        <v>188</v>
      </c>
      <c r="D117" s="27" t="s">
        <v>93</v>
      </c>
      <c r="E117" s="27" t="s">
        <v>70</v>
      </c>
      <c r="F117" s="27" t="s">
        <v>50</v>
      </c>
      <c r="G117" s="27"/>
      <c r="H117" s="28">
        <f>SUMIFS(H118:H1171,$B118:$B1171,$B117,$D118:$D1171,$D118,$E118:$E1171,$E118,$F118:$F1171,$F118)</f>
        <v>530000</v>
      </c>
      <c r="I117" s="28">
        <f>SUMIFS(I118:I1171,$B118:$B1171,$B117,$D118:$D1171,$D118,$E118:$E1171,$E118,$F118:$F1171,$F118)</f>
        <v>346895.98</v>
      </c>
    </row>
    <row r="118" spans="1:9" s="14" customFormat="1" ht="47.25" x14ac:dyDescent="0.25">
      <c r="A118" s="15">
        <v>3</v>
      </c>
      <c r="B118" s="25">
        <v>950</v>
      </c>
      <c r="C118" s="33" t="s">
        <v>12</v>
      </c>
      <c r="D118" s="27" t="s">
        <v>93</v>
      </c>
      <c r="E118" s="27" t="s">
        <v>70</v>
      </c>
      <c r="F118" s="27" t="s">
        <v>50</v>
      </c>
      <c r="G118" s="27" t="s">
        <v>74</v>
      </c>
      <c r="H118" s="21">
        <v>530000</v>
      </c>
      <c r="I118" s="21">
        <v>346895.98</v>
      </c>
    </row>
    <row r="119" spans="1:9" s="14" customFormat="1" ht="63" x14ac:dyDescent="0.25">
      <c r="A119" s="15">
        <v>2</v>
      </c>
      <c r="B119" s="25">
        <v>950</v>
      </c>
      <c r="C119" s="33" t="s">
        <v>166</v>
      </c>
      <c r="D119" s="27" t="s">
        <v>93</v>
      </c>
      <c r="E119" s="27" t="s">
        <v>70</v>
      </c>
      <c r="F119" s="27" t="s">
        <v>165</v>
      </c>
      <c r="G119" s="27"/>
      <c r="H119" s="28">
        <f>SUMIFS(H120:H1173,$B120:$B1173,$B119,$D120:$D1173,$D120,$E120:$E1173,$E120,$F120:$F1173,$F120)</f>
        <v>30000</v>
      </c>
      <c r="I119" s="28">
        <f>SUMIFS(I120:I1173,$B120:$B1173,$B119,$D120:$D1173,$D120,$E120:$E1173,$E120,$F120:$F1173,$F120)</f>
        <v>0</v>
      </c>
    </row>
    <row r="120" spans="1:9" s="14" customFormat="1" ht="47.25" x14ac:dyDescent="0.25">
      <c r="A120" s="15">
        <v>3</v>
      </c>
      <c r="B120" s="25">
        <v>950</v>
      </c>
      <c r="C120" s="33" t="s">
        <v>12</v>
      </c>
      <c r="D120" s="27" t="s">
        <v>93</v>
      </c>
      <c r="E120" s="27" t="s">
        <v>70</v>
      </c>
      <c r="F120" s="27" t="s">
        <v>165</v>
      </c>
      <c r="G120" s="27" t="s">
        <v>74</v>
      </c>
      <c r="H120" s="21">
        <v>30000</v>
      </c>
      <c r="I120" s="21">
        <v>0</v>
      </c>
    </row>
    <row r="121" spans="1:9" s="14" customFormat="1" ht="47.25" x14ac:dyDescent="0.25">
      <c r="A121" s="15">
        <v>2</v>
      </c>
      <c r="B121" s="25">
        <v>950</v>
      </c>
      <c r="C121" s="33" t="s">
        <v>185</v>
      </c>
      <c r="D121" s="27" t="s">
        <v>93</v>
      </c>
      <c r="E121" s="27" t="s">
        <v>70</v>
      </c>
      <c r="F121" s="27" t="s">
        <v>186</v>
      </c>
      <c r="G121" s="27"/>
      <c r="H121" s="28">
        <f>SUMIFS(H122:H1175,$B122:$B1175,$B121,$D122:$D1175,$D122,$E122:$E1175,$E122,$F122:$F1175,$F122)</f>
        <v>0</v>
      </c>
      <c r="I121" s="28">
        <f>SUMIFS(I122:I1175,$B122:$B1175,$B121,$D122:$D1175,$D122,$E122:$E1175,$E122,$F122:$F1175,$F122)</f>
        <v>0</v>
      </c>
    </row>
    <row r="122" spans="1:9" s="14" customFormat="1" ht="15.75" x14ac:dyDescent="0.25">
      <c r="A122" s="15">
        <v>3</v>
      </c>
      <c r="B122" s="25">
        <v>950</v>
      </c>
      <c r="C122" s="33" t="s">
        <v>131</v>
      </c>
      <c r="D122" s="27" t="s">
        <v>93</v>
      </c>
      <c r="E122" s="27" t="s">
        <v>70</v>
      </c>
      <c r="F122" s="27" t="s">
        <v>186</v>
      </c>
      <c r="G122" s="27" t="s">
        <v>130</v>
      </c>
      <c r="H122" s="21">
        <v>0</v>
      </c>
      <c r="I122" s="21">
        <v>0</v>
      </c>
    </row>
    <row r="123" spans="1:9" s="14" customFormat="1" ht="15.75" x14ac:dyDescent="0.25">
      <c r="A123" s="15">
        <v>1</v>
      </c>
      <c r="B123" s="25">
        <v>950</v>
      </c>
      <c r="C123" s="33" t="s">
        <v>115</v>
      </c>
      <c r="D123" s="27" t="s">
        <v>93</v>
      </c>
      <c r="E123" s="27" t="s">
        <v>89</v>
      </c>
      <c r="F123" s="27" t="s">
        <v>7</v>
      </c>
      <c r="G123" s="27" t="s">
        <v>72</v>
      </c>
      <c r="H123" s="28">
        <f>SUMIFS(H124:H1178,$B124:$B1178,$B124,$D124:$D1178,$D124,$E124:$E1178,$E124)/2</f>
        <v>0</v>
      </c>
      <c r="I123" s="28">
        <f>SUMIFS(I124:I1178,$B124:$B1178,$B124,$D124:$D1178,$D124,$E124:$E1178,$E124)/2</f>
        <v>0</v>
      </c>
    </row>
    <row r="124" spans="1:9" s="14" customFormat="1" ht="78.75" x14ac:dyDescent="0.25">
      <c r="A124" s="15">
        <v>2</v>
      </c>
      <c r="B124" s="25">
        <v>950</v>
      </c>
      <c r="C124" s="33" t="s">
        <v>188</v>
      </c>
      <c r="D124" s="27" t="s">
        <v>93</v>
      </c>
      <c r="E124" s="27" t="s">
        <v>89</v>
      </c>
      <c r="F124" s="27" t="s">
        <v>50</v>
      </c>
      <c r="G124" s="27" t="s">
        <v>72</v>
      </c>
      <c r="H124" s="28">
        <f>SUMIFS(H125:H1178,$B125:$B1178,$B124,$D125:$D1178,$D125,$E125:$E1178,$E125,$F125:$F1178,$F125)</f>
        <v>0</v>
      </c>
      <c r="I124" s="28">
        <f>SUMIFS(I125:I1178,$B125:$B1178,$B124,$D125:$D1178,$D125,$E125:$E1178,$E125,$F125:$F1178,$F125)</f>
        <v>0</v>
      </c>
    </row>
    <row r="125" spans="1:9" s="14" customFormat="1" ht="52.15" customHeight="1" x14ac:dyDescent="0.25">
      <c r="A125" s="15">
        <v>3</v>
      </c>
      <c r="B125" s="25">
        <v>950</v>
      </c>
      <c r="C125" s="33" t="s">
        <v>12</v>
      </c>
      <c r="D125" s="27" t="s">
        <v>93</v>
      </c>
      <c r="E125" s="27" t="s">
        <v>89</v>
      </c>
      <c r="F125" s="27" t="s">
        <v>50</v>
      </c>
      <c r="G125" s="27" t="s">
        <v>74</v>
      </c>
      <c r="H125" s="21">
        <v>0</v>
      </c>
      <c r="I125" s="21">
        <v>0</v>
      </c>
    </row>
    <row r="126" spans="1:9" s="14" customFormat="1" ht="15.75" x14ac:dyDescent="0.25">
      <c r="A126" s="15">
        <v>1</v>
      </c>
      <c r="B126" s="25">
        <v>950</v>
      </c>
      <c r="C126" s="33" t="s">
        <v>38</v>
      </c>
      <c r="D126" s="27" t="s">
        <v>82</v>
      </c>
      <c r="E126" s="27" t="s">
        <v>89</v>
      </c>
      <c r="F126" s="27"/>
      <c r="G126" s="27"/>
      <c r="H126" s="28">
        <f>SUMIFS(H127:H1181,$B127:$B1181,$B127,$D127:$D1181,$D127,$E127:$E1181,$E127)/2</f>
        <v>31017520.359999999</v>
      </c>
      <c r="I126" s="28">
        <f>SUMIFS(I127:I1181,$B127:$B1181,$B127,$D127:$D1181,$D127,$E127:$E1181,$E127)/2</f>
        <v>21070144.149999999</v>
      </c>
    </row>
    <row r="127" spans="1:9" s="14" customFormat="1" ht="63" x14ac:dyDescent="0.25">
      <c r="A127" s="15">
        <v>2</v>
      </c>
      <c r="B127" s="25">
        <v>950</v>
      </c>
      <c r="C127" s="33" t="s">
        <v>159</v>
      </c>
      <c r="D127" s="27" t="s">
        <v>82</v>
      </c>
      <c r="E127" s="27" t="s">
        <v>89</v>
      </c>
      <c r="F127" s="27" t="s">
        <v>128</v>
      </c>
      <c r="G127" s="27"/>
      <c r="H127" s="28">
        <f>SUMIFS(H128:H1181,$B128:$B1181,$B127,$D128:$D1181,$D128,$E128:$E1181,$E128,$F128:$F1181,$F128)</f>
        <v>280000</v>
      </c>
      <c r="I127" s="28">
        <f>SUMIFS(I128:I1181,$B128:$B1181,$B127,$D128:$D1181,$D128,$E128:$E1181,$E128,$F128:$F1181,$F128)</f>
        <v>215199.51</v>
      </c>
    </row>
    <row r="128" spans="1:9" s="14" customFormat="1" ht="47.25" x14ac:dyDescent="0.25">
      <c r="A128" s="15">
        <v>3</v>
      </c>
      <c r="B128" s="25">
        <v>950</v>
      </c>
      <c r="C128" s="33" t="s">
        <v>12</v>
      </c>
      <c r="D128" s="27" t="s">
        <v>82</v>
      </c>
      <c r="E128" s="27" t="s">
        <v>89</v>
      </c>
      <c r="F128" s="27" t="s">
        <v>128</v>
      </c>
      <c r="G128" s="27" t="s">
        <v>74</v>
      </c>
      <c r="H128" s="21">
        <v>280000</v>
      </c>
      <c r="I128" s="21">
        <v>215199.51</v>
      </c>
    </row>
    <row r="129" spans="1:9" s="14" customFormat="1" ht="78.75" x14ac:dyDescent="0.25">
      <c r="A129" s="15">
        <v>2</v>
      </c>
      <c r="B129" s="25">
        <v>950</v>
      </c>
      <c r="C129" s="37" t="s">
        <v>178</v>
      </c>
      <c r="D129" s="27" t="s">
        <v>82</v>
      </c>
      <c r="E129" s="27" t="s">
        <v>89</v>
      </c>
      <c r="F129" s="27" t="s">
        <v>39</v>
      </c>
      <c r="G129" s="27"/>
      <c r="H129" s="28">
        <f>SUMIFS(H130:H1183,$B130:$B1183,$B129,$D130:$D1183,$D130,$E130:$E1183,$E130,$F130:$F1183,$F130)</f>
        <v>350000</v>
      </c>
      <c r="I129" s="28">
        <f>SUMIFS(I130:I1183,$B130:$B1183,$B129,$D130:$D1183,$D130,$E130:$E1183,$E130,$F130:$F1183,$F130)</f>
        <v>0</v>
      </c>
    </row>
    <row r="130" spans="1:9" s="14" customFormat="1" ht="47.25" x14ac:dyDescent="0.25">
      <c r="A130" s="15">
        <v>3</v>
      </c>
      <c r="B130" s="25">
        <v>950</v>
      </c>
      <c r="C130" s="33" t="s">
        <v>12</v>
      </c>
      <c r="D130" s="27" t="s">
        <v>82</v>
      </c>
      <c r="E130" s="27" t="s">
        <v>89</v>
      </c>
      <c r="F130" s="27" t="s">
        <v>39</v>
      </c>
      <c r="G130" s="27" t="s">
        <v>74</v>
      </c>
      <c r="H130" s="21">
        <v>350000</v>
      </c>
      <c r="I130" s="21">
        <v>0</v>
      </c>
    </row>
    <row r="131" spans="1:9" s="14" customFormat="1" ht="78.75" x14ac:dyDescent="0.25">
      <c r="A131" s="15">
        <v>2</v>
      </c>
      <c r="B131" s="25">
        <v>950</v>
      </c>
      <c r="C131" s="33" t="s">
        <v>188</v>
      </c>
      <c r="D131" s="27" t="s">
        <v>82</v>
      </c>
      <c r="E131" s="27" t="s">
        <v>89</v>
      </c>
      <c r="F131" s="27" t="s">
        <v>50</v>
      </c>
      <c r="G131" s="27"/>
      <c r="H131" s="28">
        <f>SUMIFS(H132:H1185,$B132:$B1185,$B131,$D132:$D1185,$D132,$E132:$E1185,$E132,$F132:$F1185,$F132)</f>
        <v>28195294.359999999</v>
      </c>
      <c r="I131" s="28">
        <f>SUMIFS(I132:I1185,$B132:$B1185,$B131,$D132:$D1185,$D132,$E132:$E1185,$E132,$F132:$F1185,$F132)</f>
        <v>18912850.140000001</v>
      </c>
    </row>
    <row r="132" spans="1:9" s="14" customFormat="1" ht="47.25" x14ac:dyDescent="0.25">
      <c r="A132" s="15">
        <v>3</v>
      </c>
      <c r="B132" s="25">
        <v>950</v>
      </c>
      <c r="C132" s="33" t="s">
        <v>12</v>
      </c>
      <c r="D132" s="27" t="s">
        <v>82</v>
      </c>
      <c r="E132" s="27" t="s">
        <v>89</v>
      </c>
      <c r="F132" s="27" t="s">
        <v>50</v>
      </c>
      <c r="G132" s="27" t="s">
        <v>74</v>
      </c>
      <c r="H132" s="21">
        <v>28195294.359999999</v>
      </c>
      <c r="I132" s="21">
        <v>18912850.140000001</v>
      </c>
    </row>
    <row r="133" spans="1:9" s="14" customFormat="1" ht="47.25" x14ac:dyDescent="0.25">
      <c r="A133" s="15">
        <v>2</v>
      </c>
      <c r="B133" s="25">
        <v>950</v>
      </c>
      <c r="C133" s="33" t="s">
        <v>162</v>
      </c>
      <c r="D133" s="27" t="s">
        <v>82</v>
      </c>
      <c r="E133" s="27" t="s">
        <v>89</v>
      </c>
      <c r="F133" s="27" t="s">
        <v>157</v>
      </c>
      <c r="G133" s="27"/>
      <c r="H133" s="28">
        <f>SUMIFS(H134:H1187,$B134:$B1187,$B133,$D134:$D1187,$D134,$E134:$E1187,$E134,$F134:$F1187,$F134)</f>
        <v>2192226</v>
      </c>
      <c r="I133" s="28">
        <f>SUMIFS(I134:I1187,$B134:$B1187,$B133,$D134:$D1187,$D134,$E134:$E1187,$E134,$F134:$F1187,$F134)</f>
        <v>1942094.5</v>
      </c>
    </row>
    <row r="134" spans="1:9" s="14" customFormat="1" ht="47.25" x14ac:dyDescent="0.25">
      <c r="A134" s="15">
        <v>3</v>
      </c>
      <c r="B134" s="25">
        <v>950</v>
      </c>
      <c r="C134" s="33" t="s">
        <v>12</v>
      </c>
      <c r="D134" s="27" t="s">
        <v>82</v>
      </c>
      <c r="E134" s="27" t="s">
        <v>89</v>
      </c>
      <c r="F134" s="27" t="s">
        <v>157</v>
      </c>
      <c r="G134" s="27" t="s">
        <v>74</v>
      </c>
      <c r="H134" s="21">
        <v>2192226</v>
      </c>
      <c r="I134" s="21">
        <v>1942094.5</v>
      </c>
    </row>
    <row r="135" spans="1:9" s="14" customFormat="1" ht="15.75" x14ac:dyDescent="0.25">
      <c r="A135" s="15">
        <v>1</v>
      </c>
      <c r="B135" s="25">
        <v>950</v>
      </c>
      <c r="C135" s="33" t="s">
        <v>134</v>
      </c>
      <c r="D135" s="27" t="s">
        <v>85</v>
      </c>
      <c r="E135" s="27" t="s">
        <v>87</v>
      </c>
      <c r="F135" s="27"/>
      <c r="G135" s="27"/>
      <c r="H135" s="28">
        <f>SUMIFS(H136:H1190,$B136:$B1190,$B136,$D136:$D1190,$D136,$E136:$E1190,$E136)/2</f>
        <v>18633333.289999999</v>
      </c>
      <c r="I135" s="28">
        <f>SUMIFS(I136:I1190,$B136:$B1190,$B136,$D136:$D1190,$D136,$E136:$E1190,$E136)/2</f>
        <v>18633333.289999999</v>
      </c>
    </row>
    <row r="136" spans="1:9" s="14" customFormat="1" ht="104.25" customHeight="1" x14ac:dyDescent="0.25">
      <c r="A136" s="15">
        <v>2</v>
      </c>
      <c r="B136" s="25">
        <v>950</v>
      </c>
      <c r="C136" s="33" t="s">
        <v>183</v>
      </c>
      <c r="D136" s="27" t="s">
        <v>85</v>
      </c>
      <c r="E136" s="27" t="s">
        <v>87</v>
      </c>
      <c r="F136" s="27" t="s">
        <v>122</v>
      </c>
      <c r="G136" s="27"/>
      <c r="H136" s="28">
        <f>SUMIFS(H137:H1190,$B137:$B1190,$B136,$D137:$D1190,$D137,$E137:$E1190,$E137,$F137:$F1190,$F137)</f>
        <v>18633333.289999999</v>
      </c>
      <c r="I136" s="28">
        <f>SUMIFS(I137:I1190,$B137:$B1190,$B136,$D137:$D1190,$D137,$E137:$E1190,$E137,$F137:$F1190,$F137)</f>
        <v>18633333.289999999</v>
      </c>
    </row>
    <row r="137" spans="1:9" s="14" customFormat="1" ht="15.75" x14ac:dyDescent="0.25">
      <c r="A137" s="15">
        <v>3</v>
      </c>
      <c r="B137" s="25">
        <v>950</v>
      </c>
      <c r="C137" s="33" t="s">
        <v>120</v>
      </c>
      <c r="D137" s="27" t="s">
        <v>85</v>
      </c>
      <c r="E137" s="27" t="s">
        <v>87</v>
      </c>
      <c r="F137" s="27" t="s">
        <v>122</v>
      </c>
      <c r="G137" s="27" t="s">
        <v>121</v>
      </c>
      <c r="H137" s="21">
        <v>18633333.289999999</v>
      </c>
      <c r="I137" s="21">
        <v>18633333.289999999</v>
      </c>
    </row>
    <row r="138" spans="1:9" s="14" customFormat="1" ht="31.5" x14ac:dyDescent="0.25">
      <c r="A138" s="15">
        <v>0</v>
      </c>
      <c r="B138" s="22">
        <v>955</v>
      </c>
      <c r="C138" s="23" t="s">
        <v>40</v>
      </c>
      <c r="D138" s="35" t="s">
        <v>72</v>
      </c>
      <c r="E138" s="35" t="s">
        <v>72</v>
      </c>
      <c r="F138" s="35" t="s">
        <v>7</v>
      </c>
      <c r="G138" s="35" t="s">
        <v>72</v>
      </c>
      <c r="H138" s="24">
        <f>SUMIFS(H139:H1199,$B139:$B1199,$B139)/3</f>
        <v>488670465.21999979</v>
      </c>
      <c r="I138" s="24">
        <f>SUMIFS(I139:I1199,$B139:$B1199,$B139)/3</f>
        <v>339890249.19999993</v>
      </c>
    </row>
    <row r="139" spans="1:9" s="14" customFormat="1" ht="63" x14ac:dyDescent="0.25">
      <c r="A139" s="15">
        <v>1</v>
      </c>
      <c r="B139" s="25">
        <v>955</v>
      </c>
      <c r="C139" s="33" t="s">
        <v>41</v>
      </c>
      <c r="D139" s="27" t="s">
        <v>70</v>
      </c>
      <c r="E139" s="27" t="s">
        <v>89</v>
      </c>
      <c r="F139" s="27" t="s">
        <v>7</v>
      </c>
      <c r="G139" s="27" t="s">
        <v>72</v>
      </c>
      <c r="H139" s="28">
        <f>SUMIFS(H140:H1194,$B140:$B1194,$B140,$D140:$D1194,$D140,$E140:$E1194,$E140)/2</f>
        <v>3182893.72</v>
      </c>
      <c r="I139" s="28">
        <f>SUMIFS(I140:I1194,$B140:$B1194,$B140,$D140:$D1194,$D140,$E140:$E1194,$E140)/2</f>
        <v>2172024.37</v>
      </c>
    </row>
    <row r="140" spans="1:9" s="14" customFormat="1" ht="78.75" x14ac:dyDescent="0.25">
      <c r="A140" s="15">
        <v>2</v>
      </c>
      <c r="B140" s="25">
        <v>955</v>
      </c>
      <c r="C140" s="33" t="s">
        <v>9</v>
      </c>
      <c r="D140" s="27" t="s">
        <v>70</v>
      </c>
      <c r="E140" s="27" t="s">
        <v>89</v>
      </c>
      <c r="F140" s="27" t="s">
        <v>109</v>
      </c>
      <c r="G140" s="27" t="s">
        <v>72</v>
      </c>
      <c r="H140" s="28">
        <f>SUMIFS(H141:H1194,$B141:$B1194,$B140,$D141:$D1194,$D141,$E141:$E1194,$E141,$F141:$F1194,$F141)</f>
        <v>3182893.72</v>
      </c>
      <c r="I140" s="28">
        <f>SUMIFS(I141:I1194,$B141:$B1194,$B140,$D141:$D1194,$D141,$E141:$E1194,$E141,$F141:$F1194,$F141)</f>
        <v>2172024.37</v>
      </c>
    </row>
    <row r="141" spans="1:9" s="14" customFormat="1" ht="47.25" x14ac:dyDescent="0.25">
      <c r="A141" s="15">
        <v>3</v>
      </c>
      <c r="B141" s="25">
        <v>955</v>
      </c>
      <c r="C141" s="33" t="s">
        <v>11</v>
      </c>
      <c r="D141" s="27" t="s">
        <v>70</v>
      </c>
      <c r="E141" s="27" t="s">
        <v>89</v>
      </c>
      <c r="F141" s="27" t="s">
        <v>109</v>
      </c>
      <c r="G141" s="27" t="s">
        <v>73</v>
      </c>
      <c r="H141" s="21">
        <v>3182893.72</v>
      </c>
      <c r="I141" s="21">
        <v>2172024.37</v>
      </c>
    </row>
    <row r="142" spans="1:9" s="14" customFormat="1" ht="47.25" x14ac:dyDescent="0.25">
      <c r="A142" s="15">
        <v>3</v>
      </c>
      <c r="B142" s="25">
        <v>955</v>
      </c>
      <c r="C142" s="26" t="s">
        <v>12</v>
      </c>
      <c r="D142" s="27" t="s">
        <v>70</v>
      </c>
      <c r="E142" s="27" t="s">
        <v>89</v>
      </c>
      <c r="F142" s="27" t="s">
        <v>109</v>
      </c>
      <c r="G142" s="27" t="s">
        <v>74</v>
      </c>
      <c r="H142" s="21">
        <v>0</v>
      </c>
      <c r="I142" s="21">
        <v>0</v>
      </c>
    </row>
    <row r="143" spans="1:9" s="14" customFormat="1" ht="94.5" x14ac:dyDescent="0.25">
      <c r="A143" s="15">
        <v>1</v>
      </c>
      <c r="B143" s="25">
        <v>955</v>
      </c>
      <c r="C143" s="33" t="s">
        <v>34</v>
      </c>
      <c r="D143" s="27" t="s">
        <v>70</v>
      </c>
      <c r="E143" s="27" t="s">
        <v>87</v>
      </c>
      <c r="F143" s="27" t="s">
        <v>7</v>
      </c>
      <c r="G143" s="27" t="s">
        <v>72</v>
      </c>
      <c r="H143" s="28">
        <f>SUMIFS(H144:H1198,$B144:$B1198,$B144,$D144:$D1198,$D144,$E144:$E1198,$E144)/2</f>
        <v>30893705.010000002</v>
      </c>
      <c r="I143" s="28">
        <f>SUMIFS(I144:I1198,$B144:$B1198,$B144,$D144:$D1198,$D144,$E144:$E1198,$E144)/2</f>
        <v>19683817.030000005</v>
      </c>
    </row>
    <row r="144" spans="1:9" s="14" customFormat="1" ht="63" x14ac:dyDescent="0.25">
      <c r="A144" s="15">
        <v>2</v>
      </c>
      <c r="B144" s="25">
        <v>955</v>
      </c>
      <c r="C144" s="30" t="s">
        <v>173</v>
      </c>
      <c r="D144" s="27" t="s">
        <v>70</v>
      </c>
      <c r="E144" s="27" t="s">
        <v>87</v>
      </c>
      <c r="F144" s="27" t="s">
        <v>15</v>
      </c>
      <c r="G144" s="27" t="s">
        <v>72</v>
      </c>
      <c r="H144" s="28">
        <f>SUMIFS(H145:H1198,$B145:$B1198,$B144,$D145:$D1198,$D145,$E145:$E1198,$E145,$F145:$F1198,$F145)</f>
        <v>271000</v>
      </c>
      <c r="I144" s="28">
        <f>SUMIFS(I145:I1198,$B145:$B1198,$B144,$D145:$D1198,$D145,$E145:$E1198,$E145,$F145:$F1198,$F145)</f>
        <v>122720</v>
      </c>
    </row>
    <row r="145" spans="1:9" s="14" customFormat="1" ht="47.25" x14ac:dyDescent="0.25">
      <c r="A145" s="15">
        <v>3</v>
      </c>
      <c r="B145" s="25">
        <v>955</v>
      </c>
      <c r="C145" s="26" t="s">
        <v>12</v>
      </c>
      <c r="D145" s="27" t="s">
        <v>70</v>
      </c>
      <c r="E145" s="27" t="s">
        <v>87</v>
      </c>
      <c r="F145" s="27" t="s">
        <v>15</v>
      </c>
      <c r="G145" s="27" t="s">
        <v>74</v>
      </c>
      <c r="H145" s="21">
        <v>271000</v>
      </c>
      <c r="I145" s="21">
        <v>122720</v>
      </c>
    </row>
    <row r="146" spans="1:9" s="14" customFormat="1" ht="63" x14ac:dyDescent="0.25">
      <c r="A146" s="15">
        <v>2</v>
      </c>
      <c r="B146" s="29">
        <v>955</v>
      </c>
      <c r="C146" s="30" t="s">
        <v>174</v>
      </c>
      <c r="D146" s="31" t="s">
        <v>70</v>
      </c>
      <c r="E146" s="27" t="s">
        <v>87</v>
      </c>
      <c r="F146" s="27" t="s">
        <v>42</v>
      </c>
      <c r="G146" s="27" t="s">
        <v>72</v>
      </c>
      <c r="H146" s="28">
        <f>SUMIFS(H147:H1200,$B147:$B1200,$B146,$D147:$D1200,$D147,$E147:$E1200,$E147,$F147:$F1200,$F147)</f>
        <v>79500</v>
      </c>
      <c r="I146" s="28">
        <f>SUMIFS(I147:I1200,$B147:$B1200,$B146,$D147:$D1200,$D147,$E147:$E1200,$E147,$F147:$F1200,$F147)</f>
        <v>4000</v>
      </c>
    </row>
    <row r="147" spans="1:9" s="14" customFormat="1" ht="47.25" x14ac:dyDescent="0.25">
      <c r="A147" s="15">
        <v>3</v>
      </c>
      <c r="B147" s="25">
        <v>955</v>
      </c>
      <c r="C147" s="32" t="s">
        <v>12</v>
      </c>
      <c r="D147" s="27" t="s">
        <v>70</v>
      </c>
      <c r="E147" s="27" t="s">
        <v>87</v>
      </c>
      <c r="F147" s="27" t="s">
        <v>42</v>
      </c>
      <c r="G147" s="27" t="s">
        <v>74</v>
      </c>
      <c r="H147" s="21">
        <v>79500</v>
      </c>
      <c r="I147" s="21">
        <v>4000</v>
      </c>
    </row>
    <row r="148" spans="1:9" s="14" customFormat="1" ht="78.75" x14ac:dyDescent="0.25">
      <c r="A148" s="15">
        <v>2</v>
      </c>
      <c r="B148" s="25">
        <v>955</v>
      </c>
      <c r="C148" s="33" t="s">
        <v>9</v>
      </c>
      <c r="D148" s="27" t="s">
        <v>70</v>
      </c>
      <c r="E148" s="27" t="s">
        <v>87</v>
      </c>
      <c r="F148" s="27" t="s">
        <v>109</v>
      </c>
      <c r="G148" s="27" t="s">
        <v>72</v>
      </c>
      <c r="H148" s="28">
        <f>SUMIFS(H149:H1202,$B149:$B1202,$B148,$D149:$D1202,$D149,$E149:$E1202,$E149,$F149:$F1202,$F149)</f>
        <v>30543205.010000002</v>
      </c>
      <c r="I148" s="28">
        <f>SUMIFS(I149:I1202,$B149:$B1202,$B148,$D149:$D1202,$D149,$E149:$E1202,$E149,$F149:$F1202,$F149)</f>
        <v>19557097.030000001</v>
      </c>
    </row>
    <row r="149" spans="1:9" s="14" customFormat="1" ht="47.25" x14ac:dyDescent="0.25">
      <c r="A149" s="15">
        <v>3</v>
      </c>
      <c r="B149" s="25">
        <v>955</v>
      </c>
      <c r="C149" s="33" t="s">
        <v>11</v>
      </c>
      <c r="D149" s="27" t="s">
        <v>70</v>
      </c>
      <c r="E149" s="27" t="s">
        <v>87</v>
      </c>
      <c r="F149" s="27" t="s">
        <v>109</v>
      </c>
      <c r="G149" s="27" t="s">
        <v>73</v>
      </c>
      <c r="H149" s="21">
        <v>28479589.010000002</v>
      </c>
      <c r="I149" s="21">
        <v>18331311.98</v>
      </c>
    </row>
    <row r="150" spans="1:9" s="14" customFormat="1" ht="47.25" x14ac:dyDescent="0.25">
      <c r="A150" s="15">
        <v>3</v>
      </c>
      <c r="B150" s="25">
        <v>955</v>
      </c>
      <c r="C150" s="33" t="s">
        <v>12</v>
      </c>
      <c r="D150" s="27" t="s">
        <v>70</v>
      </c>
      <c r="E150" s="27" t="s">
        <v>87</v>
      </c>
      <c r="F150" s="27" t="s">
        <v>109</v>
      </c>
      <c r="G150" s="27" t="s">
        <v>74</v>
      </c>
      <c r="H150" s="21">
        <v>2019066</v>
      </c>
      <c r="I150" s="21">
        <v>1181817.8500000001</v>
      </c>
    </row>
    <row r="151" spans="1:9" s="14" customFormat="1" ht="37.9" customHeight="1" x14ac:dyDescent="0.25">
      <c r="A151" s="15">
        <v>3</v>
      </c>
      <c r="B151" s="25">
        <v>955</v>
      </c>
      <c r="C151" s="33" t="s">
        <v>21</v>
      </c>
      <c r="D151" s="27" t="s">
        <v>70</v>
      </c>
      <c r="E151" s="27" t="s">
        <v>87</v>
      </c>
      <c r="F151" s="27" t="s">
        <v>109</v>
      </c>
      <c r="G151" s="27" t="s">
        <v>81</v>
      </c>
      <c r="H151" s="21">
        <v>0</v>
      </c>
      <c r="I151" s="21">
        <v>0</v>
      </c>
    </row>
    <row r="152" spans="1:9" s="14" customFormat="1" ht="31.5" x14ac:dyDescent="0.25">
      <c r="A152" s="15">
        <v>3</v>
      </c>
      <c r="B152" s="25">
        <v>955</v>
      </c>
      <c r="C152" s="33" t="s">
        <v>13</v>
      </c>
      <c r="D152" s="27" t="s">
        <v>70</v>
      </c>
      <c r="E152" s="27" t="s">
        <v>87</v>
      </c>
      <c r="F152" s="27" t="s">
        <v>109</v>
      </c>
      <c r="G152" s="27" t="s">
        <v>75</v>
      </c>
      <c r="H152" s="21">
        <v>44550</v>
      </c>
      <c r="I152" s="21">
        <v>43967.199999999997</v>
      </c>
    </row>
    <row r="153" spans="1:9" s="14" customFormat="1" ht="15.75" x14ac:dyDescent="0.25">
      <c r="A153" s="15">
        <v>1</v>
      </c>
      <c r="B153" s="25">
        <v>955</v>
      </c>
      <c r="C153" s="33" t="s">
        <v>138</v>
      </c>
      <c r="D153" s="27" t="s">
        <v>70</v>
      </c>
      <c r="E153" s="27" t="s">
        <v>93</v>
      </c>
      <c r="F153" s="27" t="s">
        <v>7</v>
      </c>
      <c r="G153" s="27" t="s">
        <v>72</v>
      </c>
      <c r="H153" s="28">
        <f>SUMIFS(H154:H1208,$B154:$B1208,$B154,$D154:$D1208,$D154,$E154:$E1208,$E154)/2</f>
        <v>2649.56</v>
      </c>
      <c r="I153" s="28">
        <f>SUMIFS(I154:I1208,$B154:$B1208,$B154,$D154:$D1208,$D154,$E154:$E1208,$E154)/2</f>
        <v>0</v>
      </c>
    </row>
    <row r="154" spans="1:9" s="14" customFormat="1" ht="47.25" x14ac:dyDescent="0.25">
      <c r="A154" s="15">
        <v>2</v>
      </c>
      <c r="B154" s="25">
        <v>955</v>
      </c>
      <c r="C154" s="30" t="s">
        <v>139</v>
      </c>
      <c r="D154" s="27" t="s">
        <v>70</v>
      </c>
      <c r="E154" s="27" t="s">
        <v>93</v>
      </c>
      <c r="F154" s="27" t="s">
        <v>140</v>
      </c>
      <c r="G154" s="27" t="s">
        <v>72</v>
      </c>
      <c r="H154" s="28">
        <f>SUMIFS(H155:H1208,$B155:$B1208,$B154,$D155:$D1208,$D155,$E155:$E1208,$E155,$F155:$F1208,$F155)</f>
        <v>2649.56</v>
      </c>
      <c r="I154" s="28">
        <f>SUMIFS(I155:I1208,$B155:$B1208,$B154,$D155:$D1208,$D155,$E155:$E1208,$E155,$F155:$F1208,$F155)</f>
        <v>0</v>
      </c>
    </row>
    <row r="155" spans="1:9" s="14" customFormat="1" ht="47.25" x14ac:dyDescent="0.25">
      <c r="A155" s="15">
        <v>3</v>
      </c>
      <c r="B155" s="25">
        <v>955</v>
      </c>
      <c r="C155" s="26" t="s">
        <v>12</v>
      </c>
      <c r="D155" s="27" t="s">
        <v>70</v>
      </c>
      <c r="E155" s="27" t="s">
        <v>93</v>
      </c>
      <c r="F155" s="27" t="s">
        <v>140</v>
      </c>
      <c r="G155" s="27" t="s">
        <v>74</v>
      </c>
      <c r="H155" s="21">
        <v>2649.56</v>
      </c>
      <c r="I155" s="21">
        <v>0</v>
      </c>
    </row>
    <row r="156" spans="1:9" s="14" customFormat="1" ht="15.75" x14ac:dyDescent="0.25">
      <c r="A156" s="15">
        <v>1</v>
      </c>
      <c r="B156" s="25">
        <v>955</v>
      </c>
      <c r="C156" s="33" t="s">
        <v>43</v>
      </c>
      <c r="D156" s="27" t="s">
        <v>70</v>
      </c>
      <c r="E156" s="27" t="s">
        <v>86</v>
      </c>
      <c r="F156" s="27" t="s">
        <v>7</v>
      </c>
      <c r="G156" s="27" t="s">
        <v>72</v>
      </c>
      <c r="H156" s="28">
        <f>SUMIFS(H157:H1211,$B157:$B1211,$B157,$D157:$D1211,$D157,$E157:$E1211,$E157)/2</f>
        <v>100000</v>
      </c>
      <c r="I156" s="28">
        <f>SUMIFS(I157:I1211,$B157:$B1211,$B157,$D157:$D1211,$D157,$E157:$E1211,$E157)/2</f>
        <v>0</v>
      </c>
    </row>
    <row r="157" spans="1:9" s="14" customFormat="1" ht="47.25" x14ac:dyDescent="0.25">
      <c r="A157" s="15">
        <v>2</v>
      </c>
      <c r="B157" s="25">
        <v>955</v>
      </c>
      <c r="C157" s="33" t="s">
        <v>35</v>
      </c>
      <c r="D157" s="27" t="s">
        <v>70</v>
      </c>
      <c r="E157" s="27" t="s">
        <v>86</v>
      </c>
      <c r="F157" s="27" t="s">
        <v>111</v>
      </c>
      <c r="G157" s="27" t="s">
        <v>72</v>
      </c>
      <c r="H157" s="28">
        <f>SUMIFS(H158:H1211,$B158:$B1211,$B157,$D158:$D1211,$D158,$E158:$E1211,$E158,$F158:$F1211,$F158)</f>
        <v>100000</v>
      </c>
      <c r="I157" s="28">
        <f>SUMIFS(I158:I1211,$B158:$B1211,$B157,$D158:$D1211,$D158,$E158:$E1211,$E158,$F158:$F1211,$F158)</f>
        <v>0</v>
      </c>
    </row>
    <row r="158" spans="1:9" s="14" customFormat="1" ht="15.75" x14ac:dyDescent="0.25">
      <c r="A158" s="15">
        <v>3</v>
      </c>
      <c r="B158" s="25">
        <v>955</v>
      </c>
      <c r="C158" s="33" t="s">
        <v>44</v>
      </c>
      <c r="D158" s="27" t="s">
        <v>70</v>
      </c>
      <c r="E158" s="27" t="s">
        <v>86</v>
      </c>
      <c r="F158" s="27" t="s">
        <v>111</v>
      </c>
      <c r="G158" s="27" t="s">
        <v>91</v>
      </c>
      <c r="H158" s="21">
        <v>100000</v>
      </c>
      <c r="I158" s="21">
        <v>0</v>
      </c>
    </row>
    <row r="159" spans="1:9" s="14" customFormat="1" ht="15.75" x14ac:dyDescent="0.25">
      <c r="A159" s="15">
        <v>1</v>
      </c>
      <c r="B159" s="25">
        <v>955</v>
      </c>
      <c r="C159" s="33" t="s">
        <v>14</v>
      </c>
      <c r="D159" s="27" t="s">
        <v>70</v>
      </c>
      <c r="E159" s="27" t="s">
        <v>76</v>
      </c>
      <c r="F159" s="27"/>
      <c r="G159" s="27"/>
      <c r="H159" s="28">
        <f>SUMIFS(H160:H1214,$B160:$B1214,$B160,$D160:$D1214,$D160,$E160:$E1214,$E160)/2</f>
        <v>108018117.26000001</v>
      </c>
      <c r="I159" s="28">
        <f>SUMIFS(I160:I1214,$B160:$B1214,$B160,$D160:$D1214,$D160,$E160:$E1214,$E160)/2</f>
        <v>58803142.719999991</v>
      </c>
    </row>
    <row r="160" spans="1:9" s="14" customFormat="1" ht="63" x14ac:dyDescent="0.25">
      <c r="A160" s="15">
        <v>2</v>
      </c>
      <c r="B160" s="25">
        <v>955</v>
      </c>
      <c r="C160" s="33" t="s">
        <v>201</v>
      </c>
      <c r="D160" s="27" t="s">
        <v>70</v>
      </c>
      <c r="E160" s="27" t="s">
        <v>76</v>
      </c>
      <c r="F160" s="27" t="s">
        <v>200</v>
      </c>
      <c r="G160" s="27"/>
      <c r="H160" s="28">
        <f>SUMIFS(H161:H1214,$B161:$B1214,$B160,$D161:$D1214,$D161,$E161:$E1214,$E161,$F161:$F1214,$F161)</f>
        <v>33889630.869999997</v>
      </c>
      <c r="I160" s="28">
        <f>SUMIFS(I161:I1214,$B161:$B1214,$B160,$D161:$D1214,$D161,$E161:$E1214,$E161,$F161:$F1214,$F161)</f>
        <v>25019424.390000001</v>
      </c>
    </row>
    <row r="161" spans="1:9" s="14" customFormat="1" ht="15.75" x14ac:dyDescent="0.25">
      <c r="A161" s="15">
        <v>3</v>
      </c>
      <c r="B161" s="25">
        <v>955</v>
      </c>
      <c r="C161" s="33" t="s">
        <v>46</v>
      </c>
      <c r="D161" s="27" t="s">
        <v>70</v>
      </c>
      <c r="E161" s="27" t="s">
        <v>76</v>
      </c>
      <c r="F161" s="27" t="s">
        <v>200</v>
      </c>
      <c r="G161" s="27" t="s">
        <v>92</v>
      </c>
      <c r="H161" s="21">
        <v>33889630.869999997</v>
      </c>
      <c r="I161" s="21">
        <v>25019424.390000001</v>
      </c>
    </row>
    <row r="162" spans="1:9" s="14" customFormat="1" ht="63" x14ac:dyDescent="0.25">
      <c r="A162" s="15">
        <v>2</v>
      </c>
      <c r="B162" s="25">
        <v>955</v>
      </c>
      <c r="C162" s="36" t="s">
        <v>190</v>
      </c>
      <c r="D162" s="27" t="s">
        <v>70</v>
      </c>
      <c r="E162" s="27" t="s">
        <v>76</v>
      </c>
      <c r="F162" s="27" t="s">
        <v>47</v>
      </c>
      <c r="G162" s="27"/>
      <c r="H162" s="28">
        <f>SUMIFS(H163:H1216,$B163:$B1216,$B162,$D163:$D1216,$D163,$E163:$E1216,$E163,$F163:$F1216,$F163)</f>
        <v>9441711.2300000004</v>
      </c>
      <c r="I162" s="28">
        <f>SUMIFS(I163:I1216,$B163:$B1216,$B162,$D163:$D1216,$D163,$E163:$E1216,$E163,$F163:$F1216,$F163)</f>
        <v>7036000</v>
      </c>
    </row>
    <row r="163" spans="1:9" s="14" customFormat="1" ht="15.75" x14ac:dyDescent="0.25">
      <c r="A163" s="15">
        <v>3</v>
      </c>
      <c r="B163" s="25">
        <v>955</v>
      </c>
      <c r="C163" s="33" t="s">
        <v>46</v>
      </c>
      <c r="D163" s="27" t="s">
        <v>70</v>
      </c>
      <c r="E163" s="27" t="s">
        <v>76</v>
      </c>
      <c r="F163" s="27" t="s">
        <v>47</v>
      </c>
      <c r="G163" s="27" t="s">
        <v>92</v>
      </c>
      <c r="H163" s="21">
        <v>9441711.2300000004</v>
      </c>
      <c r="I163" s="21">
        <v>7036000</v>
      </c>
    </row>
    <row r="164" spans="1:9" s="14" customFormat="1" ht="94.5" x14ac:dyDescent="0.25">
      <c r="A164" s="15">
        <v>2</v>
      </c>
      <c r="B164" s="25">
        <v>955</v>
      </c>
      <c r="C164" s="33" t="s">
        <v>191</v>
      </c>
      <c r="D164" s="27" t="s">
        <v>70</v>
      </c>
      <c r="E164" s="27" t="s">
        <v>76</v>
      </c>
      <c r="F164" s="27" t="s">
        <v>48</v>
      </c>
      <c r="G164" s="27"/>
      <c r="H164" s="28">
        <f>SUMIFS(H165:H1218,$B165:$B1218,$B164,$D165:$D1218,$D165,$E165:$E1218,$E165,$F165:$F1218,$F165)</f>
        <v>2572832.25</v>
      </c>
      <c r="I164" s="28">
        <f>SUMIFS(I165:I1218,$B165:$B1218,$B164,$D165:$D1218,$D165,$E165:$E1218,$E165,$F165:$F1218,$F165)</f>
        <v>1929624</v>
      </c>
    </row>
    <row r="165" spans="1:9" s="14" customFormat="1" ht="15.75" x14ac:dyDescent="0.25">
      <c r="A165" s="15">
        <v>3</v>
      </c>
      <c r="B165" s="25">
        <v>955</v>
      </c>
      <c r="C165" s="33" t="s">
        <v>46</v>
      </c>
      <c r="D165" s="27" t="s">
        <v>70</v>
      </c>
      <c r="E165" s="27" t="s">
        <v>76</v>
      </c>
      <c r="F165" s="27" t="s">
        <v>48</v>
      </c>
      <c r="G165" s="27" t="s">
        <v>92</v>
      </c>
      <c r="H165" s="21">
        <v>2572832.25</v>
      </c>
      <c r="I165" s="21">
        <v>1929624</v>
      </c>
    </row>
    <row r="166" spans="1:9" s="14" customFormat="1" ht="79.900000000000006" customHeight="1" x14ac:dyDescent="0.25">
      <c r="A166" s="15">
        <v>2</v>
      </c>
      <c r="B166" s="25">
        <v>955</v>
      </c>
      <c r="C166" s="36" t="s">
        <v>192</v>
      </c>
      <c r="D166" s="27" t="s">
        <v>70</v>
      </c>
      <c r="E166" s="27" t="s">
        <v>76</v>
      </c>
      <c r="F166" s="27" t="s">
        <v>49</v>
      </c>
      <c r="G166" s="27" t="s">
        <v>72</v>
      </c>
      <c r="H166" s="28">
        <f>SUMIFS(H167:H1220,$B167:$B1220,$B166,$D167:$D1220,$D167,$E167:$E1220,$E167,$F167:$F1220,$F167)</f>
        <v>10681555.539999999</v>
      </c>
      <c r="I166" s="28">
        <f>SUMIFS(I167:I1220,$B167:$B1220,$B166,$D167:$D1220,$D167,$E167:$E1220,$E167,$F167:$F1220,$F167)</f>
        <v>7693500</v>
      </c>
    </row>
    <row r="167" spans="1:9" s="14" customFormat="1" ht="15.75" x14ac:dyDescent="0.25">
      <c r="A167" s="15">
        <v>3</v>
      </c>
      <c r="B167" s="25">
        <v>955</v>
      </c>
      <c r="C167" s="33" t="s">
        <v>46</v>
      </c>
      <c r="D167" s="27" t="s">
        <v>70</v>
      </c>
      <c r="E167" s="27" t="s">
        <v>76</v>
      </c>
      <c r="F167" s="27" t="s">
        <v>49</v>
      </c>
      <c r="G167" s="27" t="s">
        <v>92</v>
      </c>
      <c r="H167" s="21">
        <v>10681555.539999999</v>
      </c>
      <c r="I167" s="21">
        <v>7693500</v>
      </c>
    </row>
    <row r="168" spans="1:9" s="14" customFormat="1" ht="78.75" x14ac:dyDescent="0.25">
      <c r="A168" s="15">
        <v>2</v>
      </c>
      <c r="B168" s="25">
        <v>955</v>
      </c>
      <c r="C168" s="33" t="s">
        <v>188</v>
      </c>
      <c r="D168" s="27" t="s">
        <v>70</v>
      </c>
      <c r="E168" s="27" t="s">
        <v>76</v>
      </c>
      <c r="F168" s="27" t="s">
        <v>50</v>
      </c>
      <c r="G168" s="27" t="s">
        <v>72</v>
      </c>
      <c r="H168" s="28">
        <f>SUMIFS(H169:H1222,$B169:$B1222,$B168,$D169:$D1222,$D169,$E169:$E1222,$E169,$F169:$F1222,$F169)</f>
        <v>2459720</v>
      </c>
      <c r="I168" s="28">
        <f>SUMIFS(I169:I1222,$B169:$B1222,$B168,$D169:$D1222,$D169,$E169:$E1222,$E169,$F169:$F1222,$F169)</f>
        <v>2126507.94</v>
      </c>
    </row>
    <row r="169" spans="1:9" s="14" customFormat="1" ht="15.75" x14ac:dyDescent="0.25">
      <c r="A169" s="15">
        <v>3</v>
      </c>
      <c r="B169" s="25">
        <v>955</v>
      </c>
      <c r="C169" s="33" t="s">
        <v>46</v>
      </c>
      <c r="D169" s="27" t="s">
        <v>70</v>
      </c>
      <c r="E169" s="27" t="s">
        <v>76</v>
      </c>
      <c r="F169" s="27" t="s">
        <v>50</v>
      </c>
      <c r="G169" s="27" t="s">
        <v>92</v>
      </c>
      <c r="H169" s="21">
        <v>2459720</v>
      </c>
      <c r="I169" s="21">
        <v>2126507.94</v>
      </c>
    </row>
    <row r="170" spans="1:9" s="14" customFormat="1" ht="47.25" x14ac:dyDescent="0.25">
      <c r="A170" s="15">
        <v>2</v>
      </c>
      <c r="B170" s="25">
        <v>955</v>
      </c>
      <c r="C170" s="33" t="s">
        <v>148</v>
      </c>
      <c r="D170" s="27" t="s">
        <v>70</v>
      </c>
      <c r="E170" s="27" t="s">
        <v>76</v>
      </c>
      <c r="F170" s="27" t="s">
        <v>147</v>
      </c>
      <c r="G170" s="27"/>
      <c r="H170" s="28">
        <f>SUMIFS(H171:H1224,$B171:$B1224,$B170,$D171:$D1224,$D171,$E171:$E1224,$E171,$F171:$F1224,$F171)</f>
        <v>9842950.0800000001</v>
      </c>
      <c r="I170" s="28">
        <f>SUMIFS(I171:I1224,$B171:$B1224,$B170,$D171:$D1224,$D171,$E171:$E1224,$E171,$F171:$F1224,$F171)</f>
        <v>6672253.5099999998</v>
      </c>
    </row>
    <row r="171" spans="1:9" s="14" customFormat="1" ht="31.5" x14ac:dyDescent="0.25">
      <c r="A171" s="15">
        <v>3</v>
      </c>
      <c r="B171" s="25">
        <v>955</v>
      </c>
      <c r="C171" s="33" t="s">
        <v>23</v>
      </c>
      <c r="D171" s="27" t="s">
        <v>70</v>
      </c>
      <c r="E171" s="27" t="s">
        <v>76</v>
      </c>
      <c r="F171" s="27" t="s">
        <v>147</v>
      </c>
      <c r="G171" s="27" t="s">
        <v>83</v>
      </c>
      <c r="H171" s="21">
        <v>9248675.0800000001</v>
      </c>
      <c r="I171" s="21">
        <v>6203980.2999999998</v>
      </c>
    </row>
    <row r="172" spans="1:9" s="14" customFormat="1" ht="47.25" x14ac:dyDescent="0.25">
      <c r="A172" s="15">
        <v>3</v>
      </c>
      <c r="B172" s="25">
        <v>955</v>
      </c>
      <c r="C172" s="33" t="s">
        <v>12</v>
      </c>
      <c r="D172" s="27" t="s">
        <v>70</v>
      </c>
      <c r="E172" s="27" t="s">
        <v>76</v>
      </c>
      <c r="F172" s="27" t="s">
        <v>147</v>
      </c>
      <c r="G172" s="27" t="s">
        <v>74</v>
      </c>
      <c r="H172" s="21">
        <v>594275</v>
      </c>
      <c r="I172" s="21">
        <v>468273.21</v>
      </c>
    </row>
    <row r="173" spans="1:9" s="14" customFormat="1" ht="47.25" x14ac:dyDescent="0.25">
      <c r="A173" s="15">
        <v>2</v>
      </c>
      <c r="B173" s="25">
        <v>955</v>
      </c>
      <c r="C173" s="33" t="s">
        <v>35</v>
      </c>
      <c r="D173" s="27" t="s">
        <v>70</v>
      </c>
      <c r="E173" s="27" t="s">
        <v>76</v>
      </c>
      <c r="F173" s="27" t="s">
        <v>111</v>
      </c>
      <c r="G173" s="27"/>
      <c r="H173" s="28">
        <f>SUMIFS(H174:H1227,$B174:$B1227,$B173,$D174:$D1227,$D174,$E174:$E1227,$E174,$F174:$F1227,$F174)</f>
        <v>39129717.289999999</v>
      </c>
      <c r="I173" s="28">
        <f>SUMIFS(I174:I1227,$B174:$B1227,$B173,$D174:$D1227,$D174,$E174:$E1227,$E174,$F174:$F1227,$F174)</f>
        <v>8325832.8799999999</v>
      </c>
    </row>
    <row r="174" spans="1:9" s="14" customFormat="1" ht="15.75" x14ac:dyDescent="0.25">
      <c r="A174" s="15">
        <v>3</v>
      </c>
      <c r="B174" s="25">
        <v>955</v>
      </c>
      <c r="C174" s="33" t="s">
        <v>46</v>
      </c>
      <c r="D174" s="27" t="s">
        <v>70</v>
      </c>
      <c r="E174" s="27" t="s">
        <v>76</v>
      </c>
      <c r="F174" s="27" t="s">
        <v>111</v>
      </c>
      <c r="G174" s="27" t="s">
        <v>92</v>
      </c>
      <c r="H174" s="21">
        <v>1461910.61</v>
      </c>
      <c r="I174" s="21">
        <v>1461910.61</v>
      </c>
    </row>
    <row r="175" spans="1:9" s="14" customFormat="1" ht="15.75" x14ac:dyDescent="0.25">
      <c r="A175" s="15"/>
      <c r="B175" s="25">
        <v>955</v>
      </c>
      <c r="C175" s="33" t="s">
        <v>131</v>
      </c>
      <c r="D175" s="27" t="s">
        <v>70</v>
      </c>
      <c r="E175" s="27" t="s">
        <v>76</v>
      </c>
      <c r="F175" s="27" t="s">
        <v>111</v>
      </c>
      <c r="G175" s="27" t="s">
        <v>130</v>
      </c>
      <c r="H175" s="21">
        <v>37667806.68</v>
      </c>
      <c r="I175" s="21">
        <v>6863922.2699999996</v>
      </c>
    </row>
    <row r="176" spans="1:9" s="14" customFormat="1" ht="31.5" x14ac:dyDescent="0.25">
      <c r="A176" s="15">
        <v>1</v>
      </c>
      <c r="B176" s="25">
        <v>955</v>
      </c>
      <c r="C176" s="33" t="s">
        <v>51</v>
      </c>
      <c r="D176" s="27" t="s">
        <v>89</v>
      </c>
      <c r="E176" s="27" t="s">
        <v>87</v>
      </c>
      <c r="F176" s="27" t="s">
        <v>7</v>
      </c>
      <c r="G176" s="27" t="s">
        <v>72</v>
      </c>
      <c r="H176" s="28">
        <f>SUMIFS(H177:H1230,$B177:$B1230,$B177,$D177:$D1230,$D177,$E177:$E1230,$E177)/2</f>
        <v>513100</v>
      </c>
      <c r="I176" s="28">
        <f>SUMIFS(I177:I1230,$B177:$B1230,$B177,$D177:$D1230,$D177,$E177:$E1230,$E177)/2</f>
        <v>438468.19</v>
      </c>
    </row>
    <row r="177" spans="1:9" s="14" customFormat="1" ht="54" customHeight="1" x14ac:dyDescent="0.25">
      <c r="A177" s="15">
        <v>2</v>
      </c>
      <c r="B177" s="25">
        <v>955</v>
      </c>
      <c r="C177" s="33" t="s">
        <v>175</v>
      </c>
      <c r="D177" s="27" t="s">
        <v>89</v>
      </c>
      <c r="E177" s="27" t="s">
        <v>87</v>
      </c>
      <c r="F177" s="27" t="s">
        <v>107</v>
      </c>
      <c r="G177" s="27" t="s">
        <v>72</v>
      </c>
      <c r="H177" s="28">
        <f>SUMIFS(H178:H1230,$B178:$B1230,$B177,$D178:$D1230,$D178,$E178:$E1230,$E178,$F178:$F1230,$F178)</f>
        <v>513100</v>
      </c>
      <c r="I177" s="28">
        <f>SUMIFS(I178:I1230,$B178:$B1230,$B177,$D178:$D1230,$D178,$E178:$E1230,$E178,$F178:$F1230,$F178)</f>
        <v>438468.19</v>
      </c>
    </row>
    <row r="178" spans="1:9" s="14" customFormat="1" ht="47.25" x14ac:dyDescent="0.25">
      <c r="A178" s="15">
        <v>3</v>
      </c>
      <c r="B178" s="25">
        <v>955</v>
      </c>
      <c r="C178" s="33" t="s">
        <v>12</v>
      </c>
      <c r="D178" s="27" t="s">
        <v>89</v>
      </c>
      <c r="E178" s="27" t="s">
        <v>87</v>
      </c>
      <c r="F178" s="27" t="s">
        <v>107</v>
      </c>
      <c r="G178" s="27" t="s">
        <v>74</v>
      </c>
      <c r="H178" s="21">
        <v>513100</v>
      </c>
      <c r="I178" s="21">
        <v>438468.19</v>
      </c>
    </row>
    <row r="179" spans="1:9" s="14" customFormat="1" ht="15.75" x14ac:dyDescent="0.25">
      <c r="A179" s="15">
        <v>3</v>
      </c>
      <c r="B179" s="25">
        <v>955</v>
      </c>
      <c r="C179" s="33" t="s">
        <v>46</v>
      </c>
      <c r="D179" s="27" t="s">
        <v>89</v>
      </c>
      <c r="E179" s="27" t="s">
        <v>87</v>
      </c>
      <c r="F179" s="27" t="s">
        <v>107</v>
      </c>
      <c r="G179" s="27" t="s">
        <v>92</v>
      </c>
      <c r="H179" s="21">
        <v>0</v>
      </c>
      <c r="I179" s="21">
        <v>0</v>
      </c>
    </row>
    <row r="180" spans="1:9" s="14" customFormat="1" ht="63" x14ac:dyDescent="0.25">
      <c r="A180" s="15">
        <v>1</v>
      </c>
      <c r="B180" s="25">
        <v>955</v>
      </c>
      <c r="C180" s="33" t="s">
        <v>52</v>
      </c>
      <c r="D180" s="27" t="s">
        <v>79</v>
      </c>
      <c r="E180" s="27" t="s">
        <v>90</v>
      </c>
      <c r="F180" s="27" t="s">
        <v>7</v>
      </c>
      <c r="G180" s="27" t="s">
        <v>72</v>
      </c>
      <c r="H180" s="28">
        <f>SUMIFS(H181:H1234,$B181:$B1234,$B181,$D181:$D1234,$D181,$E181:$E1234,$E181)/2</f>
        <v>2090111.81</v>
      </c>
      <c r="I180" s="28">
        <f>SUMIFS(I181:I1234,$B181:$B1234,$B181,$D181:$D1234,$D181,$E181:$E1234,$E181)/2</f>
        <v>1996249.61</v>
      </c>
    </row>
    <row r="181" spans="1:9" s="14" customFormat="1" ht="63" x14ac:dyDescent="0.25">
      <c r="A181" s="15">
        <v>2</v>
      </c>
      <c r="B181" s="25">
        <v>955</v>
      </c>
      <c r="C181" s="33" t="s">
        <v>201</v>
      </c>
      <c r="D181" s="27" t="s">
        <v>79</v>
      </c>
      <c r="E181" s="27" t="s">
        <v>90</v>
      </c>
      <c r="F181" s="27" t="s">
        <v>200</v>
      </c>
      <c r="G181" s="27"/>
      <c r="H181" s="28">
        <f>SUMIFS(H182:H1234,$B182:$B1234,$B181,$D182:$D1234,$D182,$E182:$E1234,$E182,$F182:$F1234,$F182)</f>
        <v>1894111.81</v>
      </c>
      <c r="I181" s="28">
        <f>SUMIFS(I182:I1234,$B182:$B1234,$B181,$D182:$D1234,$D182,$E182:$E1234,$E182,$F182:$F1234,$F182)</f>
        <v>1866049.61</v>
      </c>
    </row>
    <row r="182" spans="1:9" s="14" customFormat="1" ht="15.75" x14ac:dyDescent="0.25">
      <c r="A182" s="15">
        <v>3</v>
      </c>
      <c r="B182" s="25">
        <v>955</v>
      </c>
      <c r="C182" s="33" t="s">
        <v>46</v>
      </c>
      <c r="D182" s="27" t="s">
        <v>79</v>
      </c>
      <c r="E182" s="27" t="s">
        <v>90</v>
      </c>
      <c r="F182" s="27" t="s">
        <v>200</v>
      </c>
      <c r="G182" s="27" t="s">
        <v>92</v>
      </c>
      <c r="H182" s="21">
        <v>1894111.81</v>
      </c>
      <c r="I182" s="21">
        <v>1866049.61</v>
      </c>
    </row>
    <row r="183" spans="1:9" s="14" customFormat="1" ht="94.5" x14ac:dyDescent="0.25">
      <c r="A183" s="15">
        <v>2</v>
      </c>
      <c r="B183" s="25">
        <v>955</v>
      </c>
      <c r="C183" s="33" t="s">
        <v>176</v>
      </c>
      <c r="D183" s="27" t="s">
        <v>79</v>
      </c>
      <c r="E183" s="27" t="s">
        <v>90</v>
      </c>
      <c r="F183" s="27" t="s">
        <v>108</v>
      </c>
      <c r="G183" s="27" t="s">
        <v>72</v>
      </c>
      <c r="H183" s="28">
        <f>SUMIFS(H184:H1236,$B184:$B1236,$B183,$D184:$D1236,$D184,$E184:$E1236,$E184,$F184:$F1236,$F184)</f>
        <v>196000</v>
      </c>
      <c r="I183" s="28">
        <f>SUMIFS(I184:I1236,$B184:$B1236,$B183,$D184:$D1236,$D184,$E184:$E1236,$E184,$F184:$F1236,$F184)</f>
        <v>130200</v>
      </c>
    </row>
    <row r="184" spans="1:9" s="14" customFormat="1" ht="47.25" x14ac:dyDescent="0.25">
      <c r="A184" s="15">
        <v>3</v>
      </c>
      <c r="B184" s="25">
        <v>955</v>
      </c>
      <c r="C184" s="33" t="s">
        <v>12</v>
      </c>
      <c r="D184" s="27" t="s">
        <v>79</v>
      </c>
      <c r="E184" s="27" t="s">
        <v>90</v>
      </c>
      <c r="F184" s="27" t="s">
        <v>108</v>
      </c>
      <c r="G184" s="27" t="s">
        <v>74</v>
      </c>
      <c r="H184" s="21">
        <v>196000</v>
      </c>
      <c r="I184" s="21">
        <v>130200</v>
      </c>
    </row>
    <row r="185" spans="1:9" s="14" customFormat="1" ht="47.25" x14ac:dyDescent="0.25">
      <c r="A185" s="15">
        <v>1</v>
      </c>
      <c r="B185" s="25">
        <v>955</v>
      </c>
      <c r="C185" s="33" t="s">
        <v>36</v>
      </c>
      <c r="D185" s="27" t="s">
        <v>79</v>
      </c>
      <c r="E185" s="27" t="s">
        <v>77</v>
      </c>
      <c r="F185" s="27"/>
      <c r="G185" s="27"/>
      <c r="H185" s="28">
        <f>SUMIFS(H186:H1239,$B186:$B1239,$B186,$D186:$D1239,$D186,$E186:$E1239,$E186)/2</f>
        <v>1114726.52</v>
      </c>
      <c r="I185" s="28">
        <f>SUMIFS(I186:I1239,$B186:$B1239,$B186,$D186:$D1239,$D186,$E186:$E1239,$E186)/2</f>
        <v>570214.25</v>
      </c>
    </row>
    <row r="186" spans="1:9" s="14" customFormat="1" ht="78.75" x14ac:dyDescent="0.25">
      <c r="A186" s="15">
        <v>2</v>
      </c>
      <c r="B186" s="25">
        <v>955</v>
      </c>
      <c r="C186" s="33" t="s">
        <v>187</v>
      </c>
      <c r="D186" s="27" t="s">
        <v>79</v>
      </c>
      <c r="E186" s="27" t="s">
        <v>77</v>
      </c>
      <c r="F186" s="27" t="s">
        <v>53</v>
      </c>
      <c r="G186" s="27"/>
      <c r="H186" s="28">
        <f>SUMIFS(H187:H1239,$B187:$B1239,$B186,$D187:$D1239,$D187,$E187:$E1239,$E187,$F187:$F1239,$F187)</f>
        <v>496482.32</v>
      </c>
      <c r="I186" s="28">
        <f>SUMIFS(I187:I1239,$B187:$B1239,$B186,$D187:$D1239,$D187,$E187:$E1239,$E187,$F187:$F1239,$F187)</f>
        <v>176727.89</v>
      </c>
    </row>
    <row r="187" spans="1:9" s="14" customFormat="1" ht="15.75" x14ac:dyDescent="0.25">
      <c r="A187" s="15">
        <v>3</v>
      </c>
      <c r="B187" s="25">
        <v>955</v>
      </c>
      <c r="C187" s="33" t="s">
        <v>46</v>
      </c>
      <c r="D187" s="27" t="s">
        <v>79</v>
      </c>
      <c r="E187" s="27" t="s">
        <v>77</v>
      </c>
      <c r="F187" s="27" t="s">
        <v>53</v>
      </c>
      <c r="G187" s="27" t="s">
        <v>92</v>
      </c>
      <c r="H187" s="21">
        <v>496482.32</v>
      </c>
      <c r="I187" s="21">
        <v>176727.89</v>
      </c>
    </row>
    <row r="188" spans="1:9" s="14" customFormat="1" ht="78.75" x14ac:dyDescent="0.25">
      <c r="A188" s="15">
        <v>2</v>
      </c>
      <c r="B188" s="25">
        <v>955</v>
      </c>
      <c r="C188" s="33" t="s">
        <v>164</v>
      </c>
      <c r="D188" s="27" t="s">
        <v>79</v>
      </c>
      <c r="E188" s="27" t="s">
        <v>77</v>
      </c>
      <c r="F188" s="27" t="s">
        <v>163</v>
      </c>
      <c r="G188" s="27"/>
      <c r="H188" s="28">
        <f>SUMIFS(H189:H1241,$B189:$B1241,$B188,$D189:$D1241,$D189,$E189:$E1241,$E189,$F189:$F1241,$F189)</f>
        <v>618244.19999999995</v>
      </c>
      <c r="I188" s="28">
        <f>SUMIFS(I189:I1241,$B189:$B1241,$B188,$D189:$D1241,$D189,$E189:$E1241,$E189,$F189:$F1241,$F189)</f>
        <v>393486.36</v>
      </c>
    </row>
    <row r="189" spans="1:9" s="14" customFormat="1" ht="94.5" x14ac:dyDescent="0.25">
      <c r="A189" s="15">
        <v>3</v>
      </c>
      <c r="B189" s="25">
        <v>955</v>
      </c>
      <c r="C189" s="33" t="s">
        <v>151</v>
      </c>
      <c r="D189" s="27" t="s">
        <v>79</v>
      </c>
      <c r="E189" s="27" t="s">
        <v>77</v>
      </c>
      <c r="F189" s="27" t="s">
        <v>163</v>
      </c>
      <c r="G189" s="27" t="s">
        <v>95</v>
      </c>
      <c r="H189" s="21">
        <v>618244.19999999995</v>
      </c>
      <c r="I189" s="21">
        <v>393486.36</v>
      </c>
    </row>
    <row r="190" spans="1:9" s="14" customFormat="1" ht="15.75" x14ac:dyDescent="0.25">
      <c r="A190" s="15">
        <v>1</v>
      </c>
      <c r="B190" s="25">
        <v>955</v>
      </c>
      <c r="C190" s="33" t="s">
        <v>54</v>
      </c>
      <c r="D190" s="27" t="s">
        <v>87</v>
      </c>
      <c r="E190" s="27" t="s">
        <v>93</v>
      </c>
      <c r="F190" s="27"/>
      <c r="G190" s="27"/>
      <c r="H190" s="28">
        <f>SUMIFS(H191:H1244,$B191:$B1244,$B191,$D191:$D1244,$D191,$E191:$E1244,$E191)/2</f>
        <v>41805555.600000001</v>
      </c>
      <c r="I190" s="28">
        <f>SUMIFS(I191:I1244,$B191:$B1244,$B191,$D191:$D1244,$D191,$E191:$E1244,$E191)/2</f>
        <v>27385198.91</v>
      </c>
    </row>
    <row r="191" spans="1:9" s="14" customFormat="1" ht="63" x14ac:dyDescent="0.25">
      <c r="A191" s="15">
        <v>2</v>
      </c>
      <c r="B191" s="25">
        <v>955</v>
      </c>
      <c r="C191" s="30" t="s">
        <v>173</v>
      </c>
      <c r="D191" s="27" t="s">
        <v>87</v>
      </c>
      <c r="E191" s="27" t="s">
        <v>93</v>
      </c>
      <c r="F191" s="27" t="s">
        <v>15</v>
      </c>
      <c r="G191" s="27" t="s">
        <v>72</v>
      </c>
      <c r="H191" s="28">
        <f>SUMIFS(H192:H1244,$B192:$B1244,$B191,$D192:$D1244,$D192,$E192:$E1244,$E192,$F192:$F1244,$F192)</f>
        <v>0</v>
      </c>
      <c r="I191" s="28">
        <f>SUMIFS(I192:I1244,$B192:$B1244,$B191,$D192:$D1244,$D192,$E192:$E1244,$E192,$F192:$F1244,$F192)</f>
        <v>0</v>
      </c>
    </row>
    <row r="192" spans="1:9" s="14" customFormat="1" ht="47.25" x14ac:dyDescent="0.25">
      <c r="A192" s="15">
        <v>3</v>
      </c>
      <c r="B192" s="25">
        <v>955</v>
      </c>
      <c r="C192" s="26" t="s">
        <v>12</v>
      </c>
      <c r="D192" s="27" t="s">
        <v>87</v>
      </c>
      <c r="E192" s="27" t="s">
        <v>93</v>
      </c>
      <c r="F192" s="27" t="s">
        <v>15</v>
      </c>
      <c r="G192" s="27" t="s">
        <v>74</v>
      </c>
      <c r="H192" s="21">
        <v>0</v>
      </c>
      <c r="I192" s="21">
        <v>0</v>
      </c>
    </row>
    <row r="193" spans="1:9" s="14" customFormat="1" ht="94.5" x14ac:dyDescent="0.25">
      <c r="A193" s="15">
        <v>2</v>
      </c>
      <c r="B193" s="25">
        <v>955</v>
      </c>
      <c r="C193" s="33" t="s">
        <v>160</v>
      </c>
      <c r="D193" s="27" t="s">
        <v>87</v>
      </c>
      <c r="E193" s="27" t="s">
        <v>93</v>
      </c>
      <c r="F193" s="27" t="s">
        <v>55</v>
      </c>
      <c r="G193" s="27"/>
      <c r="H193" s="28">
        <f>SUMIFS(H194:H1246,$B194:$B1246,$B193,$D194:$D1246,$D194,$E194:$E1246,$E194,$F194:$F1246,$F194)</f>
        <v>41805555.600000001</v>
      </c>
      <c r="I193" s="28">
        <f>SUMIFS(I194:I1246,$B194:$B1246,$B193,$D194:$D1246,$D194,$E194:$E1246,$E194,$F194:$F1246,$F194)</f>
        <v>27385198.91</v>
      </c>
    </row>
    <row r="194" spans="1:9" s="14" customFormat="1" ht="31.5" x14ac:dyDescent="0.25">
      <c r="A194" s="15">
        <v>3</v>
      </c>
      <c r="B194" s="25">
        <v>955</v>
      </c>
      <c r="C194" s="33" t="s">
        <v>23</v>
      </c>
      <c r="D194" s="27" t="s">
        <v>87</v>
      </c>
      <c r="E194" s="27" t="s">
        <v>93</v>
      </c>
      <c r="F194" s="27" t="s">
        <v>55</v>
      </c>
      <c r="G194" s="27" t="s">
        <v>83</v>
      </c>
      <c r="H194" s="21">
        <v>7141737.6699999999</v>
      </c>
      <c r="I194" s="21">
        <v>4550854.97</v>
      </c>
    </row>
    <row r="195" spans="1:9" s="14" customFormat="1" ht="47.25" x14ac:dyDescent="0.25">
      <c r="A195" s="15">
        <v>3</v>
      </c>
      <c r="B195" s="25">
        <v>955</v>
      </c>
      <c r="C195" s="33" t="s">
        <v>12</v>
      </c>
      <c r="D195" s="27" t="s">
        <v>87</v>
      </c>
      <c r="E195" s="27" t="s">
        <v>93</v>
      </c>
      <c r="F195" s="27" t="s">
        <v>55</v>
      </c>
      <c r="G195" s="27" t="s">
        <v>74</v>
      </c>
      <c r="H195" s="21">
        <v>917890</v>
      </c>
      <c r="I195" s="21">
        <v>503450.46</v>
      </c>
    </row>
    <row r="196" spans="1:9" s="14" customFormat="1" ht="15.75" x14ac:dyDescent="0.25">
      <c r="A196" s="15">
        <v>3</v>
      </c>
      <c r="B196" s="25">
        <v>955</v>
      </c>
      <c r="C196" s="33" t="s">
        <v>46</v>
      </c>
      <c r="D196" s="27" t="s">
        <v>87</v>
      </c>
      <c r="E196" s="27" t="s">
        <v>93</v>
      </c>
      <c r="F196" s="27" t="s">
        <v>55</v>
      </c>
      <c r="G196" s="27" t="s">
        <v>92</v>
      </c>
      <c r="H196" s="21">
        <v>128198.93</v>
      </c>
      <c r="I196" s="21">
        <v>120815.48</v>
      </c>
    </row>
    <row r="197" spans="1:9" s="14" customFormat="1" ht="78.75" x14ac:dyDescent="0.25">
      <c r="A197" s="15">
        <v>3</v>
      </c>
      <c r="B197" s="25">
        <v>955</v>
      </c>
      <c r="C197" s="33" t="s">
        <v>136</v>
      </c>
      <c r="D197" s="27" t="s">
        <v>87</v>
      </c>
      <c r="E197" s="27" t="s">
        <v>93</v>
      </c>
      <c r="F197" s="27" t="s">
        <v>55</v>
      </c>
      <c r="G197" s="27" t="s">
        <v>94</v>
      </c>
      <c r="H197" s="21">
        <v>33617729</v>
      </c>
      <c r="I197" s="21">
        <v>22210078</v>
      </c>
    </row>
    <row r="198" spans="1:9" s="14" customFormat="1" ht="21" customHeight="1" x14ac:dyDescent="0.25">
      <c r="A198" s="15">
        <v>3</v>
      </c>
      <c r="B198" s="25">
        <v>955</v>
      </c>
      <c r="C198" s="33" t="s">
        <v>13</v>
      </c>
      <c r="D198" s="27" t="s">
        <v>87</v>
      </c>
      <c r="E198" s="27" t="s">
        <v>93</v>
      </c>
      <c r="F198" s="27" t="s">
        <v>55</v>
      </c>
      <c r="G198" s="27" t="s">
        <v>75</v>
      </c>
      <c r="H198" s="21">
        <v>0</v>
      </c>
      <c r="I198" s="21">
        <v>0</v>
      </c>
    </row>
    <row r="199" spans="1:9" s="14" customFormat="1" ht="15.75" x14ac:dyDescent="0.25">
      <c r="A199" s="15">
        <v>1</v>
      </c>
      <c r="B199" s="25">
        <v>955</v>
      </c>
      <c r="C199" s="33" t="s">
        <v>56</v>
      </c>
      <c r="D199" s="27" t="s">
        <v>87</v>
      </c>
      <c r="E199" s="27" t="s">
        <v>84</v>
      </c>
      <c r="F199" s="27" t="s">
        <v>7</v>
      </c>
      <c r="G199" s="27" t="s">
        <v>72</v>
      </c>
      <c r="H199" s="28">
        <f>SUMIFS(H200:H1253,$B200:$B1253,$B200,$D200:$D1253,$D200,$E200:$E1253,$E200)/2</f>
        <v>2466010.4500000002</v>
      </c>
      <c r="I199" s="28">
        <f>SUMIFS(I200:I1253,$B200:$B1253,$B200,$D200:$D1253,$D200,$E200:$E1253,$E200)/2</f>
        <v>1624507.5</v>
      </c>
    </row>
    <row r="200" spans="1:9" s="14" customFormat="1" ht="63" x14ac:dyDescent="0.25">
      <c r="A200" s="15">
        <v>2</v>
      </c>
      <c r="B200" s="25">
        <v>955</v>
      </c>
      <c r="C200" s="33" t="s">
        <v>124</v>
      </c>
      <c r="D200" s="27" t="s">
        <v>87</v>
      </c>
      <c r="E200" s="27" t="s">
        <v>84</v>
      </c>
      <c r="F200" s="27" t="s">
        <v>125</v>
      </c>
      <c r="G200" s="27"/>
      <c r="H200" s="28">
        <f>SUMIFS(H201:H1253,$B201:$B1253,$B200,$D201:$D1253,$D201,$E201:$E1253,$E201,$F201:$F1253,$F201)</f>
        <v>2466010.4500000002</v>
      </c>
      <c r="I200" s="28">
        <f>SUMIFS(I201:I1253,$B201:$B1253,$B200,$D201:$D1253,$D201,$E201:$E1253,$E201,$F201:$F1253,$F201)</f>
        <v>1624507.5</v>
      </c>
    </row>
    <row r="201" spans="1:9" s="14" customFormat="1" ht="47.25" x14ac:dyDescent="0.25">
      <c r="A201" s="15">
        <v>3</v>
      </c>
      <c r="B201" s="25">
        <v>955</v>
      </c>
      <c r="C201" s="33" t="s">
        <v>12</v>
      </c>
      <c r="D201" s="27" t="s">
        <v>87</v>
      </c>
      <c r="E201" s="27" t="s">
        <v>84</v>
      </c>
      <c r="F201" s="27" t="s">
        <v>125</v>
      </c>
      <c r="G201" s="27" t="s">
        <v>74</v>
      </c>
      <c r="H201" s="21">
        <v>300000</v>
      </c>
      <c r="I201" s="21">
        <v>0</v>
      </c>
    </row>
    <row r="202" spans="1:9" s="14" customFormat="1" ht="78.75" x14ac:dyDescent="0.25">
      <c r="A202" s="15">
        <v>3</v>
      </c>
      <c r="B202" s="25">
        <v>955</v>
      </c>
      <c r="C202" s="33" t="s">
        <v>136</v>
      </c>
      <c r="D202" s="27" t="s">
        <v>87</v>
      </c>
      <c r="E202" s="27" t="s">
        <v>84</v>
      </c>
      <c r="F202" s="27" t="s">
        <v>125</v>
      </c>
      <c r="G202" s="27" t="s">
        <v>94</v>
      </c>
      <c r="H202" s="21">
        <v>2166010.4500000002</v>
      </c>
      <c r="I202" s="21">
        <v>1624507.5</v>
      </c>
    </row>
    <row r="203" spans="1:9" s="14" customFormat="1" ht="15.75" x14ac:dyDescent="0.25">
      <c r="A203" s="15">
        <v>1</v>
      </c>
      <c r="B203" s="25">
        <v>955</v>
      </c>
      <c r="C203" s="33" t="s">
        <v>132</v>
      </c>
      <c r="D203" s="27" t="s">
        <v>87</v>
      </c>
      <c r="E203" s="27" t="s">
        <v>90</v>
      </c>
      <c r="F203" s="27"/>
      <c r="G203" s="27"/>
      <c r="H203" s="28">
        <f>SUMIFS(H204:H1256,$B204:$B1256,$B204,$D204:$D1256,$D204,$E204:$E1256,$E204)/2</f>
        <v>41412306.340000004</v>
      </c>
      <c r="I203" s="28">
        <f>SUMIFS(I204:I1256,$B204:$B1256,$B204,$D204:$D1256,$D204,$E204:$E1256,$E204)/2</f>
        <v>41347306.340000004</v>
      </c>
    </row>
    <row r="204" spans="1:9" s="14" customFormat="1" ht="78.75" x14ac:dyDescent="0.25">
      <c r="A204" s="15">
        <v>2</v>
      </c>
      <c r="B204" s="25">
        <v>955</v>
      </c>
      <c r="C204" s="33" t="s">
        <v>204</v>
      </c>
      <c r="D204" s="27" t="s">
        <v>87</v>
      </c>
      <c r="E204" s="27" t="s">
        <v>90</v>
      </c>
      <c r="F204" s="27" t="s">
        <v>57</v>
      </c>
      <c r="G204" s="27"/>
      <c r="H204" s="28">
        <f>SUMIFS(H205:H1256,$B205:$B1256,$B204,$D205:$D1256,$D205,$E205:$E1256,$E205,$F205:$F1256,$F205)</f>
        <v>41388306.340000004</v>
      </c>
      <c r="I204" s="28">
        <f>SUMIFS(I205:I1256,$B205:$B1256,$B204,$D205:$D1256,$D205,$E205:$E1256,$E205,$F205:$F1256,$F205)</f>
        <v>41323306.340000004</v>
      </c>
    </row>
    <row r="205" spans="1:9" s="14" customFormat="1" ht="15.75" x14ac:dyDescent="0.25">
      <c r="A205" s="15">
        <v>3</v>
      </c>
      <c r="B205" s="25">
        <v>955</v>
      </c>
      <c r="C205" s="33" t="s">
        <v>46</v>
      </c>
      <c r="D205" s="27" t="s">
        <v>87</v>
      </c>
      <c r="E205" s="27" t="s">
        <v>90</v>
      </c>
      <c r="F205" s="27" t="s">
        <v>57</v>
      </c>
      <c r="G205" s="27" t="s">
        <v>92</v>
      </c>
      <c r="H205" s="21">
        <v>41388306.340000004</v>
      </c>
      <c r="I205" s="21">
        <v>41323306.340000004</v>
      </c>
    </row>
    <row r="206" spans="1:9" s="14" customFormat="1" ht="144" customHeight="1" x14ac:dyDescent="0.25">
      <c r="A206" s="15">
        <v>3</v>
      </c>
      <c r="B206" s="25">
        <v>955</v>
      </c>
      <c r="C206" s="33" t="s">
        <v>116</v>
      </c>
      <c r="D206" s="27" t="s">
        <v>87</v>
      </c>
      <c r="E206" s="27" t="s">
        <v>90</v>
      </c>
      <c r="F206" s="27" t="s">
        <v>57</v>
      </c>
      <c r="G206" s="27" t="s">
        <v>114</v>
      </c>
      <c r="H206" s="21">
        <v>0</v>
      </c>
      <c r="I206" s="21">
        <v>0</v>
      </c>
    </row>
    <row r="207" spans="1:9" s="14" customFormat="1" ht="47.25" x14ac:dyDescent="0.25">
      <c r="A207" s="15">
        <v>2</v>
      </c>
      <c r="B207" s="25">
        <v>955</v>
      </c>
      <c r="C207" s="33" t="s">
        <v>141</v>
      </c>
      <c r="D207" s="27" t="s">
        <v>87</v>
      </c>
      <c r="E207" s="27" t="s">
        <v>90</v>
      </c>
      <c r="F207" s="27" t="s">
        <v>60</v>
      </c>
      <c r="G207" s="27"/>
      <c r="H207" s="28">
        <f>SUMIFS(H208:H1259,$B208:$B1259,$B207,$D208:$D1259,$D208,$E208:$E1259,$E208,$F208:$F1259,$F208)</f>
        <v>24000</v>
      </c>
      <c r="I207" s="28">
        <f>SUMIFS(I208:I1259,$B208:$B1259,$B207,$D208:$D1259,$D208,$E208:$E1259,$E208,$F208:$F1259,$F208)</f>
        <v>24000</v>
      </c>
    </row>
    <row r="208" spans="1:9" s="14" customFormat="1" ht="145.15" customHeight="1" x14ac:dyDescent="0.25">
      <c r="A208" s="15">
        <v>3</v>
      </c>
      <c r="B208" s="25">
        <v>955</v>
      </c>
      <c r="C208" s="33" t="s">
        <v>116</v>
      </c>
      <c r="D208" s="27" t="s">
        <v>87</v>
      </c>
      <c r="E208" s="27" t="s">
        <v>90</v>
      </c>
      <c r="F208" s="27" t="s">
        <v>60</v>
      </c>
      <c r="G208" s="27" t="s">
        <v>114</v>
      </c>
      <c r="H208" s="21">
        <v>0</v>
      </c>
      <c r="I208" s="21">
        <v>0</v>
      </c>
    </row>
    <row r="209" spans="1:9" s="14" customFormat="1" ht="15.75" x14ac:dyDescent="0.25">
      <c r="A209" s="15">
        <v>3</v>
      </c>
      <c r="B209" s="25">
        <v>955</v>
      </c>
      <c r="C209" s="33" t="s">
        <v>46</v>
      </c>
      <c r="D209" s="27" t="s">
        <v>87</v>
      </c>
      <c r="E209" s="27" t="s">
        <v>90</v>
      </c>
      <c r="F209" s="27" t="s">
        <v>60</v>
      </c>
      <c r="G209" s="27" t="s">
        <v>92</v>
      </c>
      <c r="H209" s="21">
        <v>24000</v>
      </c>
      <c r="I209" s="21">
        <v>24000</v>
      </c>
    </row>
    <row r="210" spans="1:9" s="14" customFormat="1" ht="47.25" x14ac:dyDescent="0.25">
      <c r="A210" s="15">
        <v>2</v>
      </c>
      <c r="B210" s="25">
        <v>955</v>
      </c>
      <c r="C210" s="33" t="s">
        <v>162</v>
      </c>
      <c r="D210" s="27" t="s">
        <v>87</v>
      </c>
      <c r="E210" s="27" t="s">
        <v>90</v>
      </c>
      <c r="F210" s="27" t="s">
        <v>157</v>
      </c>
      <c r="G210" s="27"/>
      <c r="H210" s="28">
        <f>SUMIFS(H211:H1262,$B211:$B1262,$B210,$D211:$D1262,$D211,$E211:$E1262,$E211,$F211:$F1262,$F211)</f>
        <v>0</v>
      </c>
      <c r="I210" s="28">
        <f>SUMIFS(I211:I1262,$B211:$B1262,$B210,$D211:$D1262,$D211,$E211:$E1262,$E211,$F211:$F1262,$F211)</f>
        <v>0</v>
      </c>
    </row>
    <row r="211" spans="1:9" s="14" customFormat="1" ht="145.15" customHeight="1" x14ac:dyDescent="0.25">
      <c r="A211" s="15">
        <v>3</v>
      </c>
      <c r="B211" s="25">
        <v>955</v>
      </c>
      <c r="C211" s="33" t="s">
        <v>116</v>
      </c>
      <c r="D211" s="27" t="s">
        <v>87</v>
      </c>
      <c r="E211" s="27" t="s">
        <v>90</v>
      </c>
      <c r="F211" s="27" t="s">
        <v>157</v>
      </c>
      <c r="G211" s="27" t="s">
        <v>114</v>
      </c>
      <c r="H211" s="21">
        <v>0</v>
      </c>
      <c r="I211" s="21">
        <v>0</v>
      </c>
    </row>
    <row r="212" spans="1:9" s="14" customFormat="1" ht="15.75" x14ac:dyDescent="0.25">
      <c r="A212" s="15">
        <v>1</v>
      </c>
      <c r="B212" s="25">
        <v>955</v>
      </c>
      <c r="C212" s="33" t="s">
        <v>127</v>
      </c>
      <c r="D212" s="27" t="s">
        <v>87</v>
      </c>
      <c r="E212" s="27" t="s">
        <v>85</v>
      </c>
      <c r="F212" s="27" t="s">
        <v>7</v>
      </c>
      <c r="G212" s="27" t="s">
        <v>72</v>
      </c>
      <c r="H212" s="28">
        <f>SUMIFS(H213:H1265,$B213:$B1265,$B213,$D213:$D1265,$D213,$E213:$E1265,$E213)/2</f>
        <v>0</v>
      </c>
      <c r="I212" s="28">
        <f>SUMIFS(I213:I1265,$B213:$B1265,$B213,$D213:$D1265,$D213,$E213:$E1265,$E213)/2</f>
        <v>0</v>
      </c>
    </row>
    <row r="213" spans="1:9" s="14" customFormat="1" ht="78.75" x14ac:dyDescent="0.25">
      <c r="A213" s="15">
        <v>2</v>
      </c>
      <c r="B213" s="25">
        <v>955</v>
      </c>
      <c r="C213" s="33" t="s">
        <v>188</v>
      </c>
      <c r="D213" s="27" t="s">
        <v>87</v>
      </c>
      <c r="E213" s="27" t="s">
        <v>85</v>
      </c>
      <c r="F213" s="27" t="s">
        <v>50</v>
      </c>
      <c r="G213" s="27"/>
      <c r="H213" s="28">
        <f>SUMIFS(H214:H1265,$B214:$B1265,$B213,$D214:$D1265,$D214,$E214:$E1265,$E214,$F214:$F1265,$F214)</f>
        <v>0</v>
      </c>
      <c r="I213" s="28">
        <f>SUMIFS(I214:I1265,$B214:$B1265,$B213,$D214:$D1265,$D214,$E214:$E1265,$E214,$F214:$F1265,$F214)</f>
        <v>0</v>
      </c>
    </row>
    <row r="214" spans="1:9" s="14" customFormat="1" ht="15.75" x14ac:dyDescent="0.25">
      <c r="A214" s="15">
        <v>3</v>
      </c>
      <c r="B214" s="25">
        <v>955</v>
      </c>
      <c r="C214" s="33" t="s">
        <v>46</v>
      </c>
      <c r="D214" s="27" t="s">
        <v>87</v>
      </c>
      <c r="E214" s="27" t="s">
        <v>85</v>
      </c>
      <c r="F214" s="27" t="s">
        <v>50</v>
      </c>
      <c r="G214" s="27" t="s">
        <v>92</v>
      </c>
      <c r="H214" s="21">
        <v>0</v>
      </c>
      <c r="I214" s="21">
        <v>0</v>
      </c>
    </row>
    <row r="215" spans="1:9" s="14" customFormat="1" ht="31.5" x14ac:dyDescent="0.25">
      <c r="A215" s="15">
        <v>1</v>
      </c>
      <c r="B215" s="25">
        <v>955</v>
      </c>
      <c r="C215" s="33" t="s">
        <v>37</v>
      </c>
      <c r="D215" s="27" t="s">
        <v>87</v>
      </c>
      <c r="E215" s="27" t="s">
        <v>88</v>
      </c>
      <c r="F215" s="27"/>
      <c r="G215" s="27"/>
      <c r="H215" s="28">
        <f>SUMIFS(H216:H1268,$B216:$B1268,$B216,$D216:$D1268,$D216,$E216:$E1268,$E216)/2</f>
        <v>4433100</v>
      </c>
      <c r="I215" s="28">
        <f>SUMIFS(I216:I1268,$B216:$B1268,$B216,$D216:$D1268,$D216,$E216:$E1268,$E216)/2</f>
        <v>4433100</v>
      </c>
    </row>
    <row r="216" spans="1:9" s="14" customFormat="1" ht="71.45" customHeight="1" x14ac:dyDescent="0.25">
      <c r="A216" s="15">
        <v>2</v>
      </c>
      <c r="B216" s="25">
        <v>955</v>
      </c>
      <c r="C216" s="33" t="s">
        <v>181</v>
      </c>
      <c r="D216" s="27" t="s">
        <v>87</v>
      </c>
      <c r="E216" s="27" t="s">
        <v>88</v>
      </c>
      <c r="F216" s="27" t="s">
        <v>58</v>
      </c>
      <c r="G216" s="27"/>
      <c r="H216" s="28">
        <f>SUMIFS(H217:H1268,$B217:$B1268,$B216,$D217:$D1268,$D217,$E217:$E1268,$E217,$F217:$F1268,$F217)</f>
        <v>4433100</v>
      </c>
      <c r="I216" s="28">
        <f>SUMIFS(I217:I1268,$B217:$B1268,$B216,$D217:$D1268,$D217,$E217:$E1268,$E217,$F217:$F1268,$F217)</f>
        <v>4433100</v>
      </c>
    </row>
    <row r="217" spans="1:9" s="14" customFormat="1" ht="94.5" x14ac:dyDescent="0.25">
      <c r="A217" s="15">
        <v>3</v>
      </c>
      <c r="B217" s="25">
        <v>955</v>
      </c>
      <c r="C217" s="33" t="s">
        <v>151</v>
      </c>
      <c r="D217" s="27" t="s">
        <v>87</v>
      </c>
      <c r="E217" s="27" t="s">
        <v>88</v>
      </c>
      <c r="F217" s="27" t="s">
        <v>58</v>
      </c>
      <c r="G217" s="27" t="s">
        <v>95</v>
      </c>
      <c r="H217" s="21">
        <v>4433100</v>
      </c>
      <c r="I217" s="21">
        <v>4433100</v>
      </c>
    </row>
    <row r="218" spans="1:9" s="14" customFormat="1" ht="50.45" customHeight="1" x14ac:dyDescent="0.25">
      <c r="A218" s="15">
        <v>2</v>
      </c>
      <c r="B218" s="25">
        <v>955</v>
      </c>
      <c r="C218" s="33" t="s">
        <v>35</v>
      </c>
      <c r="D218" s="27" t="s">
        <v>87</v>
      </c>
      <c r="E218" s="27" t="s">
        <v>88</v>
      </c>
      <c r="F218" s="27" t="s">
        <v>111</v>
      </c>
      <c r="G218" s="27"/>
      <c r="H218" s="28">
        <f>SUMIFS(H219:H1270,$B219:$B1270,$B218,$D219:$D1270,$D219,$E219:$E1270,$E219,$F219:$F1270,$F219)</f>
        <v>0</v>
      </c>
      <c r="I218" s="28">
        <f>SUMIFS(I219:I1270,$B219:$B1270,$B218,$D219:$D1270,$D219,$E219:$E1270,$E219,$F219:$F1270,$F219)</f>
        <v>0</v>
      </c>
    </row>
    <row r="219" spans="1:9" s="14" customFormat="1" ht="47.25" x14ac:dyDescent="0.25">
      <c r="A219" s="15">
        <v>3</v>
      </c>
      <c r="B219" s="25">
        <v>955</v>
      </c>
      <c r="C219" s="33" t="s">
        <v>12</v>
      </c>
      <c r="D219" s="27" t="s">
        <v>87</v>
      </c>
      <c r="E219" s="27" t="s">
        <v>88</v>
      </c>
      <c r="F219" s="27" t="s">
        <v>111</v>
      </c>
      <c r="G219" s="27" t="s">
        <v>74</v>
      </c>
      <c r="H219" s="21">
        <v>0</v>
      </c>
      <c r="I219" s="21">
        <v>0</v>
      </c>
    </row>
    <row r="220" spans="1:9" s="14" customFormat="1" ht="15.75" x14ac:dyDescent="0.25">
      <c r="A220" s="15">
        <v>1</v>
      </c>
      <c r="B220" s="25">
        <v>955</v>
      </c>
      <c r="C220" s="33" t="s">
        <v>59</v>
      </c>
      <c r="D220" s="27" t="s">
        <v>93</v>
      </c>
      <c r="E220" s="27" t="s">
        <v>70</v>
      </c>
      <c r="F220" s="27"/>
      <c r="G220" s="27"/>
      <c r="H220" s="28">
        <f>SUMIFS(H221:H1273,$B221:$B1273,$B221,$D221:$D1273,$D221,$E221:$E1273,$E221)/2</f>
        <v>1860216.5</v>
      </c>
      <c r="I220" s="28">
        <f>SUMIFS(I221:I1273,$B221:$B1273,$B221,$D221:$D1273,$D221,$E221:$E1273,$E221)/2</f>
        <v>925000</v>
      </c>
    </row>
    <row r="221" spans="1:9" s="14" customFormat="1" ht="82.15" customHeight="1" x14ac:dyDescent="0.25">
      <c r="A221" s="15">
        <v>2</v>
      </c>
      <c r="B221" s="25">
        <v>955</v>
      </c>
      <c r="C221" s="36" t="s">
        <v>192</v>
      </c>
      <c r="D221" s="27" t="s">
        <v>93</v>
      </c>
      <c r="E221" s="27" t="s">
        <v>70</v>
      </c>
      <c r="F221" s="27" t="s">
        <v>49</v>
      </c>
      <c r="G221" s="27" t="s">
        <v>72</v>
      </c>
      <c r="H221" s="28">
        <f>SUMIFS(H222:H1273,$B222:$B1273,$B221,$D222:$D1273,$D222,$E222:$E1273,$E222,$F222:$F1273,$F222)</f>
        <v>1860216.5</v>
      </c>
      <c r="I221" s="28">
        <f>SUMIFS(I222:I1273,$B222:$B1273,$B221,$D222:$D1273,$D222,$E222:$E1273,$E222,$F222:$F1273,$F222)</f>
        <v>925000</v>
      </c>
    </row>
    <row r="222" spans="1:9" s="14" customFormat="1" ht="15.75" x14ac:dyDescent="0.25">
      <c r="A222" s="15">
        <v>3</v>
      </c>
      <c r="B222" s="25">
        <v>955</v>
      </c>
      <c r="C222" s="33" t="s">
        <v>46</v>
      </c>
      <c r="D222" s="27" t="s">
        <v>93</v>
      </c>
      <c r="E222" s="27" t="s">
        <v>70</v>
      </c>
      <c r="F222" s="27" t="s">
        <v>49</v>
      </c>
      <c r="G222" s="27" t="s">
        <v>92</v>
      </c>
      <c r="H222" s="21">
        <v>1860216.5</v>
      </c>
      <c r="I222" s="21">
        <v>925000</v>
      </c>
    </row>
    <row r="223" spans="1:9" s="14" customFormat="1" ht="82.15" customHeight="1" x14ac:dyDescent="0.25">
      <c r="A223" s="15">
        <v>2</v>
      </c>
      <c r="B223" s="25">
        <v>955</v>
      </c>
      <c r="C223" s="33" t="s">
        <v>188</v>
      </c>
      <c r="D223" s="27" t="s">
        <v>93</v>
      </c>
      <c r="E223" s="27" t="s">
        <v>70</v>
      </c>
      <c r="F223" s="27" t="s">
        <v>50</v>
      </c>
      <c r="G223" s="27" t="s">
        <v>72</v>
      </c>
      <c r="H223" s="28">
        <f>SUMIFS(H224:H1275,$B224:$B1275,$B223,$D224:$D1275,$D224,$E224:$E1275,$E224,$F224:$F1275,$F224)</f>
        <v>0</v>
      </c>
      <c r="I223" s="28">
        <f>SUMIFS(I224:I1275,$B224:$B1275,$B223,$D224:$D1275,$D224,$E224:$E1275,$E224,$F224:$F1275,$F224)</f>
        <v>0</v>
      </c>
    </row>
    <row r="224" spans="1:9" s="14" customFormat="1" ht="15.75" x14ac:dyDescent="0.25">
      <c r="A224" s="15">
        <v>3</v>
      </c>
      <c r="B224" s="25">
        <v>955</v>
      </c>
      <c r="C224" s="33" t="s">
        <v>46</v>
      </c>
      <c r="D224" s="27" t="s">
        <v>93</v>
      </c>
      <c r="E224" s="27" t="s">
        <v>70</v>
      </c>
      <c r="F224" s="27" t="s">
        <v>50</v>
      </c>
      <c r="G224" s="27" t="s">
        <v>92</v>
      </c>
      <c r="H224" s="21">
        <v>0</v>
      </c>
      <c r="I224" s="21">
        <v>0</v>
      </c>
    </row>
    <row r="225" spans="1:9" s="14" customFormat="1" ht="15.75" x14ac:dyDescent="0.25">
      <c r="A225" s="15">
        <v>1</v>
      </c>
      <c r="B225" s="25">
        <v>955</v>
      </c>
      <c r="C225" s="33" t="s">
        <v>115</v>
      </c>
      <c r="D225" s="27" t="s">
        <v>93</v>
      </c>
      <c r="E225" s="27" t="s">
        <v>89</v>
      </c>
      <c r="F225" s="27" t="s">
        <v>7</v>
      </c>
      <c r="G225" s="27" t="s">
        <v>72</v>
      </c>
      <c r="H225" s="28">
        <f>SUMIFS(H226:H1278,$B226:$B1278,$B226,$D226:$D1278,$D226,$E226:$E1278,$E226)/2</f>
        <v>304259.02</v>
      </c>
      <c r="I225" s="28">
        <f>SUMIFS(I226:I1278,$B226:$B1278,$B226,$D226:$D1278,$D226,$E226:$E1278,$E226)/2</f>
        <v>304259.02</v>
      </c>
    </row>
    <row r="226" spans="1:9" s="14" customFormat="1" ht="47.25" x14ac:dyDescent="0.25">
      <c r="A226" s="15">
        <v>2</v>
      </c>
      <c r="B226" s="25">
        <v>955</v>
      </c>
      <c r="C226" s="33" t="s">
        <v>141</v>
      </c>
      <c r="D226" s="27" t="s">
        <v>93</v>
      </c>
      <c r="E226" s="27" t="s">
        <v>89</v>
      </c>
      <c r="F226" s="27" t="s">
        <v>60</v>
      </c>
      <c r="G226" s="27" t="s">
        <v>72</v>
      </c>
      <c r="H226" s="28">
        <f>SUMIFS(H227:H1278,$B227:$B1278,$B226,$D227:$D1278,$D227,$E227:$E1278,$E227,$F227:$F1278,$F227)</f>
        <v>304259.02</v>
      </c>
      <c r="I226" s="28">
        <f>SUMIFS(I227:I1278,$B227:$B1278,$B226,$D227:$D1278,$D227,$E227:$E1278,$E227,$F227:$F1278,$F227)</f>
        <v>304259.02</v>
      </c>
    </row>
    <row r="227" spans="1:9" s="14" customFormat="1" ht="151.15" customHeight="1" x14ac:dyDescent="0.25">
      <c r="A227" s="15">
        <v>3</v>
      </c>
      <c r="B227" s="25">
        <v>955</v>
      </c>
      <c r="C227" s="33" t="s">
        <v>116</v>
      </c>
      <c r="D227" s="27" t="s">
        <v>93</v>
      </c>
      <c r="E227" s="27" t="s">
        <v>89</v>
      </c>
      <c r="F227" s="27" t="s">
        <v>60</v>
      </c>
      <c r="G227" s="27" t="s">
        <v>114</v>
      </c>
      <c r="H227" s="21">
        <v>0</v>
      </c>
      <c r="I227" s="21">
        <v>0</v>
      </c>
    </row>
    <row r="228" spans="1:9" s="14" customFormat="1" ht="24.6" customHeight="1" x14ac:dyDescent="0.25">
      <c r="A228" s="15">
        <v>3</v>
      </c>
      <c r="B228" s="25">
        <v>955</v>
      </c>
      <c r="C228" s="33" t="s">
        <v>46</v>
      </c>
      <c r="D228" s="27" t="s">
        <v>93</v>
      </c>
      <c r="E228" s="27" t="s">
        <v>89</v>
      </c>
      <c r="F228" s="27" t="s">
        <v>60</v>
      </c>
      <c r="G228" s="27" t="s">
        <v>92</v>
      </c>
      <c r="H228" s="21">
        <v>304259.02</v>
      </c>
      <c r="I228" s="21">
        <v>304259.02</v>
      </c>
    </row>
    <row r="229" spans="1:9" s="14" customFormat="1" ht="94.5" x14ac:dyDescent="0.25">
      <c r="A229" s="15">
        <v>2</v>
      </c>
      <c r="B229" s="25">
        <v>955</v>
      </c>
      <c r="C229" s="33" t="s">
        <v>176</v>
      </c>
      <c r="D229" s="27" t="s">
        <v>93</v>
      </c>
      <c r="E229" s="27" t="s">
        <v>89</v>
      </c>
      <c r="F229" s="27" t="s">
        <v>108</v>
      </c>
      <c r="G229" s="27" t="s">
        <v>72</v>
      </c>
      <c r="H229" s="28">
        <f>SUMIFS(H230:H1281,$B230:$B1281,$B229,$D230:$D1281,$D230,$E230:$E1281,$E230,$F230:$F1281,$F230)</f>
        <v>0</v>
      </c>
      <c r="I229" s="28">
        <f>SUMIFS(I230:I1281,$B230:$B1281,$B229,$D230:$D1281,$D230,$E230:$E1281,$E230,$F230:$F1281,$F230)</f>
        <v>0</v>
      </c>
    </row>
    <row r="230" spans="1:9" s="14" customFormat="1" ht="15.75" x14ac:dyDescent="0.25">
      <c r="A230" s="15">
        <v>3</v>
      </c>
      <c r="B230" s="25">
        <v>955</v>
      </c>
      <c r="C230" s="33" t="s">
        <v>46</v>
      </c>
      <c r="D230" s="27" t="s">
        <v>93</v>
      </c>
      <c r="E230" s="27" t="s">
        <v>89</v>
      </c>
      <c r="F230" s="27" t="s">
        <v>108</v>
      </c>
      <c r="G230" s="27" t="s">
        <v>92</v>
      </c>
      <c r="H230" s="21">
        <v>0</v>
      </c>
      <c r="I230" s="21">
        <v>0</v>
      </c>
    </row>
    <row r="231" spans="1:9" s="14" customFormat="1" ht="78.75" x14ac:dyDescent="0.25">
      <c r="A231" s="15">
        <v>2</v>
      </c>
      <c r="B231" s="25">
        <v>955</v>
      </c>
      <c r="C231" s="33" t="s">
        <v>188</v>
      </c>
      <c r="D231" s="27" t="s">
        <v>93</v>
      </c>
      <c r="E231" s="27" t="s">
        <v>89</v>
      </c>
      <c r="F231" s="27" t="s">
        <v>50</v>
      </c>
      <c r="G231" s="27" t="s">
        <v>72</v>
      </c>
      <c r="H231" s="28">
        <f>SUMIFS(H232:H1283,$B232:$B1283,$B231,$D232:$D1283,$D232,$E232:$E1283,$E232,$F232:$F1283,$F232)</f>
        <v>0</v>
      </c>
      <c r="I231" s="28">
        <f>SUMIFS(I232:I1283,$B232:$B1283,$B231,$D232:$D1283,$D232,$E232:$E1283,$E232,$F232:$F1283,$F232)</f>
        <v>0</v>
      </c>
    </row>
    <row r="232" spans="1:9" s="14" customFormat="1" ht="18" customHeight="1" x14ac:dyDescent="0.25">
      <c r="A232" s="15">
        <v>3</v>
      </c>
      <c r="B232" s="25">
        <v>955</v>
      </c>
      <c r="C232" s="33" t="s">
        <v>46</v>
      </c>
      <c r="D232" s="27" t="s">
        <v>93</v>
      </c>
      <c r="E232" s="27" t="s">
        <v>89</v>
      </c>
      <c r="F232" s="27" t="s">
        <v>50</v>
      </c>
      <c r="G232" s="27" t="s">
        <v>92</v>
      </c>
      <c r="H232" s="21">
        <v>0</v>
      </c>
      <c r="I232" s="21">
        <v>0</v>
      </c>
    </row>
    <row r="233" spans="1:9" s="14" customFormat="1" ht="15.75" x14ac:dyDescent="0.25">
      <c r="A233" s="15">
        <v>1</v>
      </c>
      <c r="B233" s="25">
        <v>955</v>
      </c>
      <c r="C233" s="33" t="s">
        <v>119</v>
      </c>
      <c r="D233" s="27" t="s">
        <v>93</v>
      </c>
      <c r="E233" s="27" t="s">
        <v>79</v>
      </c>
      <c r="F233" s="27" t="s">
        <v>7</v>
      </c>
      <c r="G233" s="27" t="s">
        <v>72</v>
      </c>
      <c r="H233" s="28">
        <f>SUMIFS(H234:H1286,$B234:$B1286,$B234,$D234:$D1286,$D234,$E234:$E1286,$E234)/2</f>
        <v>41037292.020000003</v>
      </c>
      <c r="I233" s="28">
        <f>SUMIFS(I234:I1286,$B234:$B1286,$B234,$D234:$D1286,$D234,$E234:$E1286,$E234)/2</f>
        <v>40911650.920000002</v>
      </c>
    </row>
    <row r="234" spans="1:9" s="14" customFormat="1" ht="52.9" customHeight="1" x14ac:dyDescent="0.25">
      <c r="A234" s="15">
        <v>2</v>
      </c>
      <c r="B234" s="25">
        <v>955</v>
      </c>
      <c r="C234" s="33" t="s">
        <v>141</v>
      </c>
      <c r="D234" s="27" t="s">
        <v>93</v>
      </c>
      <c r="E234" s="27" t="s">
        <v>79</v>
      </c>
      <c r="F234" s="27" t="s">
        <v>60</v>
      </c>
      <c r="G234" s="27" t="s">
        <v>72</v>
      </c>
      <c r="H234" s="28">
        <f>SUMIFS(H235:H1286,$B235:$B1286,$B234,$D235:$D1286,$D235,$E235:$E1286,$E235,$F235:$F1286,$F235)</f>
        <v>21677584.170000002</v>
      </c>
      <c r="I234" s="28">
        <f>SUMIFS(I235:I1286,$B235:$B1286,$B234,$D235:$D1286,$D235,$E235:$E1286,$E235,$F235:$F1286,$F235)</f>
        <v>21551943.07</v>
      </c>
    </row>
    <row r="235" spans="1:9" s="14" customFormat="1" ht="15.75" x14ac:dyDescent="0.25">
      <c r="A235" s="15">
        <v>3</v>
      </c>
      <c r="B235" s="25">
        <v>955</v>
      </c>
      <c r="C235" s="33" t="s">
        <v>46</v>
      </c>
      <c r="D235" s="27" t="s">
        <v>93</v>
      </c>
      <c r="E235" s="27" t="s">
        <v>79</v>
      </c>
      <c r="F235" s="27" t="s">
        <v>60</v>
      </c>
      <c r="G235" s="27" t="s">
        <v>92</v>
      </c>
      <c r="H235" s="21">
        <v>21677584.170000002</v>
      </c>
      <c r="I235" s="21">
        <v>21551943.07</v>
      </c>
    </row>
    <row r="236" spans="1:9" s="14" customFormat="1" ht="72.599999999999994" customHeight="1" x14ac:dyDescent="0.25">
      <c r="A236" s="15">
        <v>2</v>
      </c>
      <c r="B236" s="25">
        <v>955</v>
      </c>
      <c r="C236" s="33" t="s">
        <v>161</v>
      </c>
      <c r="D236" s="27" t="s">
        <v>93</v>
      </c>
      <c r="E236" s="27" t="s">
        <v>79</v>
      </c>
      <c r="F236" s="27" t="s">
        <v>118</v>
      </c>
      <c r="G236" s="27" t="s">
        <v>72</v>
      </c>
      <c r="H236" s="28">
        <f>SUMIFS(H237:H1288,$B237:$B1288,$B236,$D237:$D1288,$D237,$E237:$E1288,$E237,$F237:$F1288,$F237)</f>
        <v>19359707.850000001</v>
      </c>
      <c r="I236" s="28">
        <f>SUMIFS(I237:I1288,$B237:$B1288,$B236,$D237:$D1288,$D237,$E237:$E1288,$E237,$F237:$F1288,$F237)</f>
        <v>19359707.850000001</v>
      </c>
    </row>
    <row r="237" spans="1:9" s="14" customFormat="1" ht="15.75" x14ac:dyDescent="0.25">
      <c r="A237" s="15">
        <v>3</v>
      </c>
      <c r="B237" s="25">
        <v>955</v>
      </c>
      <c r="C237" s="33" t="s">
        <v>46</v>
      </c>
      <c r="D237" s="27" t="s">
        <v>93</v>
      </c>
      <c r="E237" s="27" t="s">
        <v>79</v>
      </c>
      <c r="F237" s="27" t="s">
        <v>118</v>
      </c>
      <c r="G237" s="27" t="s">
        <v>92</v>
      </c>
      <c r="H237" s="21">
        <v>19359707.850000001</v>
      </c>
      <c r="I237" s="21">
        <v>19359707.850000001</v>
      </c>
    </row>
    <row r="238" spans="1:9" s="14" customFormat="1" ht="55.15" customHeight="1" x14ac:dyDescent="0.25">
      <c r="A238" s="15">
        <v>2</v>
      </c>
      <c r="B238" s="25">
        <v>955</v>
      </c>
      <c r="C238" s="33" t="s">
        <v>162</v>
      </c>
      <c r="D238" s="27" t="s">
        <v>93</v>
      </c>
      <c r="E238" s="27" t="s">
        <v>79</v>
      </c>
      <c r="F238" s="27" t="s">
        <v>157</v>
      </c>
      <c r="G238" s="27" t="s">
        <v>72</v>
      </c>
      <c r="H238" s="28">
        <f>SUMIFS(H239:H1290,$B239:$B1290,$B238,$D239:$D1290,$D239,$E239:$E1290,$E239,$F239:$F1290,$F239)</f>
        <v>0</v>
      </c>
      <c r="I238" s="28">
        <f>SUMIFS(I239:I1290,$B239:$B1290,$B238,$D239:$D1290,$D239,$E239:$E1290,$E239,$F239:$F1290,$F239)</f>
        <v>0</v>
      </c>
    </row>
    <row r="239" spans="1:9" s="14" customFormat="1" ht="15.75" x14ac:dyDescent="0.25">
      <c r="A239" s="15">
        <v>3</v>
      </c>
      <c r="B239" s="25">
        <v>955</v>
      </c>
      <c r="C239" s="33" t="s">
        <v>46</v>
      </c>
      <c r="D239" s="27" t="s">
        <v>93</v>
      </c>
      <c r="E239" s="27" t="s">
        <v>79</v>
      </c>
      <c r="F239" s="27" t="s">
        <v>157</v>
      </c>
      <c r="G239" s="27" t="s">
        <v>92</v>
      </c>
      <c r="H239" s="21">
        <v>0</v>
      </c>
      <c r="I239" s="21">
        <v>0</v>
      </c>
    </row>
    <row r="240" spans="1:9" s="14" customFormat="1" ht="31.5" x14ac:dyDescent="0.25">
      <c r="A240" s="15">
        <v>1</v>
      </c>
      <c r="B240" s="25">
        <v>955</v>
      </c>
      <c r="C240" s="33" t="s">
        <v>61</v>
      </c>
      <c r="D240" s="27" t="s">
        <v>71</v>
      </c>
      <c r="E240" s="27" t="s">
        <v>93</v>
      </c>
      <c r="F240" s="27" t="s">
        <v>72</v>
      </c>
      <c r="G240" s="27" t="s">
        <v>72</v>
      </c>
      <c r="H240" s="28">
        <f>SUMIFS(H241:H1293,$B241:$B1293,$B241,$D241:$D1293,$D241,$E241:$E1293,$E241)/2</f>
        <v>55810083.460000001</v>
      </c>
      <c r="I240" s="28">
        <f>SUMIFS(I241:I1293,$B241:$B1293,$B241,$D241:$D1293,$D241,$E241:$E1293,$E241)/2</f>
        <v>28247608.109999999</v>
      </c>
    </row>
    <row r="241" spans="1:9" s="14" customFormat="1" ht="63" x14ac:dyDescent="0.25">
      <c r="A241" s="15">
        <v>2</v>
      </c>
      <c r="B241" s="25">
        <v>955</v>
      </c>
      <c r="C241" s="33" t="s">
        <v>170</v>
      </c>
      <c r="D241" s="27" t="s">
        <v>71</v>
      </c>
      <c r="E241" s="27" t="s">
        <v>93</v>
      </c>
      <c r="F241" s="27" t="s">
        <v>171</v>
      </c>
      <c r="G241" s="27"/>
      <c r="H241" s="28">
        <f>SUMIFS(H242:H1293,$B242:$B1293,$B241,$D242:$D1293,$D242,$E242:$E1293,$E242,$F242:$F1293,$F242)</f>
        <v>55810083.460000001</v>
      </c>
      <c r="I241" s="28">
        <f>SUMIFS(I242:I1293,$B242:$B1293,$B241,$D242:$D1293,$D242,$E242:$E1293,$E242,$F242:$F1293,$F242)</f>
        <v>28247608.109999999</v>
      </c>
    </row>
    <row r="242" spans="1:9" s="14" customFormat="1" ht="15.75" x14ac:dyDescent="0.25">
      <c r="A242" s="15">
        <v>3</v>
      </c>
      <c r="B242" s="25">
        <v>955</v>
      </c>
      <c r="C242" s="33" t="s">
        <v>46</v>
      </c>
      <c r="D242" s="27" t="s">
        <v>71</v>
      </c>
      <c r="E242" s="27" t="s">
        <v>93</v>
      </c>
      <c r="F242" s="27" t="s">
        <v>171</v>
      </c>
      <c r="G242" s="27" t="s">
        <v>92</v>
      </c>
      <c r="H242" s="21">
        <v>55810083.460000001</v>
      </c>
      <c r="I242" s="21">
        <v>28247608.109999999</v>
      </c>
    </row>
    <row r="243" spans="1:9" s="14" customFormat="1" ht="15.75" x14ac:dyDescent="0.25">
      <c r="A243" s="15">
        <v>1</v>
      </c>
      <c r="B243" s="25">
        <v>955</v>
      </c>
      <c r="C243" s="33" t="s">
        <v>38</v>
      </c>
      <c r="D243" s="27" t="s">
        <v>82</v>
      </c>
      <c r="E243" s="27" t="s">
        <v>89</v>
      </c>
      <c r="F243" s="27"/>
      <c r="G243" s="27"/>
      <c r="H243" s="28">
        <f>SUMIFS(H244:H1296,$B244:$B1296,$B244,$D244:$D1296,$D244,$E244:$E1296,$E244)/2</f>
        <v>73482437.709999993</v>
      </c>
      <c r="I243" s="28">
        <f>SUMIFS(I244:I1296,$B244:$B1296,$B244,$D244:$D1296,$D244,$E244:$E1296,$E244)/2</f>
        <v>53058819.489999995</v>
      </c>
    </row>
    <row r="244" spans="1:9" s="14" customFormat="1" ht="61.15" customHeight="1" x14ac:dyDescent="0.25">
      <c r="A244" s="15">
        <v>2</v>
      </c>
      <c r="B244" s="25">
        <v>955</v>
      </c>
      <c r="C244" s="33" t="s">
        <v>159</v>
      </c>
      <c r="D244" s="27" t="s">
        <v>82</v>
      </c>
      <c r="E244" s="27" t="s">
        <v>89</v>
      </c>
      <c r="F244" s="27" t="s">
        <v>128</v>
      </c>
      <c r="G244" s="27"/>
      <c r="H244" s="28">
        <f>SUMIFS(H245:H1296,$B245:$B1296,$B244,$D245:$D1296,$D245,$E245:$E1296,$E245,$F245:$F1296,$F245)</f>
        <v>0</v>
      </c>
      <c r="I244" s="28">
        <f>SUMIFS(I245:I1296,$B245:$B1296,$B244,$D245:$D1296,$D245,$E245:$E1296,$E245,$F245:$F1296,$F245)</f>
        <v>0</v>
      </c>
    </row>
    <row r="245" spans="1:9" s="14" customFormat="1" ht="15.75" x14ac:dyDescent="0.25">
      <c r="A245" s="15">
        <v>3</v>
      </c>
      <c r="B245" s="25">
        <v>955</v>
      </c>
      <c r="C245" s="33" t="s">
        <v>46</v>
      </c>
      <c r="D245" s="27" t="s">
        <v>82</v>
      </c>
      <c r="E245" s="27" t="s">
        <v>89</v>
      </c>
      <c r="F245" s="27" t="s">
        <v>128</v>
      </c>
      <c r="G245" s="27" t="s">
        <v>92</v>
      </c>
      <c r="H245" s="21">
        <v>0</v>
      </c>
      <c r="I245" s="21">
        <v>0</v>
      </c>
    </row>
    <row r="246" spans="1:9" s="14" customFormat="1" ht="54" customHeight="1" x14ac:dyDescent="0.25">
      <c r="A246" s="15">
        <v>2</v>
      </c>
      <c r="B246" s="25">
        <v>955</v>
      </c>
      <c r="C246" s="33" t="s">
        <v>201</v>
      </c>
      <c r="D246" s="27" t="s">
        <v>82</v>
      </c>
      <c r="E246" s="27" t="s">
        <v>89</v>
      </c>
      <c r="F246" s="27" t="s">
        <v>200</v>
      </c>
      <c r="G246" s="27"/>
      <c r="H246" s="28">
        <f>SUMIFS(H247:H1298,$B247:$B1298,$B246,$D247:$D1298,$D247,$E247:$E1298,$E247,$F247:$F1298,$F247)</f>
        <v>42755994.100000001</v>
      </c>
      <c r="I246" s="28">
        <f>SUMIFS(I247:I1298,$B247:$B1298,$B246,$D247:$D1298,$D247,$E247:$E1298,$E247,$F247:$F1298,$F247)</f>
        <v>36737308.759999998</v>
      </c>
    </row>
    <row r="247" spans="1:9" s="14" customFormat="1" ht="15.75" x14ac:dyDescent="0.25">
      <c r="A247" s="15">
        <v>3</v>
      </c>
      <c r="B247" s="25">
        <v>955</v>
      </c>
      <c r="C247" s="33" t="s">
        <v>46</v>
      </c>
      <c r="D247" s="27" t="s">
        <v>82</v>
      </c>
      <c r="E247" s="27" t="s">
        <v>89</v>
      </c>
      <c r="F247" s="27" t="s">
        <v>200</v>
      </c>
      <c r="G247" s="27" t="s">
        <v>92</v>
      </c>
      <c r="H247" s="21">
        <v>42755994.100000001</v>
      </c>
      <c r="I247" s="21">
        <v>36737308.759999998</v>
      </c>
    </row>
    <row r="248" spans="1:9" s="14" customFormat="1" ht="78.75" x14ac:dyDescent="0.25">
      <c r="A248" s="15">
        <v>2</v>
      </c>
      <c r="B248" s="25">
        <v>955</v>
      </c>
      <c r="C248" s="37" t="s">
        <v>178</v>
      </c>
      <c r="D248" s="27" t="s">
        <v>82</v>
      </c>
      <c r="E248" s="27" t="s">
        <v>89</v>
      </c>
      <c r="F248" s="27" t="s">
        <v>39</v>
      </c>
      <c r="G248" s="27"/>
      <c r="H248" s="28">
        <f>SUMIFS(H249:H1300,$B249:$B1300,$B248,$D249:$D1300,$D249,$E249:$E1300,$E249,$F249:$F1300,$F249)</f>
        <v>23566044.23</v>
      </c>
      <c r="I248" s="28">
        <f>SUMIFS(I249:I1300,$B249:$B1300,$B248,$D249:$D1300,$D249,$E249:$E1300,$E249,$F249:$F1300,$F249)</f>
        <v>11686816.289999999</v>
      </c>
    </row>
    <row r="249" spans="1:9" s="14" customFormat="1" ht="15.75" x14ac:dyDescent="0.25">
      <c r="A249" s="15">
        <v>3</v>
      </c>
      <c r="B249" s="25">
        <v>955</v>
      </c>
      <c r="C249" s="33" t="s">
        <v>46</v>
      </c>
      <c r="D249" s="27" t="s">
        <v>82</v>
      </c>
      <c r="E249" s="27" t="s">
        <v>89</v>
      </c>
      <c r="F249" s="27" t="s">
        <v>39</v>
      </c>
      <c r="G249" s="27" t="s">
        <v>92</v>
      </c>
      <c r="H249" s="21">
        <v>23566044.23</v>
      </c>
      <c r="I249" s="21">
        <v>11686816.289999999</v>
      </c>
    </row>
    <row r="250" spans="1:9" s="14" customFormat="1" ht="52.9" customHeight="1" x14ac:dyDescent="0.25">
      <c r="A250" s="15">
        <v>2</v>
      </c>
      <c r="B250" s="25">
        <v>955</v>
      </c>
      <c r="C250" s="33" t="s">
        <v>141</v>
      </c>
      <c r="D250" s="27" t="s">
        <v>82</v>
      </c>
      <c r="E250" s="27" t="s">
        <v>89</v>
      </c>
      <c r="F250" s="27" t="s">
        <v>60</v>
      </c>
      <c r="G250" s="27" t="s">
        <v>72</v>
      </c>
      <c r="H250" s="28">
        <f>SUMIFS(H251:H1302,$B251:$B1302,$B250,$D251:$D1302,$D251,$E251:$E1302,$E251,$F251:$F1302,$F251)</f>
        <v>2177173.81</v>
      </c>
      <c r="I250" s="28">
        <f>SUMIFS(I251:I1302,$B251:$B1302,$B250,$D251:$D1302,$D251,$E251:$E1302,$E251,$F251:$F1302,$F251)</f>
        <v>0</v>
      </c>
    </row>
    <row r="251" spans="1:9" s="14" customFormat="1" ht="15.75" x14ac:dyDescent="0.25">
      <c r="A251" s="15">
        <v>3</v>
      </c>
      <c r="B251" s="25">
        <v>955</v>
      </c>
      <c r="C251" s="33" t="s">
        <v>46</v>
      </c>
      <c r="D251" s="27" t="s">
        <v>82</v>
      </c>
      <c r="E251" s="27" t="s">
        <v>89</v>
      </c>
      <c r="F251" s="27" t="s">
        <v>60</v>
      </c>
      <c r="G251" s="27" t="s">
        <v>92</v>
      </c>
      <c r="H251" s="21">
        <v>2177173.81</v>
      </c>
      <c r="I251" s="21">
        <v>0</v>
      </c>
    </row>
    <row r="252" spans="1:9" s="14" customFormat="1" ht="94.5" x14ac:dyDescent="0.25">
      <c r="A252" s="15">
        <v>2</v>
      </c>
      <c r="B252" s="25">
        <v>955</v>
      </c>
      <c r="C252" s="33" t="s">
        <v>189</v>
      </c>
      <c r="D252" s="27" t="s">
        <v>82</v>
      </c>
      <c r="E252" s="27" t="s">
        <v>89</v>
      </c>
      <c r="F252" s="27" t="s">
        <v>45</v>
      </c>
      <c r="G252" s="27"/>
      <c r="H252" s="28">
        <f>SUMIFS(H253:H1304,$B253:$B1304,$B252,$D253:$D1304,$D253,$E253:$E1304,$E253,$F253:$F1304,$F253)</f>
        <v>1490000</v>
      </c>
      <c r="I252" s="28">
        <f>SUMIFS(I253:I1304,$B253:$B1304,$B252,$D253:$D1304,$D253,$E253:$E1304,$E253,$F253:$F1304,$F253)</f>
        <v>1490000</v>
      </c>
    </row>
    <row r="253" spans="1:9" s="14" customFormat="1" ht="15.75" x14ac:dyDescent="0.25">
      <c r="A253" s="15">
        <v>3</v>
      </c>
      <c r="B253" s="25">
        <v>955</v>
      </c>
      <c r="C253" s="33" t="s">
        <v>46</v>
      </c>
      <c r="D253" s="27" t="s">
        <v>82</v>
      </c>
      <c r="E253" s="27" t="s">
        <v>89</v>
      </c>
      <c r="F253" s="27" t="s">
        <v>45</v>
      </c>
      <c r="G253" s="27" t="s">
        <v>92</v>
      </c>
      <c r="H253" s="21">
        <v>1490000</v>
      </c>
      <c r="I253" s="21">
        <v>1490000</v>
      </c>
    </row>
    <row r="254" spans="1:9" s="14" customFormat="1" ht="47.25" x14ac:dyDescent="0.25">
      <c r="A254" s="15">
        <v>2</v>
      </c>
      <c r="B254" s="25">
        <v>955</v>
      </c>
      <c r="C254" s="33" t="s">
        <v>162</v>
      </c>
      <c r="D254" s="27" t="s">
        <v>82</v>
      </c>
      <c r="E254" s="27" t="s">
        <v>89</v>
      </c>
      <c r="F254" s="27" t="s">
        <v>157</v>
      </c>
      <c r="G254" s="27"/>
      <c r="H254" s="28">
        <f>SUMIFS(H255:H1306,$B255:$B1306,$B254,$D255:$D1306,$D255,$E255:$E1306,$E255,$F255:$F1306,$F255)</f>
        <v>3493225.57</v>
      </c>
      <c r="I254" s="28">
        <f>SUMIFS(I255:I1306,$B255:$B1306,$B254,$D255:$D1306,$D255,$E255:$E1306,$E255,$F255:$F1306,$F255)</f>
        <v>3144694.44</v>
      </c>
    </row>
    <row r="255" spans="1:9" s="14" customFormat="1" ht="15.75" x14ac:dyDescent="0.25">
      <c r="A255" s="15">
        <v>3</v>
      </c>
      <c r="B255" s="25">
        <v>955</v>
      </c>
      <c r="C255" s="33" t="s">
        <v>46</v>
      </c>
      <c r="D255" s="27" t="s">
        <v>82</v>
      </c>
      <c r="E255" s="27" t="s">
        <v>89</v>
      </c>
      <c r="F255" s="27" t="s">
        <v>157</v>
      </c>
      <c r="G255" s="27" t="s">
        <v>92</v>
      </c>
      <c r="H255" s="21">
        <v>3493225.57</v>
      </c>
      <c r="I255" s="21">
        <v>3144694.44</v>
      </c>
    </row>
    <row r="256" spans="1:9" s="14" customFormat="1" ht="15.75" x14ac:dyDescent="0.25">
      <c r="A256" s="15">
        <v>1</v>
      </c>
      <c r="B256" s="25">
        <v>955</v>
      </c>
      <c r="C256" s="33" t="s">
        <v>63</v>
      </c>
      <c r="D256" s="27" t="s">
        <v>82</v>
      </c>
      <c r="E256" s="27" t="s">
        <v>79</v>
      </c>
      <c r="F256" s="27"/>
      <c r="G256" s="27"/>
      <c r="H256" s="28">
        <f>SUMIFS(H257:H1309,$B257:$B1309,$B257,$D257:$D1309,$D257,$E257:$E1309,$E257)/2</f>
        <v>10356758.5</v>
      </c>
      <c r="I256" s="28">
        <f>SUMIFS(I257:I1309,$B257:$B1309,$B257,$D257:$D1309,$D257,$E257:$E1309,$E257)/2</f>
        <v>7000000</v>
      </c>
    </row>
    <row r="257" spans="1:9" s="14" customFormat="1" ht="49.9" customHeight="1" x14ac:dyDescent="0.25">
      <c r="A257" s="15">
        <v>2</v>
      </c>
      <c r="B257" s="25">
        <v>955</v>
      </c>
      <c r="C257" s="33" t="s">
        <v>193</v>
      </c>
      <c r="D257" s="27" t="s">
        <v>82</v>
      </c>
      <c r="E257" s="27" t="s">
        <v>79</v>
      </c>
      <c r="F257" s="27" t="s">
        <v>112</v>
      </c>
      <c r="G257" s="27"/>
      <c r="H257" s="28">
        <f>SUMIFS(H258:H1309,$B258:$B1309,$B257,$D258:$D1309,$D258,$E258:$E1309,$E258,$F258:$F1309,$F258)</f>
        <v>10356758.5</v>
      </c>
      <c r="I257" s="28">
        <f>SUMIFS(I258:I1309,$B258:$B1309,$B257,$D258:$D1309,$D258,$E258:$E1309,$E258,$F258:$F1309,$F258)</f>
        <v>7000000</v>
      </c>
    </row>
    <row r="258" spans="1:9" s="14" customFormat="1" ht="15.75" x14ac:dyDescent="0.25">
      <c r="A258" s="15">
        <v>3</v>
      </c>
      <c r="B258" s="25">
        <v>955</v>
      </c>
      <c r="C258" s="33" t="s">
        <v>46</v>
      </c>
      <c r="D258" s="27" t="s">
        <v>82</v>
      </c>
      <c r="E258" s="27" t="s">
        <v>79</v>
      </c>
      <c r="F258" s="27" t="s">
        <v>112</v>
      </c>
      <c r="G258" s="27" t="s">
        <v>92</v>
      </c>
      <c r="H258" s="21">
        <v>10356758.5</v>
      </c>
      <c r="I258" s="21">
        <v>7000000</v>
      </c>
    </row>
    <row r="259" spans="1:9" s="14" customFormat="1" ht="151.15" customHeight="1" x14ac:dyDescent="0.25">
      <c r="A259" s="15">
        <v>3</v>
      </c>
      <c r="B259" s="25">
        <v>955</v>
      </c>
      <c r="C259" s="33" t="s">
        <v>116</v>
      </c>
      <c r="D259" s="27" t="s">
        <v>82</v>
      </c>
      <c r="E259" s="27" t="s">
        <v>79</v>
      </c>
      <c r="F259" s="27" t="s">
        <v>112</v>
      </c>
      <c r="G259" s="27" t="s">
        <v>114</v>
      </c>
      <c r="H259" s="21">
        <v>0</v>
      </c>
      <c r="I259" s="21">
        <v>0</v>
      </c>
    </row>
    <row r="260" spans="1:9" s="14" customFormat="1" ht="15.75" x14ac:dyDescent="0.25">
      <c r="A260" s="15">
        <v>1</v>
      </c>
      <c r="B260" s="25">
        <v>955</v>
      </c>
      <c r="C260" s="33" t="s">
        <v>133</v>
      </c>
      <c r="D260" s="27" t="s">
        <v>82</v>
      </c>
      <c r="E260" s="27" t="s">
        <v>82</v>
      </c>
      <c r="F260" s="27"/>
      <c r="G260" s="27"/>
      <c r="H260" s="28">
        <f>SUMIFS(H261:H1313,$B261:$B1313,$B261,$D261:$D1313,$D261,$E261:$E1313,$E261)/2</f>
        <v>8516882.1799999997</v>
      </c>
      <c r="I260" s="28">
        <f>SUMIFS(I261:I1313,$B261:$B1313,$B261,$D261:$D1313,$D261,$E261:$E1313,$E261)/2</f>
        <v>6384271.2999999998</v>
      </c>
    </row>
    <row r="261" spans="1:9" s="14" customFormat="1" ht="31.5" x14ac:dyDescent="0.25">
      <c r="A261" s="15">
        <v>2</v>
      </c>
      <c r="B261" s="25">
        <v>955</v>
      </c>
      <c r="C261" s="33" t="s">
        <v>158</v>
      </c>
      <c r="D261" s="27" t="s">
        <v>82</v>
      </c>
      <c r="E261" s="27" t="s">
        <v>82</v>
      </c>
      <c r="F261" s="27" t="s">
        <v>22</v>
      </c>
      <c r="G261" s="27"/>
      <c r="H261" s="28">
        <f>SUMIFS(H262:H1313,$B262:$B1313,$B261,$D262:$D1313,$D262,$E262:$E1313,$E262,$F262:$F1313,$F262)</f>
        <v>4893576.84</v>
      </c>
      <c r="I261" s="28">
        <f>SUMIFS(I262:I1313,$B262:$B1313,$B261,$D262:$D1313,$D262,$E262:$E1313,$E262,$F262:$F1313,$F262)</f>
        <v>3241307.5</v>
      </c>
    </row>
    <row r="262" spans="1:9" s="14" customFormat="1" ht="15.75" x14ac:dyDescent="0.25">
      <c r="A262" s="15">
        <v>3</v>
      </c>
      <c r="B262" s="25">
        <v>955</v>
      </c>
      <c r="C262" s="33" t="s">
        <v>46</v>
      </c>
      <c r="D262" s="27" t="s">
        <v>82</v>
      </c>
      <c r="E262" s="27" t="s">
        <v>82</v>
      </c>
      <c r="F262" s="27" t="s">
        <v>22</v>
      </c>
      <c r="G262" s="27" t="s">
        <v>92</v>
      </c>
      <c r="H262" s="21">
        <v>4893576.84</v>
      </c>
      <c r="I262" s="21">
        <v>3241307.5</v>
      </c>
    </row>
    <row r="263" spans="1:9" s="14" customFormat="1" ht="47.25" x14ac:dyDescent="0.25">
      <c r="A263" s="15">
        <v>2</v>
      </c>
      <c r="B263" s="25">
        <v>955</v>
      </c>
      <c r="C263" s="36" t="s">
        <v>196</v>
      </c>
      <c r="D263" s="27" t="s">
        <v>82</v>
      </c>
      <c r="E263" s="27" t="s">
        <v>82</v>
      </c>
      <c r="F263" s="27" t="s">
        <v>64</v>
      </c>
      <c r="G263" s="27"/>
      <c r="H263" s="28">
        <f>SUMIFS(H264:H1315,$B264:$B1315,$B263,$D264:$D1315,$D264,$E264:$E1315,$E264,$F264:$F1315,$F264)</f>
        <v>1380099.34</v>
      </c>
      <c r="I263" s="28">
        <f>SUMIFS(I264:I1315,$B264:$B1315,$B263,$D264:$D1315,$D264,$E264:$E1315,$E264,$F264:$F1315,$F264)</f>
        <v>899757.8</v>
      </c>
    </row>
    <row r="264" spans="1:9" s="14" customFormat="1" ht="15.75" x14ac:dyDescent="0.25">
      <c r="A264" s="15">
        <v>3</v>
      </c>
      <c r="B264" s="25">
        <v>955</v>
      </c>
      <c r="C264" s="33" t="s">
        <v>46</v>
      </c>
      <c r="D264" s="27" t="s">
        <v>82</v>
      </c>
      <c r="E264" s="27" t="s">
        <v>82</v>
      </c>
      <c r="F264" s="27" t="s">
        <v>64</v>
      </c>
      <c r="G264" s="27" t="s">
        <v>92</v>
      </c>
      <c r="H264" s="21">
        <v>1380099.34</v>
      </c>
      <c r="I264" s="21">
        <v>899757.8</v>
      </c>
    </row>
    <row r="265" spans="1:9" s="14" customFormat="1" ht="47.25" x14ac:dyDescent="0.25">
      <c r="A265" s="15">
        <v>2</v>
      </c>
      <c r="B265" s="25">
        <v>955</v>
      </c>
      <c r="C265" s="33" t="s">
        <v>62</v>
      </c>
      <c r="D265" s="27" t="s">
        <v>82</v>
      </c>
      <c r="E265" s="27" t="s">
        <v>82</v>
      </c>
      <c r="F265" s="27" t="s">
        <v>113</v>
      </c>
      <c r="G265" s="27"/>
      <c r="H265" s="28">
        <f>SUMIFS(H266:H1317,$B266:$B1317,$B265,$D266:$D1317,$D266,$E266:$E1317,$E266,$F266:$F1317,$F266)</f>
        <v>2243206</v>
      </c>
      <c r="I265" s="28">
        <f>SUMIFS(I266:I1317,$B266:$B1317,$B265,$D266:$D1317,$D266,$E266:$E1317,$E266,$F266:$F1317,$F266)</f>
        <v>2243206</v>
      </c>
    </row>
    <row r="266" spans="1:9" s="14" customFormat="1" ht="47.25" x14ac:dyDescent="0.25">
      <c r="A266" s="15">
        <v>3</v>
      </c>
      <c r="B266" s="25">
        <v>955</v>
      </c>
      <c r="C266" s="33" t="s">
        <v>12</v>
      </c>
      <c r="D266" s="27" t="s">
        <v>82</v>
      </c>
      <c r="E266" s="27" t="s">
        <v>82</v>
      </c>
      <c r="F266" s="27" t="s">
        <v>113</v>
      </c>
      <c r="G266" s="27" t="s">
        <v>74</v>
      </c>
      <c r="H266" s="21">
        <v>2243206</v>
      </c>
      <c r="I266" s="21">
        <v>2243206</v>
      </c>
    </row>
    <row r="267" spans="1:9" s="14" customFormat="1" ht="15.75" x14ac:dyDescent="0.25">
      <c r="A267" s="15">
        <v>1</v>
      </c>
      <c r="B267" s="25">
        <v>955</v>
      </c>
      <c r="C267" s="33" t="s">
        <v>24</v>
      </c>
      <c r="D267" s="27" t="s">
        <v>84</v>
      </c>
      <c r="E267" s="27" t="s">
        <v>70</v>
      </c>
      <c r="F267" s="27" t="s">
        <v>7</v>
      </c>
      <c r="G267" s="27" t="s">
        <v>72</v>
      </c>
      <c r="H267" s="28">
        <f>SUMIFS(H268:H1320,$B268:$B1320,$B268,$D268:$D1320,$D268,$E268:$E1320,$E268)/2</f>
        <v>41715170.440000005</v>
      </c>
      <c r="I267" s="28">
        <f>SUMIFS(I268:I1320,$B268:$B1320,$B268,$D268:$D1320,$D268,$E268:$E1320,$E268)/2</f>
        <v>28665825.899999995</v>
      </c>
    </row>
    <row r="268" spans="1:9" s="14" customFormat="1" ht="39" customHeight="1" x14ac:dyDescent="0.25">
      <c r="A268" s="15">
        <v>2</v>
      </c>
      <c r="B268" s="25">
        <v>955</v>
      </c>
      <c r="C268" s="33" t="s">
        <v>197</v>
      </c>
      <c r="D268" s="27" t="s">
        <v>84</v>
      </c>
      <c r="E268" s="27" t="s">
        <v>70</v>
      </c>
      <c r="F268" s="27" t="s">
        <v>25</v>
      </c>
      <c r="G268" s="27"/>
      <c r="H268" s="28">
        <f>SUMIFS(H269:H1320,$B269:$B1320,$B268,$D269:$D1320,$D269,$E269:$E1320,$E269,$F269:$F1320,$F269)</f>
        <v>27595745.75</v>
      </c>
      <c r="I268" s="28">
        <f>SUMIFS(I269:I1320,$B269:$B1320,$B268,$D269:$D1320,$D269,$E269:$E1320,$E269,$F269:$F1320,$F269)</f>
        <v>18307534.050000001</v>
      </c>
    </row>
    <row r="269" spans="1:9" s="14" customFormat="1" ht="15.75" x14ac:dyDescent="0.25">
      <c r="A269" s="15">
        <v>3</v>
      </c>
      <c r="B269" s="25">
        <v>955</v>
      </c>
      <c r="C269" s="33" t="s">
        <v>46</v>
      </c>
      <c r="D269" s="27" t="s">
        <v>84</v>
      </c>
      <c r="E269" s="27" t="s">
        <v>70</v>
      </c>
      <c r="F269" s="27" t="s">
        <v>25</v>
      </c>
      <c r="G269" s="27" t="s">
        <v>92</v>
      </c>
      <c r="H269" s="21">
        <v>27595745.75</v>
      </c>
      <c r="I269" s="21">
        <v>18307534.050000001</v>
      </c>
    </row>
    <row r="270" spans="1:9" s="14" customFormat="1" ht="47.25" x14ac:dyDescent="0.25">
      <c r="A270" s="15">
        <v>2</v>
      </c>
      <c r="B270" s="25">
        <v>955</v>
      </c>
      <c r="C270" s="33" t="s">
        <v>198</v>
      </c>
      <c r="D270" s="27" t="s">
        <v>84</v>
      </c>
      <c r="E270" s="27" t="s">
        <v>70</v>
      </c>
      <c r="F270" s="27" t="s">
        <v>26</v>
      </c>
      <c r="G270" s="27"/>
      <c r="H270" s="28">
        <f>SUMIFS(H271:H1322,$B271:$B1322,$B270,$D271:$D1322,$D271,$E271:$E1322,$E271,$F271:$F1322,$F271)</f>
        <v>7050203.4900000002</v>
      </c>
      <c r="I270" s="28">
        <f>SUMIFS(I271:I1322,$B271:$B1322,$B270,$D271:$D1322,$D271,$E271:$E1322,$E271,$F271:$F1322,$F271)</f>
        <v>5027253.05</v>
      </c>
    </row>
    <row r="271" spans="1:9" s="14" customFormat="1" ht="15.75" x14ac:dyDescent="0.25">
      <c r="A271" s="15">
        <v>3</v>
      </c>
      <c r="B271" s="25">
        <v>955</v>
      </c>
      <c r="C271" s="33" t="s">
        <v>46</v>
      </c>
      <c r="D271" s="27" t="s">
        <v>84</v>
      </c>
      <c r="E271" s="27" t="s">
        <v>70</v>
      </c>
      <c r="F271" s="27" t="s">
        <v>26</v>
      </c>
      <c r="G271" s="27" t="s">
        <v>92</v>
      </c>
      <c r="H271" s="21">
        <v>7050203.4900000002</v>
      </c>
      <c r="I271" s="21">
        <v>5027253.05</v>
      </c>
    </row>
    <row r="272" spans="1:9" s="14" customFormat="1" ht="52.15" customHeight="1" x14ac:dyDescent="0.25">
      <c r="A272" s="15">
        <v>2</v>
      </c>
      <c r="B272" s="25">
        <v>955</v>
      </c>
      <c r="C272" s="33" t="s">
        <v>201</v>
      </c>
      <c r="D272" s="27" t="s">
        <v>84</v>
      </c>
      <c r="E272" s="27" t="s">
        <v>70</v>
      </c>
      <c r="F272" s="27" t="s">
        <v>200</v>
      </c>
      <c r="G272" s="27"/>
      <c r="H272" s="28">
        <f>SUMIFS(H273:H1324,$B273:$B1324,$B272,$D273:$D1324,$D273,$E273:$E1324,$E273,$F273:$F1324,$F273)</f>
        <v>6989221.2000000002</v>
      </c>
      <c r="I272" s="28">
        <f>SUMIFS(I273:I1324,$B273:$B1324,$B272,$D273:$D1324,$D273,$E273:$E1324,$E273,$F273:$F1324,$F273)</f>
        <v>5331038.8</v>
      </c>
    </row>
    <row r="273" spans="1:9" s="14" customFormat="1" ht="15.75" x14ac:dyDescent="0.25">
      <c r="A273" s="15">
        <v>3</v>
      </c>
      <c r="B273" s="25">
        <v>955</v>
      </c>
      <c r="C273" s="33" t="s">
        <v>46</v>
      </c>
      <c r="D273" s="27" t="s">
        <v>84</v>
      </c>
      <c r="E273" s="27" t="s">
        <v>70</v>
      </c>
      <c r="F273" s="27" t="s">
        <v>200</v>
      </c>
      <c r="G273" s="27" t="s">
        <v>92</v>
      </c>
      <c r="H273" s="21">
        <v>6989221.2000000002</v>
      </c>
      <c r="I273" s="21">
        <v>5331038.8</v>
      </c>
    </row>
    <row r="274" spans="1:9" s="14" customFormat="1" ht="66" customHeight="1" x14ac:dyDescent="0.25">
      <c r="A274" s="15">
        <v>2</v>
      </c>
      <c r="B274" s="25">
        <v>955</v>
      </c>
      <c r="C274" s="33" t="s">
        <v>124</v>
      </c>
      <c r="D274" s="27" t="s">
        <v>84</v>
      </c>
      <c r="E274" s="27" t="s">
        <v>70</v>
      </c>
      <c r="F274" s="27" t="s">
        <v>125</v>
      </c>
      <c r="G274" s="27"/>
      <c r="H274" s="28">
        <f>SUMIFS(H275:H1326,$B275:$B1326,$B274,$D275:$D1326,$D275,$E275:$E1326,$E275,$F275:$F1326,$F275)</f>
        <v>50000</v>
      </c>
      <c r="I274" s="28">
        <f>SUMIFS(I275:I1326,$B275:$B1326,$B274,$D275:$D1326,$D275,$E275:$E1326,$E275,$F275:$F1326,$F275)</f>
        <v>0</v>
      </c>
    </row>
    <row r="275" spans="1:9" s="14" customFormat="1" ht="15.75" x14ac:dyDescent="0.25">
      <c r="A275" s="15">
        <v>3</v>
      </c>
      <c r="B275" s="25">
        <v>955</v>
      </c>
      <c r="C275" s="33" t="s">
        <v>46</v>
      </c>
      <c r="D275" s="27" t="s">
        <v>84</v>
      </c>
      <c r="E275" s="27" t="s">
        <v>70</v>
      </c>
      <c r="F275" s="27" t="s">
        <v>125</v>
      </c>
      <c r="G275" s="27" t="s">
        <v>92</v>
      </c>
      <c r="H275" s="21">
        <v>50000</v>
      </c>
      <c r="I275" s="21">
        <v>0</v>
      </c>
    </row>
    <row r="276" spans="1:9" s="14" customFormat="1" ht="68.45" customHeight="1" x14ac:dyDescent="0.25">
      <c r="A276" s="15">
        <v>2</v>
      </c>
      <c r="B276" s="25">
        <v>955</v>
      </c>
      <c r="C276" s="33" t="s">
        <v>166</v>
      </c>
      <c r="D276" s="27" t="s">
        <v>84</v>
      </c>
      <c r="E276" s="27" t="s">
        <v>70</v>
      </c>
      <c r="F276" s="27" t="s">
        <v>165</v>
      </c>
      <c r="G276" s="27"/>
      <c r="H276" s="28">
        <f>SUMIFS(H277:H1328,$B277:$B1328,$B276,$D277:$D1328,$D277,$E277:$E1328,$E277,$F277:$F1328,$F277)</f>
        <v>30000</v>
      </c>
      <c r="I276" s="28">
        <f>SUMIFS(I277:I1328,$B277:$B1328,$B276,$D277:$D1328,$D277,$E277:$E1328,$E277,$F277:$F1328,$F277)</f>
        <v>0</v>
      </c>
    </row>
    <row r="277" spans="1:9" s="14" customFormat="1" ht="15.75" x14ac:dyDescent="0.25">
      <c r="A277" s="15">
        <v>3</v>
      </c>
      <c r="B277" s="25">
        <v>955</v>
      </c>
      <c r="C277" s="33" t="s">
        <v>46</v>
      </c>
      <c r="D277" s="27" t="s">
        <v>84</v>
      </c>
      <c r="E277" s="27" t="s">
        <v>70</v>
      </c>
      <c r="F277" s="27" t="s">
        <v>165</v>
      </c>
      <c r="G277" s="27" t="s">
        <v>92</v>
      </c>
      <c r="H277" s="21">
        <v>30000</v>
      </c>
      <c r="I277" s="21">
        <v>0</v>
      </c>
    </row>
    <row r="278" spans="1:9" s="14" customFormat="1" ht="15.75" x14ac:dyDescent="0.25">
      <c r="A278" s="15">
        <v>1</v>
      </c>
      <c r="B278" s="25">
        <v>955</v>
      </c>
      <c r="C278" s="38" t="s">
        <v>137</v>
      </c>
      <c r="D278" s="27" t="s">
        <v>85</v>
      </c>
      <c r="E278" s="27" t="s">
        <v>70</v>
      </c>
      <c r="F278" s="27" t="s">
        <v>7</v>
      </c>
      <c r="G278" s="27" t="s">
        <v>72</v>
      </c>
      <c r="H278" s="28">
        <f>SUMIFS(H279:H1334,$B279:$B1334,$B279,$D279:$D1334,$D279,$E279:$E1334,$E279)/2</f>
        <v>1560800</v>
      </c>
      <c r="I278" s="28">
        <f>SUMIFS(I279:I1334,$B279:$B1334,$B279,$D279:$D1334,$D279,$E279:$E1334,$E279)/2</f>
        <v>1157663</v>
      </c>
    </row>
    <row r="279" spans="1:9" s="14" customFormat="1" ht="47.25" x14ac:dyDescent="0.25">
      <c r="A279" s="15">
        <v>2</v>
      </c>
      <c r="B279" s="25">
        <v>955</v>
      </c>
      <c r="C279" s="34" t="s">
        <v>32</v>
      </c>
      <c r="D279" s="27" t="s">
        <v>85</v>
      </c>
      <c r="E279" s="27" t="s">
        <v>70</v>
      </c>
      <c r="F279" s="39" t="s">
        <v>117</v>
      </c>
      <c r="G279" s="27"/>
      <c r="H279" s="28">
        <f>SUMIFS(H280:H1334,$B280:$B1334,$B279,$D280:$D1334,$D280,$E280:$E1334,$E280,$F280:$F1334,$F280)</f>
        <v>1560800</v>
      </c>
      <c r="I279" s="28">
        <f>SUMIFS(I280:I1334,$B280:$B1334,$B279,$D280:$D1334,$D280,$E280:$E1334,$E280,$F280:$F1334,$F280)</f>
        <v>1157663</v>
      </c>
    </row>
    <row r="280" spans="1:9" s="14" customFormat="1" ht="37.9" customHeight="1" x14ac:dyDescent="0.25">
      <c r="A280" s="15">
        <v>3</v>
      </c>
      <c r="B280" s="25">
        <v>955</v>
      </c>
      <c r="C280" s="33" t="s">
        <v>21</v>
      </c>
      <c r="D280" s="27" t="s">
        <v>85</v>
      </c>
      <c r="E280" s="27" t="s">
        <v>70</v>
      </c>
      <c r="F280" s="27" t="s">
        <v>117</v>
      </c>
      <c r="G280" s="27" t="s">
        <v>81</v>
      </c>
      <c r="H280" s="21">
        <v>1560800</v>
      </c>
      <c r="I280" s="21">
        <v>1157663</v>
      </c>
    </row>
    <row r="281" spans="1:9" s="14" customFormat="1" ht="15.75" x14ac:dyDescent="0.25">
      <c r="A281" s="15">
        <v>1</v>
      </c>
      <c r="B281" s="25">
        <v>955</v>
      </c>
      <c r="C281" s="33" t="s">
        <v>65</v>
      </c>
      <c r="D281" s="27" t="s">
        <v>85</v>
      </c>
      <c r="E281" s="27" t="s">
        <v>79</v>
      </c>
      <c r="F281" s="27" t="s">
        <v>7</v>
      </c>
      <c r="G281" s="27" t="s">
        <v>72</v>
      </c>
      <c r="H281" s="28">
        <f>SUMIFS(H282:H1337,$B282:$B1337,$B282,$D282:$D1337,$D282,$E282:$E1337,$E282)/2</f>
        <v>419026.4</v>
      </c>
      <c r="I281" s="28">
        <f>SUMIFS(I282:I1337,$B282:$B1337,$B282,$D282:$D1337,$D282,$E282:$E1337,$E282)/2</f>
        <v>55152</v>
      </c>
    </row>
    <row r="282" spans="1:9" s="14" customFormat="1" ht="47.25" x14ac:dyDescent="0.25">
      <c r="A282" s="15">
        <v>2</v>
      </c>
      <c r="B282" s="25">
        <v>955</v>
      </c>
      <c r="C282" s="33" t="s">
        <v>141</v>
      </c>
      <c r="D282" s="27" t="s">
        <v>85</v>
      </c>
      <c r="E282" s="27" t="s">
        <v>79</v>
      </c>
      <c r="F282" s="27" t="s">
        <v>60</v>
      </c>
      <c r="G282" s="27"/>
      <c r="H282" s="28">
        <f>SUMIFS(H283:H1337,$B283:$B1337,$B282,$D283:$D1337,$D283,$E283:$E1337,$E283,$F283:$F1337,$F283)</f>
        <v>269026.40000000002</v>
      </c>
      <c r="I282" s="28">
        <f>SUMIFS(I283:I1337,$B283:$B1337,$B282,$D283:$D1337,$D283,$E283:$E1337,$E283,$F283:$F1337,$F283)</f>
        <v>0</v>
      </c>
    </row>
    <row r="283" spans="1:9" s="14" customFormat="1" ht="39.6" customHeight="1" x14ac:dyDescent="0.25">
      <c r="A283" s="15">
        <v>3</v>
      </c>
      <c r="B283" s="25">
        <v>955</v>
      </c>
      <c r="C283" s="33" t="s">
        <v>21</v>
      </c>
      <c r="D283" s="27" t="s">
        <v>85</v>
      </c>
      <c r="E283" s="27" t="s">
        <v>79</v>
      </c>
      <c r="F283" s="27" t="s">
        <v>60</v>
      </c>
      <c r="G283" s="27" t="s">
        <v>81</v>
      </c>
      <c r="H283" s="21">
        <v>269026.40000000002</v>
      </c>
      <c r="I283" s="21">
        <v>0</v>
      </c>
    </row>
    <row r="284" spans="1:9" s="14" customFormat="1" ht="63" x14ac:dyDescent="0.25">
      <c r="A284" s="15">
        <v>2</v>
      </c>
      <c r="B284" s="25">
        <v>955</v>
      </c>
      <c r="C284" s="33" t="s">
        <v>203</v>
      </c>
      <c r="D284" s="27" t="s">
        <v>85</v>
      </c>
      <c r="E284" s="27" t="s">
        <v>79</v>
      </c>
      <c r="F284" s="27" t="s">
        <v>123</v>
      </c>
      <c r="G284" s="27"/>
      <c r="H284" s="28">
        <f>SUMIFS(H285:H1339,$B285:$B1339,$B284,$D285:$D1339,$D285,$E285:$E1339,$E285,$F285:$F1339,$F285)</f>
        <v>0</v>
      </c>
      <c r="I284" s="28">
        <f>SUMIFS(I285:I1339,$B285:$B1339,$B284,$D285:$D1339,$D285,$E285:$E1339,$E285,$F285:$F1339,$F285)</f>
        <v>0</v>
      </c>
    </row>
    <row r="285" spans="1:9" s="14" customFormat="1" ht="37.9" customHeight="1" x14ac:dyDescent="0.25">
      <c r="A285" s="15">
        <v>3</v>
      </c>
      <c r="B285" s="25">
        <v>955</v>
      </c>
      <c r="C285" s="33" t="s">
        <v>21</v>
      </c>
      <c r="D285" s="27" t="s">
        <v>85</v>
      </c>
      <c r="E285" s="27" t="s">
        <v>79</v>
      </c>
      <c r="F285" s="27" t="s">
        <v>123</v>
      </c>
      <c r="G285" s="27" t="s">
        <v>81</v>
      </c>
      <c r="H285" s="21">
        <v>0</v>
      </c>
      <c r="I285" s="21">
        <v>0</v>
      </c>
    </row>
    <row r="286" spans="1:9" s="14" customFormat="1" ht="15.75" x14ac:dyDescent="0.25">
      <c r="A286" s="15">
        <v>3</v>
      </c>
      <c r="B286" s="25">
        <v>955</v>
      </c>
      <c r="C286" s="33" t="s">
        <v>46</v>
      </c>
      <c r="D286" s="27" t="s">
        <v>85</v>
      </c>
      <c r="E286" s="27" t="s">
        <v>79</v>
      </c>
      <c r="F286" s="27" t="s">
        <v>123</v>
      </c>
      <c r="G286" s="27" t="s">
        <v>92</v>
      </c>
      <c r="H286" s="21">
        <v>0</v>
      </c>
      <c r="I286" s="21">
        <v>0</v>
      </c>
    </row>
    <row r="287" spans="1:9" s="14" customFormat="1" ht="67.900000000000006" customHeight="1" x14ac:dyDescent="0.25">
      <c r="A287" s="15">
        <v>2</v>
      </c>
      <c r="B287" s="25">
        <v>955</v>
      </c>
      <c r="C287" s="33" t="s">
        <v>166</v>
      </c>
      <c r="D287" s="27" t="s">
        <v>85</v>
      </c>
      <c r="E287" s="27" t="s">
        <v>79</v>
      </c>
      <c r="F287" s="27" t="s">
        <v>165</v>
      </c>
      <c r="G287" s="27"/>
      <c r="H287" s="28">
        <f>SUMIFS(H288:H1342,$B288:$B1342,$B287,$D288:$D1342,$D288,$E288:$E1342,$E288,$F288:$F1342,$F288)</f>
        <v>150000</v>
      </c>
      <c r="I287" s="28">
        <f>SUMIFS(I288:I1342,$B288:$B1342,$B287,$D288:$D1342,$D288,$E288:$E1342,$E288,$F288:$F1342,$F288)</f>
        <v>55152</v>
      </c>
    </row>
    <row r="288" spans="1:9" s="14" customFormat="1" ht="37.9" customHeight="1" x14ac:dyDescent="0.25">
      <c r="A288" s="15">
        <v>3</v>
      </c>
      <c r="B288" s="25">
        <v>955</v>
      </c>
      <c r="C288" s="33" t="s">
        <v>21</v>
      </c>
      <c r="D288" s="27" t="s">
        <v>85</v>
      </c>
      <c r="E288" s="27" t="s">
        <v>79</v>
      </c>
      <c r="F288" s="27" t="s">
        <v>165</v>
      </c>
      <c r="G288" s="27" t="s">
        <v>81</v>
      </c>
      <c r="H288" s="21">
        <v>150000</v>
      </c>
      <c r="I288" s="21">
        <v>55152</v>
      </c>
    </row>
    <row r="289" spans="1:9" s="14" customFormat="1" ht="47.25" x14ac:dyDescent="0.25">
      <c r="A289" s="15">
        <v>2</v>
      </c>
      <c r="B289" s="25">
        <v>955</v>
      </c>
      <c r="C289" s="34" t="s">
        <v>35</v>
      </c>
      <c r="D289" s="27" t="s">
        <v>85</v>
      </c>
      <c r="E289" s="27" t="s">
        <v>79</v>
      </c>
      <c r="F289" s="27" t="s">
        <v>111</v>
      </c>
      <c r="G289" s="27"/>
      <c r="H289" s="28">
        <f>SUMIFS(H290:H1344,$B290:$B1344,$B289,$D290:$D1344,$D290,$E290:$E1344,$E290,$F290:$F1344,$F290)</f>
        <v>0</v>
      </c>
      <c r="I289" s="28">
        <f>SUMIFS(I290:I1344,$B290:$B1344,$B289,$D290:$D1344,$D290,$E290:$E1344,$E290,$F290:$F1344,$F290)</f>
        <v>0</v>
      </c>
    </row>
    <row r="290" spans="1:9" s="14" customFormat="1" ht="24" customHeight="1" x14ac:dyDescent="0.25">
      <c r="A290" s="15">
        <v>3</v>
      </c>
      <c r="B290" s="25">
        <v>955</v>
      </c>
      <c r="C290" s="33" t="s">
        <v>169</v>
      </c>
      <c r="D290" s="27" t="s">
        <v>85</v>
      </c>
      <c r="E290" s="27" t="s">
        <v>79</v>
      </c>
      <c r="F290" s="27" t="s">
        <v>111</v>
      </c>
      <c r="G290" s="27" t="s">
        <v>129</v>
      </c>
      <c r="H290" s="21">
        <v>0</v>
      </c>
      <c r="I290" s="21">
        <v>0</v>
      </c>
    </row>
    <row r="291" spans="1:9" s="14" customFormat="1" ht="15.75" x14ac:dyDescent="0.25">
      <c r="A291" s="15">
        <v>1</v>
      </c>
      <c r="B291" s="25">
        <v>955</v>
      </c>
      <c r="C291" s="33" t="s">
        <v>134</v>
      </c>
      <c r="D291" s="27" t="s">
        <v>85</v>
      </c>
      <c r="E291" s="27" t="s">
        <v>87</v>
      </c>
      <c r="F291" s="27"/>
      <c r="G291" s="27"/>
      <c r="H291" s="28">
        <f>SUMIFS(H292:H1347,$B292:$B1347,$B292,$D292:$D1347,$D292,$E292:$E1347,$E292)/2</f>
        <v>6152127.0700000003</v>
      </c>
      <c r="I291" s="28">
        <f>SUMIFS(I292:I1347,$B292:$B1347,$B292,$D292:$D1347,$D292,$E292:$E1347,$E292)/2</f>
        <v>6152127.0700000003</v>
      </c>
    </row>
    <row r="292" spans="1:9" s="14" customFormat="1" ht="31.5" x14ac:dyDescent="0.25">
      <c r="A292" s="15">
        <v>2</v>
      </c>
      <c r="B292" s="25">
        <v>955</v>
      </c>
      <c r="C292" s="33" t="s">
        <v>179</v>
      </c>
      <c r="D292" s="27" t="s">
        <v>85</v>
      </c>
      <c r="E292" s="27" t="s">
        <v>87</v>
      </c>
      <c r="F292" s="27" t="s">
        <v>66</v>
      </c>
      <c r="G292" s="27"/>
      <c r="H292" s="28">
        <f>SUMIFS(H293:H1347,$B293:$B1347,$B292,$D293:$D1347,$D293,$E293:$E1347,$E293,$F293:$F1347,$F293)</f>
        <v>6152127.0700000003</v>
      </c>
      <c r="I292" s="28">
        <f>SUMIFS(I293:I1347,$B293:$B1347,$B292,$D293:$D1347,$D293,$E293:$E1347,$E293,$F293:$F1347,$F293)</f>
        <v>6152127.0700000003</v>
      </c>
    </row>
    <row r="293" spans="1:9" s="14" customFormat="1" ht="37.15" customHeight="1" x14ac:dyDescent="0.25">
      <c r="A293" s="15">
        <v>3</v>
      </c>
      <c r="B293" s="25">
        <v>955</v>
      </c>
      <c r="C293" s="33" t="s">
        <v>21</v>
      </c>
      <c r="D293" s="27" t="s">
        <v>85</v>
      </c>
      <c r="E293" s="27" t="s">
        <v>87</v>
      </c>
      <c r="F293" s="27" t="s">
        <v>66</v>
      </c>
      <c r="G293" s="27" t="s">
        <v>81</v>
      </c>
      <c r="H293" s="21">
        <v>6152127.0700000003</v>
      </c>
      <c r="I293" s="21">
        <v>6152127.0700000003</v>
      </c>
    </row>
    <row r="294" spans="1:9" s="14" customFormat="1" ht="31.5" x14ac:dyDescent="0.25">
      <c r="A294" s="15">
        <v>1</v>
      </c>
      <c r="B294" s="25">
        <v>955</v>
      </c>
      <c r="C294" s="33" t="s">
        <v>27</v>
      </c>
      <c r="D294" s="27" t="s">
        <v>85</v>
      </c>
      <c r="E294" s="27" t="s">
        <v>71</v>
      </c>
      <c r="F294" s="27"/>
      <c r="G294" s="27"/>
      <c r="H294" s="28">
        <f>SUMIFS(H295:H1350,$B295:$B1350,$B295,$D295:$D1350,$D295,$E295:$E1350,$E295)/2</f>
        <v>1700379.56</v>
      </c>
      <c r="I294" s="28">
        <f>SUMIFS(I295:I1350,$B295:$B1350,$B295,$D295:$D1350,$D295,$E295:$E1350,$E295)/2</f>
        <v>1303650.4100000001</v>
      </c>
    </row>
    <row r="295" spans="1:9" s="14" customFormat="1" ht="78.75" x14ac:dyDescent="0.25">
      <c r="A295" s="15">
        <v>2</v>
      </c>
      <c r="B295" s="25">
        <v>955</v>
      </c>
      <c r="C295" s="33" t="s">
        <v>172</v>
      </c>
      <c r="D295" s="27" t="s">
        <v>85</v>
      </c>
      <c r="E295" s="27" t="s">
        <v>71</v>
      </c>
      <c r="F295" s="27" t="s">
        <v>28</v>
      </c>
      <c r="G295" s="27"/>
      <c r="H295" s="28">
        <f>SUMIFS(H296:H1350,$B296:$B1350,$B295,$D296:$D1350,$D296,$E296:$E1350,$E296,$F296:$F1350,$F296)</f>
        <v>920000</v>
      </c>
      <c r="I295" s="28">
        <f>SUMIFS(I296:I1350,$B296:$B1350,$B295,$D296:$D1350,$D296,$E296:$E1350,$E296,$F296:$F1350,$F296)</f>
        <v>830000</v>
      </c>
    </row>
    <row r="296" spans="1:9" s="14" customFormat="1" ht="15.75" x14ac:dyDescent="0.25">
      <c r="A296" s="15">
        <v>3</v>
      </c>
      <c r="B296" s="25">
        <v>955</v>
      </c>
      <c r="C296" s="33" t="s">
        <v>46</v>
      </c>
      <c r="D296" s="27" t="s">
        <v>85</v>
      </c>
      <c r="E296" s="27" t="s">
        <v>71</v>
      </c>
      <c r="F296" s="27" t="s">
        <v>28</v>
      </c>
      <c r="G296" s="27" t="s">
        <v>92</v>
      </c>
      <c r="H296" s="21">
        <v>920000</v>
      </c>
      <c r="I296" s="21">
        <v>830000</v>
      </c>
    </row>
    <row r="297" spans="1:9" s="14" customFormat="1" ht="94.5" x14ac:dyDescent="0.25">
      <c r="A297" s="15">
        <v>2</v>
      </c>
      <c r="B297" s="25">
        <v>955</v>
      </c>
      <c r="C297" s="33" t="s">
        <v>202</v>
      </c>
      <c r="D297" s="27" t="s">
        <v>85</v>
      </c>
      <c r="E297" s="27" t="s">
        <v>71</v>
      </c>
      <c r="F297" s="27" t="s">
        <v>29</v>
      </c>
      <c r="G297" s="27"/>
      <c r="H297" s="28">
        <f>SUMIFS(H298:H1352,$B298:$B1352,$B297,$D298:$D1352,$D298,$E298:$E1352,$E298,$F298:$F1352,$F298)</f>
        <v>0</v>
      </c>
      <c r="I297" s="28">
        <f>SUMIFS(I298:I1352,$B298:$B1352,$B297,$D298:$D1352,$D298,$E298:$E1352,$E298,$F298:$F1352,$F298)</f>
        <v>0</v>
      </c>
    </row>
    <row r="298" spans="1:9" s="14" customFormat="1" ht="94.5" x14ac:dyDescent="0.25">
      <c r="A298" s="15">
        <v>3</v>
      </c>
      <c r="B298" s="25">
        <v>955</v>
      </c>
      <c r="C298" s="33" t="s">
        <v>151</v>
      </c>
      <c r="D298" s="27" t="s">
        <v>85</v>
      </c>
      <c r="E298" s="27" t="s">
        <v>71</v>
      </c>
      <c r="F298" s="27" t="s">
        <v>29</v>
      </c>
      <c r="G298" s="27" t="s">
        <v>95</v>
      </c>
      <c r="H298" s="21">
        <v>0</v>
      </c>
      <c r="I298" s="21">
        <v>0</v>
      </c>
    </row>
    <row r="299" spans="1:9" s="14" customFormat="1" ht="63" x14ac:dyDescent="0.25">
      <c r="A299" s="15">
        <v>2</v>
      </c>
      <c r="B299" s="25">
        <v>955</v>
      </c>
      <c r="C299" s="33" t="s">
        <v>184</v>
      </c>
      <c r="D299" s="27" t="s">
        <v>85</v>
      </c>
      <c r="E299" s="27" t="s">
        <v>71</v>
      </c>
      <c r="F299" s="27" t="s">
        <v>33</v>
      </c>
      <c r="G299" s="27"/>
      <c r="H299" s="28">
        <f>SUMIFS(H300:H1354,$B300:$B1354,$B299,$D300:$D1354,$D300,$E300:$E1354,$E300,$F300:$F1354,$F300)</f>
        <v>780379.56</v>
      </c>
      <c r="I299" s="28">
        <f>SUMIFS(I300:I1354,$B300:$B1354,$B299,$D300:$D1354,$D300,$E300:$E1354,$E300,$F300:$F1354,$F300)</f>
        <v>473650.41</v>
      </c>
    </row>
    <row r="300" spans="1:9" s="14" customFormat="1" ht="33.6" customHeight="1" x14ac:dyDescent="0.25">
      <c r="A300" s="15">
        <v>3</v>
      </c>
      <c r="B300" s="25">
        <v>955</v>
      </c>
      <c r="C300" s="33" t="s">
        <v>11</v>
      </c>
      <c r="D300" s="27" t="s">
        <v>85</v>
      </c>
      <c r="E300" s="27" t="s">
        <v>71</v>
      </c>
      <c r="F300" s="27" t="s">
        <v>33</v>
      </c>
      <c r="G300" s="27" t="s">
        <v>73</v>
      </c>
      <c r="H300" s="21">
        <v>714164.56</v>
      </c>
      <c r="I300" s="21">
        <v>473650.41</v>
      </c>
    </row>
    <row r="301" spans="1:9" s="14" customFormat="1" ht="47.25" x14ac:dyDescent="0.25">
      <c r="A301" s="15">
        <v>3</v>
      </c>
      <c r="B301" s="25">
        <v>955</v>
      </c>
      <c r="C301" s="33" t="s">
        <v>12</v>
      </c>
      <c r="D301" s="27" t="s">
        <v>85</v>
      </c>
      <c r="E301" s="27" t="s">
        <v>71</v>
      </c>
      <c r="F301" s="27" t="s">
        <v>33</v>
      </c>
      <c r="G301" s="27" t="s">
        <v>74</v>
      </c>
      <c r="H301" s="21">
        <v>66215</v>
      </c>
      <c r="I301" s="21">
        <v>0</v>
      </c>
    </row>
    <row r="302" spans="1:9" s="14" customFormat="1" ht="47.25" x14ac:dyDescent="0.25">
      <c r="A302" s="15">
        <v>2</v>
      </c>
      <c r="B302" s="25">
        <v>955</v>
      </c>
      <c r="C302" s="33" t="s">
        <v>162</v>
      </c>
      <c r="D302" s="27" t="s">
        <v>85</v>
      </c>
      <c r="E302" s="27" t="s">
        <v>71</v>
      </c>
      <c r="F302" s="27" t="s">
        <v>157</v>
      </c>
      <c r="G302" s="27"/>
      <c r="H302" s="28">
        <f>SUMIFS(H303:H1357,$B303:$B1357,$B302,$D303:$D1357,$D303,$E303:$E1357,$E303,$F303:$F1357,$F303)</f>
        <v>0</v>
      </c>
      <c r="I302" s="28">
        <f>SUMIFS(I303:I1357,$B303:$B1357,$B302,$D303:$D1357,$D303,$E303:$E1357,$E303,$F303:$F1357,$F303)</f>
        <v>0</v>
      </c>
    </row>
    <row r="303" spans="1:9" s="14" customFormat="1" ht="15.75" x14ac:dyDescent="0.25">
      <c r="A303" s="15">
        <v>3</v>
      </c>
      <c r="B303" s="25">
        <v>955</v>
      </c>
      <c r="C303" s="33" t="s">
        <v>46</v>
      </c>
      <c r="D303" s="27" t="s">
        <v>85</v>
      </c>
      <c r="E303" s="27" t="s">
        <v>71</v>
      </c>
      <c r="F303" s="27" t="s">
        <v>157</v>
      </c>
      <c r="G303" s="27" t="s">
        <v>92</v>
      </c>
      <c r="H303" s="21">
        <v>0</v>
      </c>
      <c r="I303" s="21">
        <v>0</v>
      </c>
    </row>
    <row r="304" spans="1:9" s="14" customFormat="1" ht="15.75" x14ac:dyDescent="0.25">
      <c r="A304" s="15">
        <v>1</v>
      </c>
      <c r="B304" s="25">
        <v>955</v>
      </c>
      <c r="C304" s="33" t="s">
        <v>30</v>
      </c>
      <c r="D304" s="27" t="s">
        <v>86</v>
      </c>
      <c r="E304" s="27" t="s">
        <v>70</v>
      </c>
      <c r="F304" s="27" t="s">
        <v>7</v>
      </c>
      <c r="G304" s="27" t="s">
        <v>72</v>
      </c>
      <c r="H304" s="28">
        <f>SUMIFS(H305:H1360,$B305:$B1360,$B305,$D305:$D1360,$D305,$E305:$E1360,$E305)/2</f>
        <v>3876876.07</v>
      </c>
      <c r="I304" s="28">
        <f>SUMIFS(I305:I1360,$B305:$B1360,$B305,$D305:$D1360,$D305,$E305:$E1360,$E305)/2</f>
        <v>2386206.06</v>
      </c>
    </row>
    <row r="305" spans="1:9" s="14" customFormat="1" ht="47.25" x14ac:dyDescent="0.25">
      <c r="A305" s="15">
        <v>2</v>
      </c>
      <c r="B305" s="25">
        <v>955</v>
      </c>
      <c r="C305" s="33" t="s">
        <v>199</v>
      </c>
      <c r="D305" s="27" t="s">
        <v>86</v>
      </c>
      <c r="E305" s="27" t="s">
        <v>70</v>
      </c>
      <c r="F305" s="27" t="s">
        <v>31</v>
      </c>
      <c r="G305" s="27"/>
      <c r="H305" s="28">
        <f>SUMIFS(H306:H1360,$B306:$B1360,$B305,$D306:$D1360,$D306,$E306:$E1360,$E306,$F306:$F1360,$F306)</f>
        <v>3038252.07</v>
      </c>
      <c r="I305" s="28">
        <f>SUMIFS(I306:I1360,$B306:$B1360,$B305,$D306:$D1360,$D306,$E306:$E1360,$E306,$F306:$F1360,$F306)</f>
        <v>1957582.06</v>
      </c>
    </row>
    <row r="306" spans="1:9" s="14" customFormat="1" ht="15.75" x14ac:dyDescent="0.25">
      <c r="A306" s="15">
        <v>3</v>
      </c>
      <c r="B306" s="25">
        <v>955</v>
      </c>
      <c r="C306" s="33" t="s">
        <v>46</v>
      </c>
      <c r="D306" s="27" t="s">
        <v>86</v>
      </c>
      <c r="E306" s="27" t="s">
        <v>70</v>
      </c>
      <c r="F306" s="27" t="s">
        <v>31</v>
      </c>
      <c r="G306" s="27" t="s">
        <v>92</v>
      </c>
      <c r="H306" s="21">
        <v>3038252.07</v>
      </c>
      <c r="I306" s="21">
        <v>1957582.06</v>
      </c>
    </row>
    <row r="307" spans="1:9" s="14" customFormat="1" ht="63" x14ac:dyDescent="0.25">
      <c r="A307" s="15">
        <v>2</v>
      </c>
      <c r="B307" s="25">
        <v>955</v>
      </c>
      <c r="C307" s="33" t="s">
        <v>201</v>
      </c>
      <c r="D307" s="27" t="s">
        <v>86</v>
      </c>
      <c r="E307" s="27" t="s">
        <v>70</v>
      </c>
      <c r="F307" s="27" t="s">
        <v>200</v>
      </c>
      <c r="G307" s="27"/>
      <c r="H307" s="28">
        <f>SUMIFS(H308:H1362,$B308:$B1362,$B307,$D308:$D1362,$D308,$E308:$E1362,$E308,$F308:$F1362,$F308)</f>
        <v>828624</v>
      </c>
      <c r="I307" s="28">
        <f>SUMIFS(I308:I1362,$B308:$B1362,$B307,$D308:$D1362,$D308,$E308:$E1362,$E308,$F308:$F1362,$F308)</f>
        <v>428624</v>
      </c>
    </row>
    <row r="308" spans="1:9" s="14" customFormat="1" ht="15.75" x14ac:dyDescent="0.25">
      <c r="A308" s="15">
        <v>3</v>
      </c>
      <c r="B308" s="25">
        <v>955</v>
      </c>
      <c r="C308" s="33" t="s">
        <v>46</v>
      </c>
      <c r="D308" s="27" t="s">
        <v>86</v>
      </c>
      <c r="E308" s="27" t="s">
        <v>70</v>
      </c>
      <c r="F308" s="27" t="s">
        <v>200</v>
      </c>
      <c r="G308" s="27" t="s">
        <v>92</v>
      </c>
      <c r="H308" s="21">
        <v>828624</v>
      </c>
      <c r="I308" s="21">
        <v>428624</v>
      </c>
    </row>
    <row r="309" spans="1:9" s="14" customFormat="1" ht="47.25" x14ac:dyDescent="0.25">
      <c r="A309" s="15">
        <v>2</v>
      </c>
      <c r="B309" s="25">
        <v>955</v>
      </c>
      <c r="C309" s="33" t="s">
        <v>141</v>
      </c>
      <c r="D309" s="27" t="s">
        <v>86</v>
      </c>
      <c r="E309" s="27" t="s">
        <v>70</v>
      </c>
      <c r="F309" s="27" t="s">
        <v>60</v>
      </c>
      <c r="G309" s="27"/>
      <c r="H309" s="28">
        <f>SUMIFS(H310:H1364,$B310:$B1364,$B309,$D310:$D1364,$D310,$E310:$E1364,$E310,$F310:$F1364,$F310)</f>
        <v>0</v>
      </c>
      <c r="I309" s="28">
        <f>SUMIFS(I310:I1364,$B310:$B1364,$B309,$D310:$D1364,$D310,$E310:$E1364,$E310,$F310:$F1364,$F310)</f>
        <v>0</v>
      </c>
    </row>
    <row r="310" spans="1:9" s="14" customFormat="1" ht="146.44999999999999" customHeight="1" x14ac:dyDescent="0.25">
      <c r="A310" s="15">
        <v>3</v>
      </c>
      <c r="B310" s="25">
        <v>955</v>
      </c>
      <c r="C310" s="33" t="s">
        <v>116</v>
      </c>
      <c r="D310" s="27" t="s">
        <v>86</v>
      </c>
      <c r="E310" s="27" t="s">
        <v>70</v>
      </c>
      <c r="F310" s="27" t="s">
        <v>60</v>
      </c>
      <c r="G310" s="27" t="s">
        <v>114</v>
      </c>
      <c r="H310" s="21">
        <v>0</v>
      </c>
      <c r="I310" s="21">
        <v>0</v>
      </c>
    </row>
    <row r="311" spans="1:9" s="14" customFormat="1" ht="47.25" x14ac:dyDescent="0.25">
      <c r="A311" s="15">
        <v>2</v>
      </c>
      <c r="B311" s="25">
        <v>955</v>
      </c>
      <c r="C311" s="33" t="s">
        <v>150</v>
      </c>
      <c r="D311" s="27" t="s">
        <v>86</v>
      </c>
      <c r="E311" s="27" t="s">
        <v>70</v>
      </c>
      <c r="F311" s="27" t="s">
        <v>149</v>
      </c>
      <c r="G311" s="27"/>
      <c r="H311" s="28">
        <f>SUMIFS(H312:H1366,$B312:$B1366,$B311,$D312:$D1366,$D312,$E312:$E1366,$E312,$F312:$F1366,$F312)</f>
        <v>10000</v>
      </c>
      <c r="I311" s="28">
        <f>SUMIFS(I312:I1366,$B312:$B1366,$B311,$D312:$D1366,$D312,$E312:$E1366,$E312,$F312:$F1366,$F312)</f>
        <v>0</v>
      </c>
    </row>
    <row r="312" spans="1:9" s="14" customFormat="1" ht="15.75" x14ac:dyDescent="0.25">
      <c r="A312" s="15">
        <v>3</v>
      </c>
      <c r="B312" s="25">
        <v>955</v>
      </c>
      <c r="C312" s="33" t="s">
        <v>46</v>
      </c>
      <c r="D312" s="27" t="s">
        <v>86</v>
      </c>
      <c r="E312" s="27" t="s">
        <v>70</v>
      </c>
      <c r="F312" s="27" t="s">
        <v>149</v>
      </c>
      <c r="G312" s="27" t="s">
        <v>92</v>
      </c>
      <c r="H312" s="21">
        <v>10000</v>
      </c>
      <c r="I312" s="21">
        <v>0</v>
      </c>
    </row>
    <row r="313" spans="1:9" s="14" customFormat="1" ht="15.75" x14ac:dyDescent="0.25">
      <c r="A313" s="15">
        <v>1</v>
      </c>
      <c r="B313" s="25">
        <v>955</v>
      </c>
      <c r="C313" s="33" t="s">
        <v>67</v>
      </c>
      <c r="D313" s="27" t="s">
        <v>88</v>
      </c>
      <c r="E313" s="27" t="s">
        <v>89</v>
      </c>
      <c r="F313" s="27" t="s">
        <v>7</v>
      </c>
      <c r="G313" s="27" t="s">
        <v>72</v>
      </c>
      <c r="H313" s="28">
        <f>SUMIFS(H314:H1369,$B314:$B1369,$B314,$D314:$D1369,$D314,$E314:$E1369,$E314)/2</f>
        <v>5845880.0199999996</v>
      </c>
      <c r="I313" s="28">
        <f>SUMIFS(I314:I1369,$B314:$B1369,$B314,$D314:$D1369,$D314,$E314:$E1369,$E314)/2</f>
        <v>4883987</v>
      </c>
    </row>
    <row r="314" spans="1:9" s="14" customFormat="1" ht="47.25" x14ac:dyDescent="0.25">
      <c r="A314" s="15">
        <v>2</v>
      </c>
      <c r="B314" s="25">
        <v>955</v>
      </c>
      <c r="C314" s="36" t="s">
        <v>194</v>
      </c>
      <c r="D314" s="27" t="s">
        <v>88</v>
      </c>
      <c r="E314" s="27" t="s">
        <v>89</v>
      </c>
      <c r="F314" s="27" t="s">
        <v>68</v>
      </c>
      <c r="G314" s="27"/>
      <c r="H314" s="28">
        <f>SUMIFS(H315:H1369,$B315:$B1369,$B314,$D315:$D1369,$D315,$E315:$E1369,$E315,$F315:$F1369,$F315)</f>
        <v>4450641.82</v>
      </c>
      <c r="I314" s="28">
        <f>SUMIFS(I315:I1369,$B315:$B1369,$B314,$D315:$D1369,$D315,$E315:$E1369,$E315,$F315:$F1369,$F315)</f>
        <v>3667118</v>
      </c>
    </row>
    <row r="315" spans="1:9" s="14" customFormat="1" ht="15.75" x14ac:dyDescent="0.25">
      <c r="A315" s="15">
        <v>3</v>
      </c>
      <c r="B315" s="25">
        <v>955</v>
      </c>
      <c r="C315" s="33" t="s">
        <v>46</v>
      </c>
      <c r="D315" s="27" t="s">
        <v>88</v>
      </c>
      <c r="E315" s="27" t="s">
        <v>89</v>
      </c>
      <c r="F315" s="27" t="s">
        <v>68</v>
      </c>
      <c r="G315" s="27" t="s">
        <v>92</v>
      </c>
      <c r="H315" s="21">
        <v>4450641.82</v>
      </c>
      <c r="I315" s="21">
        <v>3667118</v>
      </c>
    </row>
    <row r="316" spans="1:9" s="14" customFormat="1" ht="126" x14ac:dyDescent="0.25">
      <c r="A316" s="15">
        <v>2</v>
      </c>
      <c r="B316" s="25">
        <v>955</v>
      </c>
      <c r="C316" s="36" t="s">
        <v>195</v>
      </c>
      <c r="D316" s="27" t="s">
        <v>88</v>
      </c>
      <c r="E316" s="27" t="s">
        <v>89</v>
      </c>
      <c r="F316" s="27" t="s">
        <v>126</v>
      </c>
      <c r="G316" s="27" t="s">
        <v>72</v>
      </c>
      <c r="H316" s="28">
        <f>SUMIFS(H317:H1371,$B317:$B1371,$B316,$D317:$D1371,$D317,$E317:$E1371,$E317,$F317:$F1371,$F317)</f>
        <v>1315238.2</v>
      </c>
      <c r="I316" s="28">
        <f>SUMIFS(I317:I1371,$B317:$B1371,$B316,$D317:$D1371,$D317,$E317:$E1371,$E317,$F317:$F1371,$F317)</f>
        <v>1146200</v>
      </c>
    </row>
    <row r="317" spans="1:9" s="14" customFormat="1" ht="15.75" x14ac:dyDescent="0.25">
      <c r="A317" s="15">
        <v>3</v>
      </c>
      <c r="B317" s="25">
        <v>955</v>
      </c>
      <c r="C317" s="33" t="s">
        <v>46</v>
      </c>
      <c r="D317" s="27" t="s">
        <v>88</v>
      </c>
      <c r="E317" s="27" t="s">
        <v>89</v>
      </c>
      <c r="F317" s="27" t="s">
        <v>126</v>
      </c>
      <c r="G317" s="27" t="s">
        <v>92</v>
      </c>
      <c r="H317" s="21">
        <v>1315238.2</v>
      </c>
      <c r="I317" s="21">
        <v>1146200</v>
      </c>
    </row>
    <row r="318" spans="1:9" s="14" customFormat="1" ht="63" x14ac:dyDescent="0.25">
      <c r="A318" s="15">
        <v>2</v>
      </c>
      <c r="B318" s="25">
        <v>955</v>
      </c>
      <c r="C318" s="33" t="s">
        <v>124</v>
      </c>
      <c r="D318" s="27" t="s">
        <v>88</v>
      </c>
      <c r="E318" s="27" t="s">
        <v>89</v>
      </c>
      <c r="F318" s="27" t="s">
        <v>125</v>
      </c>
      <c r="G318" s="27"/>
      <c r="H318" s="28">
        <f>SUMIFS(H319:H1373,$B319:$B1373,$B318,$D319:$D1373,$D319,$E319:$E1373,$E319,$F319:$F1373,$F319)</f>
        <v>80000</v>
      </c>
      <c r="I318" s="28">
        <f>SUMIFS(I319:I1373,$B319:$B1373,$B318,$D319:$D1373,$D319,$E319:$E1373,$E319,$F319:$F1373,$F319)</f>
        <v>70669</v>
      </c>
    </row>
    <row r="319" spans="1:9" s="14" customFormat="1" ht="15.75" x14ac:dyDescent="0.25">
      <c r="A319" s="15">
        <v>3</v>
      </c>
      <c r="B319" s="25">
        <v>955</v>
      </c>
      <c r="C319" s="33" t="s">
        <v>46</v>
      </c>
      <c r="D319" s="27" t="s">
        <v>88</v>
      </c>
      <c r="E319" s="27" t="s">
        <v>89</v>
      </c>
      <c r="F319" s="27" t="s">
        <v>125</v>
      </c>
      <c r="G319" s="27" t="s">
        <v>92</v>
      </c>
      <c r="H319" s="21">
        <v>80000</v>
      </c>
      <c r="I319" s="21">
        <v>70669</v>
      </c>
    </row>
    <row r="320" spans="1:9" s="14" customFormat="1" ht="15.75" x14ac:dyDescent="0.25">
      <c r="A320" s="15"/>
      <c r="B320" s="23"/>
      <c r="C320" s="23" t="s">
        <v>69</v>
      </c>
      <c r="D320" s="35"/>
      <c r="E320" s="35"/>
      <c r="F320" s="35" t="s">
        <v>7</v>
      </c>
      <c r="G320" s="35"/>
      <c r="H320" s="24">
        <f>SUMIF($A13:$A320,$A13,H13:H320)</f>
        <v>627723993.2099998</v>
      </c>
      <c r="I320" s="24">
        <f>SUMIF($A13:$A320,$A13,I13:I320)</f>
        <v>442184773.91999996</v>
      </c>
    </row>
    <row r="324" spans="8:8" x14ac:dyDescent="0.25">
      <c r="H324" s="16"/>
    </row>
  </sheetData>
  <autoFilter ref="A5:G320"/>
  <mergeCells count="10">
    <mergeCell ref="H5:H12"/>
    <mergeCell ref="I5:I12"/>
    <mergeCell ref="H1:I1"/>
    <mergeCell ref="B3:I3"/>
    <mergeCell ref="B5:B12"/>
    <mergeCell ref="C5:C12"/>
    <mergeCell ref="D5:D12"/>
    <mergeCell ref="E5:E12"/>
    <mergeCell ref="F5:F12"/>
    <mergeCell ref="G5:G12"/>
  </mergeCells>
  <pageMargins left="0.31496062992125984" right="0.31496062992125984" top="0.31496062992125984" bottom="0.31496062992125984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47" t="s">
        <v>105</v>
      </c>
      <c r="C3" s="47" t="s">
        <v>103</v>
      </c>
      <c r="D3" s="50" t="s">
        <v>97</v>
      </c>
      <c r="E3" s="50"/>
      <c r="F3" s="50" t="s">
        <v>98</v>
      </c>
      <c r="G3" s="50"/>
    </row>
    <row r="4" spans="2:7" x14ac:dyDescent="0.25">
      <c r="B4" s="48"/>
      <c r="C4" s="48"/>
      <c r="D4" s="50"/>
      <c r="E4" s="50"/>
      <c r="F4" s="50"/>
      <c r="G4" s="50"/>
    </row>
    <row r="5" spans="2:7" ht="0.75" customHeight="1" x14ac:dyDescent="0.25">
      <c r="B5" s="48"/>
      <c r="C5" s="48"/>
      <c r="D5" s="50"/>
      <c r="E5" s="50"/>
      <c r="F5" s="50"/>
      <c r="G5" s="50"/>
    </row>
    <row r="6" spans="2:7" ht="15" hidden="1" customHeight="1" x14ac:dyDescent="0.25">
      <c r="B6" s="48"/>
      <c r="C6" s="48"/>
      <c r="D6" s="50"/>
      <c r="E6" s="50"/>
      <c r="F6" s="50"/>
      <c r="G6" s="50"/>
    </row>
    <row r="7" spans="2:7" x14ac:dyDescent="0.25">
      <c r="B7" s="48"/>
      <c r="C7" s="48"/>
      <c r="D7" s="50" t="s">
        <v>6</v>
      </c>
      <c r="E7" s="50" t="s">
        <v>96</v>
      </c>
      <c r="F7" s="50" t="s">
        <v>6</v>
      </c>
      <c r="G7" s="50" t="s">
        <v>96</v>
      </c>
    </row>
    <row r="8" spans="2:7" x14ac:dyDescent="0.25">
      <c r="B8" s="48"/>
      <c r="C8" s="48"/>
      <c r="D8" s="50"/>
      <c r="E8" s="50"/>
      <c r="F8" s="50"/>
      <c r="G8" s="50"/>
    </row>
    <row r="9" spans="2:7" x14ac:dyDescent="0.25">
      <c r="B9" s="48"/>
      <c r="C9" s="48"/>
      <c r="D9" s="50"/>
      <c r="E9" s="50"/>
      <c r="F9" s="50"/>
      <c r="G9" s="50"/>
    </row>
    <row r="10" spans="2:7" ht="2.25" customHeight="1" x14ac:dyDescent="0.25">
      <c r="B10" s="49"/>
      <c r="C10" s="49"/>
      <c r="D10" s="50"/>
      <c r="E10" s="50"/>
      <c r="F10" s="50"/>
      <c r="G10" s="50"/>
    </row>
    <row r="11" spans="2:7" x14ac:dyDescent="0.25">
      <c r="B11" s="1">
        <v>0</v>
      </c>
      <c r="C11" s="1" t="s">
        <v>100</v>
      </c>
      <c r="D11" s="4" t="e">
        <f>SUMIF('Приложение №4'!$A$13:$A1086,0,'Приложение №4'!#REF!)</f>
        <v>#REF!</v>
      </c>
      <c r="E11" s="4" t="e">
        <f>SUMIF('Приложение №4'!$A$13:$A1086,0,'Приложение №4'!#REF!)</f>
        <v>#REF!</v>
      </c>
      <c r="F11" s="4" t="e">
        <f>SUMIF('Приложение №4'!$A$13:$A1086,0,'Приложение №4'!#REF!)</f>
        <v>#REF!</v>
      </c>
      <c r="G11" s="4" t="e">
        <f>SUMIF('Приложение №4'!$A$13:$A1086,0,'Приложение №4'!#REF!)</f>
        <v>#REF!</v>
      </c>
    </row>
    <row r="12" spans="2:7" x14ac:dyDescent="0.25">
      <c r="B12" s="2">
        <v>1</v>
      </c>
      <c r="C12" s="2" t="s">
        <v>101</v>
      </c>
      <c r="D12" s="6" t="e">
        <f>SUMIF('Приложение №4'!$A$13:$A1087,1,'Приложение №4'!#REF!)</f>
        <v>#REF!</v>
      </c>
      <c r="E12" s="6" t="e">
        <f>SUMIF('Приложение №4'!$A$13:$A1087,1,'Приложение №4'!#REF!)</f>
        <v>#REF!</v>
      </c>
      <c r="F12" s="6" t="e">
        <f>SUMIF('Приложение №4'!$A$13:$A1087,1,'Приложение №4'!#REF!)</f>
        <v>#REF!</v>
      </c>
      <c r="G12" s="6" t="e">
        <f>SUMIF('Приложение №4'!$A$13:$A1087,1,'Приложение №4'!#REF!)</f>
        <v>#REF!</v>
      </c>
    </row>
    <row r="13" spans="2:7" x14ac:dyDescent="0.25">
      <c r="B13" s="3">
        <v>2</v>
      </c>
      <c r="C13" s="3" t="s">
        <v>104</v>
      </c>
      <c r="D13" s="7" t="e">
        <f>SUMIF('Приложение №4'!$A$13:$A1088,2,'Приложение №4'!#REF!)</f>
        <v>#REF!</v>
      </c>
      <c r="E13" s="7" t="e">
        <f>SUMIF('Приложение №4'!$A$13:$A1088,2,'Приложение №4'!#REF!)</f>
        <v>#REF!</v>
      </c>
      <c r="F13" s="7" t="e">
        <f>SUMIF('Приложение №4'!$A$13:$A1088,2,'Приложение №4'!#REF!)</f>
        <v>#REF!</v>
      </c>
      <c r="G13" s="7" t="e">
        <f>SUMIF('Приложение №4'!$A$13:$A1088,2,'Приложение №4'!#REF!)</f>
        <v>#REF!</v>
      </c>
    </row>
    <row r="14" spans="2:7" s="19" customFormat="1" ht="78" customHeight="1" x14ac:dyDescent="0.25">
      <c r="B14" s="17" t="s">
        <v>106</v>
      </c>
      <c r="C14" s="17" t="s">
        <v>102</v>
      </c>
      <c r="D14" s="18" t="e">
        <f>SUMIF('Приложение №4'!$A$13:$A1089,3,'Приложение №4'!#REF!)</f>
        <v>#REF!</v>
      </c>
      <c r="E14" s="18" t="e">
        <f>SUMIF('Приложение №4'!$A$13:$A1089,3,'Приложение №4'!#REF!)</f>
        <v>#REF!</v>
      </c>
      <c r="F14" s="18" t="e">
        <f>SUMIF('Приложение №4'!$A$13:$A1089,3,'Приложение №4'!#REF!)</f>
        <v>#REF!</v>
      </c>
      <c r="G14" s="18" t="e">
        <f>SUMIF('Приложение №4'!$A$13:$A1089,3,'Приложение №4'!#REF!)</f>
        <v>#REF!</v>
      </c>
    </row>
    <row r="15" spans="2:7" x14ac:dyDescent="0.25">
      <c r="B15" s="8">
        <v>0</v>
      </c>
      <c r="C15" s="8" t="s">
        <v>100</v>
      </c>
      <c r="D15" s="9" t="e">
        <f>D14-D11</f>
        <v>#REF!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101</v>
      </c>
      <c r="D16" s="9" t="e">
        <f>D14-D12</f>
        <v>#REF!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104</v>
      </c>
      <c r="D17" s="9" t="e">
        <f>D14-D13</f>
        <v>#REF!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№4</vt:lpstr>
      <vt:lpstr>КС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2023-11-15T07:39:04Z</cp:lastPrinted>
  <dcterms:created xsi:type="dcterms:W3CDTF">2017-09-27T09:31:38Z</dcterms:created>
  <dcterms:modified xsi:type="dcterms:W3CDTF">2023-11-15T07:40:48Z</dcterms:modified>
</cp:coreProperties>
</file>