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№6'!$A$6:$H$247</definedName>
  </definedNames>
  <calcPr calcId="145621"/>
</workbook>
</file>

<file path=xl/calcChain.xml><?xml version="1.0" encoding="utf-8"?>
<calcChain xmlns="http://schemas.openxmlformats.org/spreadsheetml/2006/main">
  <c r="H245" i="1" l="1"/>
  <c r="H244" i="1" s="1"/>
  <c r="G245" i="1"/>
  <c r="G244" i="1" s="1"/>
  <c r="H242" i="1"/>
  <c r="H241" i="1" s="1"/>
  <c r="H240" i="1" s="1"/>
  <c r="G242" i="1"/>
  <c r="G241" i="1"/>
  <c r="H238" i="1"/>
  <c r="H237" i="1" s="1"/>
  <c r="H236" i="1" s="1"/>
  <c r="G238" i="1"/>
  <c r="G237" i="1" s="1"/>
  <c r="G236" i="1" s="1"/>
  <c r="H234" i="1"/>
  <c r="G234" i="1"/>
  <c r="H232" i="1"/>
  <c r="H231" i="1" s="1"/>
  <c r="H230" i="1" s="1"/>
  <c r="G232" i="1"/>
  <c r="G231" i="1" s="1"/>
  <c r="G230" i="1" s="1"/>
  <c r="H228" i="1"/>
  <c r="G228" i="1"/>
  <c r="H226" i="1"/>
  <c r="G226" i="1"/>
  <c r="H224" i="1"/>
  <c r="G224" i="1"/>
  <c r="H221" i="1"/>
  <c r="G221" i="1"/>
  <c r="G220" i="1" s="1"/>
  <c r="G219" i="1" s="1"/>
  <c r="H216" i="1"/>
  <c r="G216" i="1"/>
  <c r="H212" i="1"/>
  <c r="G212" i="1"/>
  <c r="H210" i="1"/>
  <c r="G210" i="1"/>
  <c r="H207" i="1"/>
  <c r="H206" i="1" s="1"/>
  <c r="G207" i="1"/>
  <c r="G206" i="1" s="1"/>
  <c r="H204" i="1"/>
  <c r="G204" i="1"/>
  <c r="H202" i="1"/>
  <c r="G202" i="1"/>
  <c r="H200" i="1"/>
  <c r="G200" i="1"/>
  <c r="H197" i="1"/>
  <c r="G197" i="1"/>
  <c r="H194" i="1"/>
  <c r="G194" i="1"/>
  <c r="H192" i="1"/>
  <c r="H191" i="1" s="1"/>
  <c r="G192" i="1"/>
  <c r="G191" i="1" s="1"/>
  <c r="H189" i="1"/>
  <c r="G189" i="1"/>
  <c r="G188" i="1" s="1"/>
  <c r="H188" i="1"/>
  <c r="H185" i="1"/>
  <c r="H184" i="1" s="1"/>
  <c r="H183" i="1" s="1"/>
  <c r="G185" i="1"/>
  <c r="G184" i="1"/>
  <c r="G183" i="1" s="1"/>
  <c r="H181" i="1"/>
  <c r="G181" i="1"/>
  <c r="H178" i="1"/>
  <c r="G178" i="1"/>
  <c r="H173" i="1"/>
  <c r="G173" i="1"/>
  <c r="H172" i="1"/>
  <c r="H171" i="1" s="1"/>
  <c r="H169" i="1"/>
  <c r="G169" i="1"/>
  <c r="H167" i="1"/>
  <c r="G167" i="1"/>
  <c r="H163" i="1"/>
  <c r="H162" i="1" s="1"/>
  <c r="G163" i="1"/>
  <c r="H159" i="1"/>
  <c r="G159" i="1"/>
  <c r="G158" i="1" s="1"/>
  <c r="H158" i="1"/>
  <c r="H156" i="1"/>
  <c r="G156" i="1"/>
  <c r="H154" i="1"/>
  <c r="G154" i="1"/>
  <c r="H152" i="1"/>
  <c r="G152" i="1"/>
  <c r="H149" i="1"/>
  <c r="G149" i="1"/>
  <c r="H145" i="1"/>
  <c r="G145" i="1"/>
  <c r="H143" i="1"/>
  <c r="G143" i="1"/>
  <c r="H141" i="1"/>
  <c r="G141" i="1"/>
  <c r="G140" i="1" s="1"/>
  <c r="G139" i="1" s="1"/>
  <c r="H137" i="1"/>
  <c r="G137" i="1"/>
  <c r="H135" i="1"/>
  <c r="G135" i="1"/>
  <c r="G132" i="1" s="1"/>
  <c r="H133" i="1"/>
  <c r="H132" i="1" s="1"/>
  <c r="G133" i="1"/>
  <c r="H130" i="1"/>
  <c r="G130" i="1"/>
  <c r="H127" i="1"/>
  <c r="G127" i="1"/>
  <c r="H124" i="1"/>
  <c r="G124" i="1"/>
  <c r="G123" i="1" s="1"/>
  <c r="H119" i="1"/>
  <c r="G119" i="1"/>
  <c r="H116" i="1"/>
  <c r="G116" i="1"/>
  <c r="H114" i="1"/>
  <c r="H113" i="1" s="1"/>
  <c r="G114" i="1"/>
  <c r="H110" i="1"/>
  <c r="G110" i="1"/>
  <c r="H108" i="1"/>
  <c r="H107" i="1" s="1"/>
  <c r="G108" i="1"/>
  <c r="H105" i="1"/>
  <c r="G105" i="1"/>
  <c r="H103" i="1"/>
  <c r="H102" i="1" s="1"/>
  <c r="G103" i="1"/>
  <c r="H100" i="1"/>
  <c r="G100" i="1"/>
  <c r="G99" i="1" s="1"/>
  <c r="H99" i="1"/>
  <c r="H97" i="1"/>
  <c r="H96" i="1" s="1"/>
  <c r="G97" i="1"/>
  <c r="G96" i="1" s="1"/>
  <c r="H90" i="1"/>
  <c r="G90" i="1"/>
  <c r="H88" i="1"/>
  <c r="G88" i="1"/>
  <c r="G87" i="1" s="1"/>
  <c r="H87" i="1"/>
  <c r="H84" i="1"/>
  <c r="G84" i="1"/>
  <c r="H82" i="1"/>
  <c r="H81" i="1" s="1"/>
  <c r="G82" i="1"/>
  <c r="G81" i="1" s="1"/>
  <c r="H79" i="1"/>
  <c r="G79" i="1"/>
  <c r="H77" i="1"/>
  <c r="G77" i="1"/>
  <c r="H75" i="1"/>
  <c r="G75" i="1"/>
  <c r="G74" i="1" s="1"/>
  <c r="G73" i="1" s="1"/>
  <c r="H74" i="1"/>
  <c r="H71" i="1"/>
  <c r="G71" i="1"/>
  <c r="H70" i="1"/>
  <c r="H69" i="1" s="1"/>
  <c r="G70" i="1"/>
  <c r="G69" i="1" s="1"/>
  <c r="H67" i="1"/>
  <c r="G67" i="1"/>
  <c r="H65" i="1"/>
  <c r="G65" i="1"/>
  <c r="H63" i="1"/>
  <c r="G63" i="1"/>
  <c r="H60" i="1"/>
  <c r="G60" i="1"/>
  <c r="H58" i="1"/>
  <c r="G58" i="1"/>
  <c r="H56" i="1"/>
  <c r="G56" i="1"/>
  <c r="H54" i="1"/>
  <c r="G54" i="1"/>
  <c r="H52" i="1"/>
  <c r="H51" i="1" s="1"/>
  <c r="G52" i="1"/>
  <c r="H49" i="1"/>
  <c r="G49" i="1"/>
  <c r="G48" i="1" s="1"/>
  <c r="H48" i="1"/>
  <c r="H44" i="1"/>
  <c r="G44" i="1"/>
  <c r="H42" i="1"/>
  <c r="H39" i="1" s="1"/>
  <c r="G42" i="1"/>
  <c r="H40" i="1"/>
  <c r="G40" i="1"/>
  <c r="G39" i="1"/>
  <c r="H37" i="1"/>
  <c r="H36" i="1" s="1"/>
  <c r="G37" i="1"/>
  <c r="G36" i="1" s="1"/>
  <c r="H30" i="1"/>
  <c r="G30" i="1"/>
  <c r="H28" i="1"/>
  <c r="G28" i="1"/>
  <c r="H26" i="1"/>
  <c r="H25" i="1" s="1"/>
  <c r="G26" i="1"/>
  <c r="G25" i="1" s="1"/>
  <c r="H21" i="1"/>
  <c r="G21" i="1"/>
  <c r="H19" i="1"/>
  <c r="H18" i="1" s="1"/>
  <c r="G19" i="1"/>
  <c r="G18" i="1" s="1"/>
  <c r="H16" i="1"/>
  <c r="H15" i="1" s="1"/>
  <c r="G16" i="1"/>
  <c r="G15" i="1"/>
  <c r="J152" i="1"/>
  <c r="I152" i="1"/>
  <c r="J79" i="1"/>
  <c r="I79" i="1"/>
  <c r="G51" i="1" l="1"/>
  <c r="G14" i="1" s="1"/>
  <c r="G102" i="1"/>
  <c r="G107" i="1"/>
  <c r="G113" i="1"/>
  <c r="G148" i="1"/>
  <c r="G162" i="1"/>
  <c r="H199" i="1"/>
  <c r="H220" i="1"/>
  <c r="H219" i="1" s="1"/>
  <c r="H73" i="1"/>
  <c r="G86" i="1"/>
  <c r="H123" i="1"/>
  <c r="H140" i="1"/>
  <c r="H139" i="1" s="1"/>
  <c r="H148" i="1"/>
  <c r="H147" i="1" s="1"/>
  <c r="G172" i="1"/>
  <c r="G171" i="1" s="1"/>
  <c r="G199" i="1"/>
  <c r="G187" i="1"/>
  <c r="H86" i="1"/>
  <c r="H14" i="1"/>
  <c r="G240" i="1"/>
  <c r="H112" i="1"/>
  <c r="H187" i="1"/>
  <c r="G112" i="1"/>
  <c r="G147" i="1"/>
  <c r="J116" i="1"/>
  <c r="I116" i="1"/>
  <c r="J238" i="1"/>
  <c r="J237" i="1" s="1"/>
  <c r="J236" i="1" s="1"/>
  <c r="I238" i="1"/>
  <c r="I237" i="1" s="1"/>
  <c r="I236" i="1" s="1"/>
  <c r="G247" i="1" l="1"/>
  <c r="H247" i="1"/>
  <c r="J127" i="1"/>
  <c r="I127" i="1"/>
  <c r="J197" i="1" l="1"/>
  <c r="I197" i="1"/>
  <c r="J67" i="1"/>
  <c r="I67" i="1"/>
  <c r="J228" i="1" l="1"/>
  <c r="I228" i="1"/>
  <c r="I119" i="1" l="1"/>
  <c r="J119" i="1"/>
  <c r="J65" i="1" l="1"/>
  <c r="J52" i="1" s="1"/>
  <c r="I65" i="1"/>
  <c r="I52" i="1" s="1"/>
  <c r="J63" i="1"/>
  <c r="I63" i="1"/>
  <c r="J245" i="1"/>
  <c r="J244" i="1" s="1"/>
  <c r="I245" i="1"/>
  <c r="I244" i="1" s="1"/>
  <c r="J242" i="1"/>
  <c r="I242" i="1"/>
  <c r="J234" i="1"/>
  <c r="I234" i="1"/>
  <c r="J232" i="1"/>
  <c r="I232" i="1"/>
  <c r="J226" i="1"/>
  <c r="I226" i="1"/>
  <c r="J224" i="1"/>
  <c r="I224" i="1"/>
  <c r="J221" i="1"/>
  <c r="I221" i="1"/>
  <c r="J216" i="1"/>
  <c r="I216" i="1"/>
  <c r="J212" i="1"/>
  <c r="I212" i="1"/>
  <c r="J210" i="1"/>
  <c r="I210" i="1"/>
  <c r="J207" i="1"/>
  <c r="I207" i="1"/>
  <c r="J204" i="1"/>
  <c r="I204" i="1"/>
  <c r="J202" i="1"/>
  <c r="I202" i="1"/>
  <c r="J200" i="1"/>
  <c r="I200" i="1"/>
  <c r="J194" i="1"/>
  <c r="I194" i="1"/>
  <c r="J192" i="1"/>
  <c r="I192" i="1"/>
  <c r="J189" i="1"/>
  <c r="J188" i="1" s="1"/>
  <c r="I189" i="1"/>
  <c r="I188" i="1" s="1"/>
  <c r="J185" i="1"/>
  <c r="I185" i="1"/>
  <c r="J181" i="1"/>
  <c r="I181" i="1"/>
  <c r="J178" i="1"/>
  <c r="I178" i="1"/>
  <c r="J173" i="1"/>
  <c r="I173" i="1"/>
  <c r="J169" i="1"/>
  <c r="I169" i="1"/>
  <c r="J167" i="1"/>
  <c r="I167" i="1"/>
  <c r="J163" i="1"/>
  <c r="I163" i="1"/>
  <c r="J159" i="1"/>
  <c r="J158" i="1" s="1"/>
  <c r="I159" i="1"/>
  <c r="I158" i="1" s="1"/>
  <c r="J156" i="1"/>
  <c r="I156" i="1"/>
  <c r="J154" i="1"/>
  <c r="I154" i="1"/>
  <c r="J149" i="1"/>
  <c r="I149" i="1"/>
  <c r="J145" i="1"/>
  <c r="I145" i="1"/>
  <c r="J143" i="1"/>
  <c r="I143" i="1"/>
  <c r="J141" i="1"/>
  <c r="I141" i="1"/>
  <c r="J137" i="1"/>
  <c r="I137" i="1"/>
  <c r="J135" i="1"/>
  <c r="I135" i="1"/>
  <c r="J133" i="1"/>
  <c r="I133" i="1"/>
  <c r="J130" i="1"/>
  <c r="I130" i="1"/>
  <c r="J124" i="1"/>
  <c r="I124" i="1"/>
  <c r="J114" i="1"/>
  <c r="I114" i="1"/>
  <c r="J110" i="1"/>
  <c r="I110" i="1"/>
  <c r="J108" i="1"/>
  <c r="I108" i="1"/>
  <c r="J105" i="1"/>
  <c r="I105" i="1"/>
  <c r="J103" i="1"/>
  <c r="I103" i="1"/>
  <c r="J100" i="1"/>
  <c r="J99" i="1" s="1"/>
  <c r="I100" i="1"/>
  <c r="I99" i="1" s="1"/>
  <c r="J97" i="1"/>
  <c r="J96" i="1" s="1"/>
  <c r="I97" i="1"/>
  <c r="I96" i="1" s="1"/>
  <c r="J90" i="1"/>
  <c r="I90" i="1"/>
  <c r="J88" i="1"/>
  <c r="I88" i="1"/>
  <c r="J84" i="1"/>
  <c r="I84" i="1"/>
  <c r="J82" i="1"/>
  <c r="I82" i="1"/>
  <c r="J77" i="1"/>
  <c r="I77" i="1"/>
  <c r="J75" i="1"/>
  <c r="I75" i="1"/>
  <c r="J71" i="1"/>
  <c r="I71" i="1"/>
  <c r="J60" i="1"/>
  <c r="I60" i="1"/>
  <c r="J58" i="1"/>
  <c r="I58" i="1"/>
  <c r="J56" i="1"/>
  <c r="I56" i="1"/>
  <c r="J54" i="1"/>
  <c r="I54" i="1"/>
  <c r="J49" i="1"/>
  <c r="J48" i="1" s="1"/>
  <c r="I49" i="1"/>
  <c r="I48" i="1" s="1"/>
  <c r="J44" i="1"/>
  <c r="I44" i="1"/>
  <c r="J42" i="1"/>
  <c r="I42" i="1"/>
  <c r="J40" i="1"/>
  <c r="I40" i="1"/>
  <c r="J37" i="1"/>
  <c r="J36" i="1" s="1"/>
  <c r="I37" i="1"/>
  <c r="I36" i="1" s="1"/>
  <c r="J30" i="1"/>
  <c r="I30" i="1"/>
  <c r="J28" i="1"/>
  <c r="I28" i="1"/>
  <c r="J26" i="1"/>
  <c r="I26" i="1"/>
  <c r="J21" i="1"/>
  <c r="I21" i="1"/>
  <c r="J19" i="1"/>
  <c r="I19" i="1"/>
  <c r="J16" i="1"/>
  <c r="J15" i="1" s="1"/>
  <c r="I16" i="1"/>
  <c r="I15" i="1" s="1"/>
  <c r="J206" i="1" l="1"/>
  <c r="J220" i="1"/>
  <c r="J219" i="1" s="1"/>
  <c r="J107" i="1"/>
  <c r="J132" i="1"/>
  <c r="J18" i="1"/>
  <c r="J39" i="1"/>
  <c r="I199" i="1"/>
  <c r="I74" i="1"/>
  <c r="I102" i="1"/>
  <c r="I172" i="1"/>
  <c r="I171" i="1" s="1"/>
  <c r="I87" i="1"/>
  <c r="I18" i="1"/>
  <c r="I113" i="1"/>
  <c r="J25" i="1"/>
  <c r="J51" i="1"/>
  <c r="J81" i="1"/>
  <c r="J140" i="1"/>
  <c r="J139" i="1" s="1"/>
  <c r="J199" i="1"/>
  <c r="I25" i="1"/>
  <c r="I140" i="1"/>
  <c r="I139" i="1" s="1"/>
  <c r="J74" i="1"/>
  <c r="J87" i="1"/>
  <c r="J102" i="1"/>
  <c r="J113" i="1"/>
  <c r="J148" i="1"/>
  <c r="J162" i="1"/>
  <c r="J172" i="1"/>
  <c r="J171" i="1" s="1"/>
  <c r="J191" i="1"/>
  <c r="J231" i="1"/>
  <c r="J230" i="1" s="1"/>
  <c r="I39" i="1"/>
  <c r="I107" i="1"/>
  <c r="I220" i="1"/>
  <c r="I219" i="1" s="1"/>
  <c r="I132" i="1"/>
  <c r="I148" i="1"/>
  <c r="I162" i="1"/>
  <c r="I191" i="1"/>
  <c r="I231" i="1"/>
  <c r="I230" i="1" s="1"/>
  <c r="I51" i="1"/>
  <c r="I81" i="1"/>
  <c r="I206" i="1"/>
  <c r="J241" i="1"/>
  <c r="J240" i="1" s="1"/>
  <c r="I241" i="1"/>
  <c r="I240" i="1" s="1"/>
  <c r="J70" i="1"/>
  <c r="J69" i="1" s="1"/>
  <c r="J184" i="1"/>
  <c r="J183" i="1" s="1"/>
  <c r="I70" i="1"/>
  <c r="I69" i="1" s="1"/>
  <c r="I184" i="1"/>
  <c r="I183" i="1" s="1"/>
  <c r="J123" i="1"/>
  <c r="I123" i="1"/>
  <c r="J73" i="1" l="1"/>
  <c r="I112" i="1"/>
  <c r="J187" i="1"/>
  <c r="I147" i="1"/>
  <c r="I187" i="1"/>
  <c r="J86" i="1"/>
  <c r="I86" i="1"/>
  <c r="J147" i="1"/>
  <c r="I73" i="1"/>
  <c r="J112" i="1"/>
  <c r="J14" i="1"/>
  <c r="I14" i="1"/>
  <c r="I247" i="1" l="1"/>
  <c r="J247" i="1"/>
  <c r="G14" i="2" l="1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<sst xmlns="http://schemas.openxmlformats.org/spreadsheetml/2006/main" count="1088" uniqueCount="216">
  <si>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</si>
  <si>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</si>
  <si>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</si>
  <si>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</si>
  <si>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</si>
  <si>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</si>
  <si>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</si>
  <si>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</si>
  <si>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</si>
  <si>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</si>
  <si>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</si>
  <si>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</si>
  <si>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</si>
  <si>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</si>
  <si>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</si>
  <si>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</si>
  <si>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</si>
  <si>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</si>
  <si>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</si>
  <si>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</si>
  <si>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</si>
  <si>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</si>
  <si>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</si>
  <si>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</si>
  <si>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</si>
  <si>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</si>
  <si>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</si>
  <si>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</si>
  <si>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</si>
  <si>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</si>
  <si>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</si>
  <si>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</si>
  <si>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</si>
  <si>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</si>
  <si>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</si>
  <si>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</si>
  <si>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</si>
  <si>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</si>
  <si>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</si>
  <si>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</si>
  <si>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</si>
  <si>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</si>
  <si>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</si>
  <si>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</si>
  <si>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</si>
  <si>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</si>
  <si>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</si>
  <si>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</si>
  <si>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</si>
  <si>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</si>
  <si>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</si>
  <si>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</si>
  <si>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</si>
  <si>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</si>
  <si>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</si>
  <si>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</si>
  <si>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</si>
  <si>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</si>
  <si>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</si>
  <si>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</si>
  <si>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</si>
  <si>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</si>
  <si>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</si>
  <si>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</si>
  <si>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</si>
  <si>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</si>
  <si>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</si>
  <si>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</si>
  <si>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</si>
  <si>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</si>
  <si>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</si>
  <si>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</si>
  <si>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</si>
  <si>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</si>
  <si>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</si>
  <si>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</si>
  <si>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</si>
  <si>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</si>
  <si>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</si>
  <si>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</si>
  <si>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</si>
  <si>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</si>
  <si>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</si>
  <si>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</si>
  <si>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</si>
  <si>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</si>
  <si>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</si>
  <si>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</si>
  <si>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</si>
  <si>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</si>
  <si>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</si>
  <si>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</si>
  <si>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</si>
  <si>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</si>
  <si>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</si>
  <si>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</si>
  <si>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</si>
  <si>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</si>
  <si>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</si>
  <si>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</si>
  <si>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</si>
  <si>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</si>
  <si>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</si>
  <si>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</si>
  <si>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</si>
  <si>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</si>
  <si>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</si>
  <si>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</si>
  <si>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</si>
  <si>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</si>
  <si>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</si>
  <si>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</si>
  <si>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</si>
  <si>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</si>
  <si>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</si>
  <si>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</si>
  <si>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</si>
  <si>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</si>
  <si>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</si>
  <si>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</si>
  <si>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</si>
  <si>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</si>
  <si>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</si>
  <si>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</si>
  <si>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</si>
  <si>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</si>
  <si>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</si>
  <si>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</si>
  <si>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</si>
  <si>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</si>
  <si>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</si>
  <si>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</si>
  <si>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</si>
  <si>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</si>
  <si>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</si>
  <si>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</si>
  <si>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</si>
  <si>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</si>
  <si>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</si>
  <si>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</si>
  <si>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</si>
  <si>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</si>
  <si>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</si>
  <si>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</si>
  <si>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</si>
  <si>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</si>
  <si>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</si>
  <si>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</si>
  <si>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</si>
  <si>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</si>
  <si>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</si>
  <si>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</si>
  <si>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</si>
  <si>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</si>
  <si>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</si>
  <si>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</si>
  <si>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</si>
  <si>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</si>
  <si>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</si>
  <si>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</si>
  <si>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</si>
  <si>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</si>
  <si>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</si>
  <si>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2020 год.
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</si>
  <si>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</si>
  <si>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</si>
  <si>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</si>
  <si>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</si>
  <si>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</si>
  <si>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</si>
  <si>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</si>
  <si>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</si>
  <si>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</si>
  <si>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</si>
  <si>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</si>
  <si>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</si>
  <si>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</si>
  <si>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</si>
  <si>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</si>
  <si>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</si>
  <si>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"Развитие печатного средства массовой информации в муниципальном районе Кинельский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</si>
  <si>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</si>
  <si>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</si>
  <si>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</si>
  <si>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</si>
  <si>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</si>
  <si>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</si>
  <si>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</si>
  <si>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</si>
  <si>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</si>
  <si>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</si>
  <si>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</si>
  <si>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</si>
  <si>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</si>
  <si>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Уточненная сумма,
  тыс.  рублей</t>
  </si>
  <si>
    <t xml:space="preserve">Межбюджетные трансферты общего характера бюджетам бюджетной системы Российской Федерации </t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</si>
  <si>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</si>
  <si>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</si>
  <si>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МП «Развитие  физической культуры и спорта муниципального района Кинельский» на 2020-2022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</si>
  <si>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</si>
  <si>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"Развитие дополнительного образования в муниципальном районе Кинельский" на период 2018-2022 гг.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</si>
  <si>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</si>
  <si>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</si>
  <si>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</si>
  <si>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МП «Молодёжь муниципального района Кинельский» на 2014-2022 гг.</t>
  </si>
  <si>
    <t>41 0 00 00000</t>
  </si>
  <si>
    <t>МП "Укрепление общественного здоровья населения муниципального района Кинельский на 2020-2024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</si>
  <si>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2015-2022 гг.»</t>
    </r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</si>
  <si>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2017-2022 годы  через сетевое издание «Междуречье-Информ»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</si>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</sst>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7"/>
  <sheetViews>
    <sheetView tabSelected="1" topLeftCell="B232" zoomScale="85" zoomScaleNormal="85" zoomScaleSheetLayoutView="85" zoomScalePageLayoutView="85" workbookViewId="0">
      <selection activeCell="B1" sqref="B1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1" width="16" style="21" customWidth="1"/>
    <col min="12" max="16384" width="9.140625" style="21"/>
  </cols>
  <sheetData>
    <row r="1" spans="1:10" s="19" customFormat="1" ht="38.25" customHeight="1" x14ac:dyDescent="0.3">
      <c r="A1" s="18"/>
      <c r="G1" s="51"/>
      <c r="H1" s="51"/>
      <c r="I1" s="51" t="s">
        <v>122</v>
      </c>
      <c r="J1" s="51"/>
    </row>
    <row r="2" spans="1:10" ht="100.15" customHeight="1" x14ac:dyDescent="0.25">
      <c r="E2" s="50"/>
      <c r="F2" s="50"/>
      <c r="G2" s="61" t="s">
        <v>190</v>
      </c>
      <c r="H2" s="61"/>
      <c r="I2" s="61"/>
      <c r="J2" s="61"/>
    </row>
    <row r="3" spans="1:10" ht="21.6" customHeight="1" x14ac:dyDescent="0.25">
      <c r="E3" s="46"/>
      <c r="F3" s="46"/>
      <c r="G3" s="46"/>
      <c r="H3" s="46"/>
      <c r="I3" s="48"/>
      <c r="J3" s="48"/>
    </row>
    <row r="4" spans="1:10" s="20" customFormat="1" ht="65.25" customHeight="1" x14ac:dyDescent="0.2">
      <c r="B4" s="62" t="s">
        <v>163</v>
      </c>
      <c r="C4" s="62"/>
      <c r="D4" s="62"/>
      <c r="E4" s="62"/>
      <c r="F4" s="62"/>
      <c r="G4" s="62"/>
      <c r="H4" s="62"/>
      <c r="I4" s="62"/>
      <c r="J4" s="62"/>
    </row>
    <row r="6" spans="1:10" ht="15" customHeight="1" x14ac:dyDescent="0.25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102</v>
      </c>
      <c r="H6" s="53"/>
      <c r="I6" s="52" t="s">
        <v>194</v>
      </c>
      <c r="J6" s="53"/>
    </row>
    <row r="7" spans="1:10" x14ac:dyDescent="0.25">
      <c r="B7" s="60"/>
      <c r="C7" s="60"/>
      <c r="D7" s="60"/>
      <c r="E7" s="60"/>
      <c r="F7" s="60"/>
      <c r="G7" s="54"/>
      <c r="H7" s="55"/>
      <c r="I7" s="54"/>
      <c r="J7" s="55"/>
    </row>
    <row r="8" spans="1:10" x14ac:dyDescent="0.25">
      <c r="B8" s="60"/>
      <c r="C8" s="60"/>
      <c r="D8" s="60"/>
      <c r="E8" s="60"/>
      <c r="F8" s="60"/>
      <c r="G8" s="54"/>
      <c r="H8" s="55"/>
      <c r="I8" s="54"/>
      <c r="J8" s="55"/>
    </row>
    <row r="9" spans="1:10" x14ac:dyDescent="0.25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 x14ac:dyDescent="0.25">
      <c r="B10" s="60"/>
      <c r="C10" s="60"/>
      <c r="D10" s="60"/>
      <c r="E10" s="60"/>
      <c r="F10" s="60"/>
      <c r="G10" s="58" t="s">
        <v>5</v>
      </c>
      <c r="H10" s="60" t="s">
        <v>101</v>
      </c>
      <c r="I10" s="58" t="s">
        <v>5</v>
      </c>
      <c r="J10" s="60" t="s">
        <v>101</v>
      </c>
    </row>
    <row r="11" spans="1:10" x14ac:dyDescent="0.25">
      <c r="B11" s="60"/>
      <c r="C11" s="60"/>
      <c r="D11" s="60"/>
      <c r="E11" s="60"/>
      <c r="F11" s="60"/>
      <c r="G11" s="59"/>
      <c r="H11" s="60"/>
      <c r="I11" s="59"/>
      <c r="J11" s="60"/>
    </row>
    <row r="12" spans="1:10" x14ac:dyDescent="0.25">
      <c r="B12" s="60"/>
      <c r="C12" s="60"/>
      <c r="D12" s="60"/>
      <c r="E12" s="60"/>
      <c r="F12" s="60"/>
      <c r="G12" s="59"/>
      <c r="H12" s="60"/>
      <c r="I12" s="59"/>
      <c r="J12" s="60"/>
    </row>
    <row r="13" spans="1:10" x14ac:dyDescent="0.25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75" x14ac:dyDescent="0.25">
      <c r="A14" s="14">
        <v>0</v>
      </c>
      <c r="B14" s="26" t="s">
        <v>110</v>
      </c>
      <c r="C14" s="27" t="s">
        <v>75</v>
      </c>
      <c r="D14" s="27" t="s">
        <v>120</v>
      </c>
      <c r="E14" s="27"/>
      <c r="F14" s="27"/>
      <c r="G14" s="28">
        <f>SUMIFS(G15:G1052,$C15:$C1052,$C15)/3</f>
        <v>83862.799999999959</v>
      </c>
      <c r="H14" s="28">
        <f>SUMIFS(H15:H1042,$C15:$C1042,$C15)/3</f>
        <v>4874.0999999999995</v>
      </c>
      <c r="I14" s="28">
        <f>SUMIFS(I15:I1052,$C15:$C1052,$C15)/3</f>
        <v>84144.899999999965</v>
      </c>
      <c r="J14" s="28">
        <f>SUMIFS(J15:J1042,$C15:$C1042,$C15)/3</f>
        <v>4874.0999999999995</v>
      </c>
    </row>
    <row r="15" spans="1:10" s="13" customFormat="1" ht="47.25" x14ac:dyDescent="0.25">
      <c r="A15" s="15">
        <v>1</v>
      </c>
      <c r="B15" s="29" t="s">
        <v>41</v>
      </c>
      <c r="C15" s="30" t="s">
        <v>75</v>
      </c>
      <c r="D15" s="30" t="s">
        <v>94</v>
      </c>
      <c r="E15" s="30" t="s">
        <v>6</v>
      </c>
      <c r="F15" s="30" t="s">
        <v>77</v>
      </c>
      <c r="G15" s="31">
        <f>SUMIFS(G16:G1042,$C16:$C1042,$C16,$D16:$D1042,$D16)/2</f>
        <v>1998.8</v>
      </c>
      <c r="H15" s="31">
        <f>SUMIFS(H16:H1042,$C16:$C1042,$C16,$D16:$D1042,$D16)/2</f>
        <v>0</v>
      </c>
      <c r="I15" s="31">
        <f>SUMIFS(I16:I1042,$C16:$C1042,$C16,$D16:$D1042,$D16)/2</f>
        <v>1998.8</v>
      </c>
      <c r="J15" s="31">
        <f>SUMIFS(J16:J1042,$C16:$C1042,$C16,$D16:$D1042,$D16)/2</f>
        <v>0</v>
      </c>
    </row>
    <row r="16" spans="1:10" s="13" customFormat="1" ht="78.75" x14ac:dyDescent="0.25">
      <c r="A16" s="16">
        <v>2</v>
      </c>
      <c r="B16" s="32" t="s">
        <v>8</v>
      </c>
      <c r="C16" s="33" t="s">
        <v>75</v>
      </c>
      <c r="D16" s="33" t="s">
        <v>94</v>
      </c>
      <c r="E16" s="33" t="s">
        <v>128</v>
      </c>
      <c r="F16" s="33" t="s">
        <v>77</v>
      </c>
      <c r="G16" s="34">
        <f>SUMIFS(G17:G1039,$C17:$C1039,$C17,$D17:$D1039,$D17,$E17:$E1039,$E17)</f>
        <v>1998.8</v>
      </c>
      <c r="H16" s="34">
        <f>SUMIFS(H17:H1039,$C17:$C1039,$C17,$D17:$D1039,$D17,$E17:$E1039,$E17)</f>
        <v>0</v>
      </c>
      <c r="I16" s="34">
        <f>SUMIFS(I17:I1039,$C17:$C1039,$C17,$D17:$D1039,$D17,$E17:$E1039,$E17)</f>
        <v>1998.8</v>
      </c>
      <c r="J16" s="34">
        <f>SUMIFS(J17:J1039,$C17:$C1039,$C17,$D17:$D1039,$D17,$E17:$E1039,$E17)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75</v>
      </c>
      <c r="D17" s="23" t="s">
        <v>94</v>
      </c>
      <c r="E17" s="23" t="s">
        <v>128</v>
      </c>
      <c r="F17" s="23" t="s">
        <v>78</v>
      </c>
      <c r="G17" s="24">
        <v>1998.8</v>
      </c>
      <c r="H17" s="24"/>
      <c r="I17" s="24">
        <v>1998.8</v>
      </c>
      <c r="J17" s="24"/>
    </row>
    <row r="18" spans="1:10" s="13" customFormat="1" ht="63" x14ac:dyDescent="0.25">
      <c r="A18" s="15">
        <v>1</v>
      </c>
      <c r="B18" s="29" t="s">
        <v>20</v>
      </c>
      <c r="C18" s="30" t="s">
        <v>75</v>
      </c>
      <c r="D18" s="30" t="s">
        <v>84</v>
      </c>
      <c r="E18" s="30" t="s">
        <v>6</v>
      </c>
      <c r="F18" s="30" t="s">
        <v>77</v>
      </c>
      <c r="G18" s="31">
        <f>SUMIFS(G19:G1045,$C19:$C1045,$C19,$D19:$D1045,$D19)/2</f>
        <v>649.90000000000009</v>
      </c>
      <c r="H18" s="31">
        <f>SUMIFS(H19:H1045,$C19:$C1045,$C19,$D19:$D1045,$D19)/2</f>
        <v>0</v>
      </c>
      <c r="I18" s="31">
        <f>SUMIFS(I19:I1045,$C19:$C1045,$C19,$D19:$D1045,$D19)/2</f>
        <v>649.90000000000009</v>
      </c>
      <c r="J18" s="31">
        <f>SUMIFS(J19:J1045,$C19:$C1045,$C19,$D19:$D1045,$D19)/2</f>
        <v>0</v>
      </c>
    </row>
    <row r="19" spans="1:10" s="13" customFormat="1" ht="63" x14ac:dyDescent="0.25">
      <c r="A19" s="16">
        <v>2</v>
      </c>
      <c r="B19" s="39" t="s">
        <v>144</v>
      </c>
      <c r="C19" s="33" t="s">
        <v>75</v>
      </c>
      <c r="D19" s="33" t="s">
        <v>84</v>
      </c>
      <c r="E19" s="33" t="s">
        <v>14</v>
      </c>
      <c r="F19" s="33"/>
      <c r="G19" s="34">
        <f>SUMIFS(G20:G1042,$C20:$C1042,$C20,$D20:$D1042,$D20,$E20:$E1042,$E20)</f>
        <v>0</v>
      </c>
      <c r="H19" s="34">
        <f>SUMIFS(H20:H1042,$C20:$C1042,$C20,$D20:$D1042,$D20,$E20:$E1042,$E20)</f>
        <v>0</v>
      </c>
      <c r="I19" s="34">
        <f>SUMIFS(I20:I1042,$C20:$C1042,$C20,$D20:$D1042,$D20,$E20:$E1042,$E20)</f>
        <v>0</v>
      </c>
      <c r="J19" s="34">
        <f>SUMIFS(J20:J1042,$C20:$C1042,$C20,$D20:$D1042,$D20,$E20:$E1042,$E20)</f>
        <v>0</v>
      </c>
    </row>
    <row r="20" spans="1:10" s="13" customFormat="1" ht="47.25" x14ac:dyDescent="0.25">
      <c r="A20" s="17">
        <v>3</v>
      </c>
      <c r="B20" s="22" t="s">
        <v>11</v>
      </c>
      <c r="C20" s="23" t="s">
        <v>75</v>
      </c>
      <c r="D20" s="23" t="s">
        <v>84</v>
      </c>
      <c r="E20" s="23" t="s">
        <v>14</v>
      </c>
      <c r="F20" s="23" t="s">
        <v>79</v>
      </c>
      <c r="G20" s="24"/>
      <c r="H20" s="24"/>
      <c r="I20" s="24"/>
      <c r="J20" s="24"/>
    </row>
    <row r="21" spans="1:10" s="13" customFormat="1" ht="78.75" x14ac:dyDescent="0.25">
      <c r="A21" s="16">
        <v>2</v>
      </c>
      <c r="B21" s="32" t="s">
        <v>8</v>
      </c>
      <c r="C21" s="33" t="s">
        <v>75</v>
      </c>
      <c r="D21" s="33" t="s">
        <v>84</v>
      </c>
      <c r="E21" s="33" t="s">
        <v>128</v>
      </c>
      <c r="F21" s="33" t="s">
        <v>77</v>
      </c>
      <c r="G21" s="34">
        <f>SUMIFS(G22:G1044,$C22:$C1044,$C22,$D22:$D1044,$D22,$E22:$E1044,$E22)</f>
        <v>649.9</v>
      </c>
      <c r="H21" s="34">
        <f>SUMIFS(H22:H1044,$C22:$C1044,$C22,$D22:$D1044,$D22,$E22:$E1044,$E22)</f>
        <v>0</v>
      </c>
      <c r="I21" s="34">
        <f>SUMIFS(I22:I1044,$C22:$C1044,$C22,$D22:$D1044,$D22,$E22:$E1044,$E22)</f>
        <v>649.9</v>
      </c>
      <c r="J21" s="34">
        <f>SUMIFS(J22:J1044,$C22:$C1044,$C22,$D22:$D1044,$D22,$E22:$E1044,$E22)</f>
        <v>0</v>
      </c>
    </row>
    <row r="22" spans="1:10" s="13" customFormat="1" ht="31.5" x14ac:dyDescent="0.25">
      <c r="A22" s="17">
        <v>3</v>
      </c>
      <c r="B22" s="22" t="s">
        <v>10</v>
      </c>
      <c r="C22" s="23" t="s">
        <v>75</v>
      </c>
      <c r="D22" s="23" t="s">
        <v>84</v>
      </c>
      <c r="E22" s="23" t="s">
        <v>128</v>
      </c>
      <c r="F22" s="23" t="s">
        <v>78</v>
      </c>
      <c r="G22" s="24">
        <v>537.5</v>
      </c>
      <c r="H22" s="24"/>
      <c r="I22" s="24">
        <v>537.5</v>
      </c>
      <c r="J22" s="24"/>
    </row>
    <row r="23" spans="1:10" s="13" customFormat="1" ht="47.25" x14ac:dyDescent="0.25">
      <c r="A23" s="17">
        <v>3</v>
      </c>
      <c r="B23" s="22" t="s">
        <v>11</v>
      </c>
      <c r="C23" s="23" t="s">
        <v>75</v>
      </c>
      <c r="D23" s="23" t="s">
        <v>84</v>
      </c>
      <c r="E23" s="23" t="s">
        <v>128</v>
      </c>
      <c r="F23" s="23" t="s">
        <v>79</v>
      </c>
      <c r="G23" s="24">
        <v>111.4</v>
      </c>
      <c r="H23" s="24"/>
      <c r="I23" s="24">
        <v>111.4</v>
      </c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75</v>
      </c>
      <c r="D24" s="23" t="s">
        <v>84</v>
      </c>
      <c r="E24" s="23" t="s">
        <v>128</v>
      </c>
      <c r="F24" s="23" t="s">
        <v>80</v>
      </c>
      <c r="G24" s="24">
        <v>1</v>
      </c>
      <c r="H24" s="24"/>
      <c r="I24" s="24">
        <v>1</v>
      </c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75</v>
      </c>
      <c r="D25" s="30" t="s">
        <v>92</v>
      </c>
      <c r="E25" s="30" t="s">
        <v>6</v>
      </c>
      <c r="F25" s="30" t="s">
        <v>77</v>
      </c>
      <c r="G25" s="31">
        <f>SUMIFS(G26:G1052,$C26:$C1052,$C26,$D26:$D1052,$D26)/2</f>
        <v>24631.1</v>
      </c>
      <c r="H25" s="31">
        <f>SUMIFS(H26:H1052,$C26:$C1052,$C26,$D26:$D1052,$D26)/2</f>
        <v>2091.4</v>
      </c>
      <c r="I25" s="31">
        <f>SUMIFS(I26:I1052,$C26:$C1052,$C26,$D26:$D1052,$D26)/2</f>
        <v>24664.1</v>
      </c>
      <c r="J25" s="31">
        <f>SUMIFS(J26:J1052,$C26:$C1052,$C26,$D26:$D1052,$D26)/2</f>
        <v>2091.4</v>
      </c>
    </row>
    <row r="26" spans="1:10" s="13" customFormat="1" ht="63" x14ac:dyDescent="0.25">
      <c r="A26" s="16">
        <v>2</v>
      </c>
      <c r="B26" s="39" t="s">
        <v>144</v>
      </c>
      <c r="C26" s="33" t="s">
        <v>75</v>
      </c>
      <c r="D26" s="33" t="s">
        <v>92</v>
      </c>
      <c r="E26" s="33" t="s">
        <v>14</v>
      </c>
      <c r="F26" s="33"/>
      <c r="G26" s="34">
        <f>SUMIFS(G27:G1049,$C27:$C1049,$C27,$D27:$D1049,$D27,$E27:$E1049,$E27)</f>
        <v>200</v>
      </c>
      <c r="H26" s="34">
        <f>SUMIFS(H27:H1049,$C27:$C1049,$C27,$D27:$D1049,$D27,$E27:$E1049,$E27)</f>
        <v>0</v>
      </c>
      <c r="I26" s="34">
        <f>SUMIFS(I27:I1049,$C27:$C1049,$C27,$D27:$D1049,$D27,$E27:$E1049,$E27)</f>
        <v>382.1</v>
      </c>
      <c r="J26" s="34">
        <f>SUMIFS(J27:J1049,$C27:$C1049,$C27,$D27:$D1049,$D27,$E27:$E1049,$E27)</f>
        <v>0</v>
      </c>
    </row>
    <row r="27" spans="1:10" s="13" customFormat="1" ht="47.25" x14ac:dyDescent="0.25">
      <c r="A27" s="17">
        <v>3</v>
      </c>
      <c r="B27" s="22" t="s">
        <v>11</v>
      </c>
      <c r="C27" s="23" t="s">
        <v>75</v>
      </c>
      <c r="D27" s="23" t="s">
        <v>92</v>
      </c>
      <c r="E27" s="23" t="s">
        <v>14</v>
      </c>
      <c r="F27" s="23" t="s">
        <v>79</v>
      </c>
      <c r="G27" s="24">
        <v>200</v>
      </c>
      <c r="H27" s="24"/>
      <c r="I27" s="24">
        <v>382.1</v>
      </c>
      <c r="J27" s="24"/>
    </row>
    <row r="28" spans="1:10" s="13" customFormat="1" ht="63" x14ac:dyDescent="0.25">
      <c r="A28" s="16">
        <v>2</v>
      </c>
      <c r="B28" s="39" t="s">
        <v>145</v>
      </c>
      <c r="C28" s="33" t="s">
        <v>75</v>
      </c>
      <c r="D28" s="33" t="s">
        <v>92</v>
      </c>
      <c r="E28" s="33" t="s">
        <v>42</v>
      </c>
      <c r="F28" s="33"/>
      <c r="G28" s="34">
        <f>SUMIFS(G29:G1051,$C29:$C1051,$C29,$D29:$D1051,$D29,$E29:$E1051,$E29)</f>
        <v>119</v>
      </c>
      <c r="H28" s="34">
        <f>SUMIFS(H29:H1051,$C29:$C1051,$C29,$D29:$D1051,$D29,$E29:$E1051,$E29)</f>
        <v>0</v>
      </c>
      <c r="I28" s="34">
        <f>SUMIFS(I29:I1051,$C29:$C1051,$C29,$D29:$D1051,$D29,$E29:$E1051,$E29)</f>
        <v>119</v>
      </c>
      <c r="J28" s="34">
        <f>SUMIFS(J29:J1051,$C29:$C1051,$C29,$D29:$D1051,$D29,$E29:$E1051,$E29)</f>
        <v>0</v>
      </c>
    </row>
    <row r="29" spans="1:10" s="13" customFormat="1" ht="47.25" x14ac:dyDescent="0.25">
      <c r="A29" s="17">
        <v>3</v>
      </c>
      <c r="B29" s="22" t="s">
        <v>11</v>
      </c>
      <c r="C29" s="23" t="s">
        <v>75</v>
      </c>
      <c r="D29" s="23" t="s">
        <v>92</v>
      </c>
      <c r="E29" s="23" t="s">
        <v>42</v>
      </c>
      <c r="F29" s="23" t="s">
        <v>79</v>
      </c>
      <c r="G29" s="24">
        <v>119</v>
      </c>
      <c r="H29" s="24"/>
      <c r="I29" s="24">
        <v>119</v>
      </c>
      <c r="J29" s="24"/>
    </row>
    <row r="30" spans="1:10" s="13" customFormat="1" ht="78.75" x14ac:dyDescent="0.25">
      <c r="A30" s="16">
        <v>2</v>
      </c>
      <c r="B30" s="32" t="s">
        <v>8</v>
      </c>
      <c r="C30" s="33" t="s">
        <v>75</v>
      </c>
      <c r="D30" s="33" t="s">
        <v>92</v>
      </c>
      <c r="E30" s="33" t="s">
        <v>128</v>
      </c>
      <c r="F30" s="33" t="s">
        <v>77</v>
      </c>
      <c r="G30" s="34">
        <f>SUMIFS(G31:G1053,$C31:$C1053,$C31,$D31:$D1053,$D31,$E31:$E1053,$E31)</f>
        <v>24312.100000000002</v>
      </c>
      <c r="H30" s="34">
        <f>SUMIFS(H31:H1053,$C31:$C1053,$C31,$D31:$D1053,$D31,$E31:$E1053,$E31)</f>
        <v>2091.4</v>
      </c>
      <c r="I30" s="34">
        <f>SUMIFS(I31:I1053,$C31:$C1053,$C31,$D31:$D1053,$D31,$E31:$E1053,$E31)</f>
        <v>24163</v>
      </c>
      <c r="J30" s="34">
        <f>SUMIFS(J31:J1053,$C31:$C1053,$C31,$D31:$D1053,$D31,$E31:$E1053,$E31)</f>
        <v>2091.4</v>
      </c>
    </row>
    <row r="31" spans="1:10" s="13" customFormat="1" ht="31.5" x14ac:dyDescent="0.25">
      <c r="A31" s="17">
        <v>3</v>
      </c>
      <c r="B31" s="22" t="s">
        <v>10</v>
      </c>
      <c r="C31" s="23" t="s">
        <v>75</v>
      </c>
      <c r="D31" s="23" t="s">
        <v>92</v>
      </c>
      <c r="E31" s="23" t="s">
        <v>128</v>
      </c>
      <c r="F31" s="23" t="s">
        <v>78</v>
      </c>
      <c r="G31" s="24">
        <v>22231.7</v>
      </c>
      <c r="H31" s="24">
        <v>1839.5</v>
      </c>
      <c r="I31" s="24">
        <v>22231.7</v>
      </c>
      <c r="J31" s="24">
        <v>1839.5</v>
      </c>
    </row>
    <row r="32" spans="1:10" s="13" customFormat="1" ht="47.25" x14ac:dyDescent="0.25">
      <c r="A32" s="17">
        <v>3</v>
      </c>
      <c r="B32" s="22" t="s">
        <v>11</v>
      </c>
      <c r="C32" s="23" t="s">
        <v>75</v>
      </c>
      <c r="D32" s="23" t="s">
        <v>92</v>
      </c>
      <c r="E32" s="23" t="s">
        <v>128</v>
      </c>
      <c r="F32" s="23" t="s">
        <v>79</v>
      </c>
      <c r="G32" s="24">
        <v>2008.7</v>
      </c>
      <c r="H32" s="24">
        <v>251.9</v>
      </c>
      <c r="I32" s="24">
        <v>1859.6</v>
      </c>
      <c r="J32" s="24">
        <v>251.9</v>
      </c>
    </row>
    <row r="33" spans="1:10" s="13" customFormat="1" ht="31.5" x14ac:dyDescent="0.25">
      <c r="A33" s="17">
        <v>3</v>
      </c>
      <c r="B33" s="22" t="s">
        <v>21</v>
      </c>
      <c r="C33" s="23" t="s">
        <v>75</v>
      </c>
      <c r="D33" s="23" t="s">
        <v>92</v>
      </c>
      <c r="E33" s="23" t="s">
        <v>128</v>
      </c>
      <c r="F33" s="23" t="s">
        <v>86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160</v>
      </c>
      <c r="C34" s="23" t="s">
        <v>75</v>
      </c>
      <c r="D34" s="23" t="s">
        <v>92</v>
      </c>
      <c r="E34" s="23" t="s">
        <v>128</v>
      </c>
      <c r="F34" s="23" t="s">
        <v>159</v>
      </c>
      <c r="G34" s="24">
        <v>10.199999999999999</v>
      </c>
      <c r="H34" s="24"/>
      <c r="I34" s="24">
        <v>10.199999999999999</v>
      </c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75</v>
      </c>
      <c r="D35" s="23" t="s">
        <v>92</v>
      </c>
      <c r="E35" s="23" t="s">
        <v>128</v>
      </c>
      <c r="F35" s="23" t="s">
        <v>80</v>
      </c>
      <c r="G35" s="24">
        <v>61.5</v>
      </c>
      <c r="H35" s="24"/>
      <c r="I35" s="24">
        <v>61.5</v>
      </c>
      <c r="J35" s="24"/>
    </row>
    <row r="36" spans="1:10" s="13" customFormat="1" ht="15.75" x14ac:dyDescent="0.25">
      <c r="A36" s="15">
        <v>1</v>
      </c>
      <c r="B36" s="40" t="s">
        <v>187</v>
      </c>
      <c r="C36" s="44" t="s">
        <v>75</v>
      </c>
      <c r="D36" s="44" t="s">
        <v>98</v>
      </c>
      <c r="E36" s="44" t="s">
        <v>6</v>
      </c>
      <c r="F36" s="44" t="s">
        <v>77</v>
      </c>
      <c r="G36" s="31">
        <f>SUMIFS(G37:G1063,$C37:$C1063,$C37,$D37:$D1063,$D37)/2</f>
        <v>12.2</v>
      </c>
      <c r="H36" s="31">
        <f>SUMIFS(H37:H1063,$C37:$C1063,$C37,$D37:$D1063,$D37)/2</f>
        <v>12.2</v>
      </c>
      <c r="I36" s="31">
        <f>SUMIFS(I37:I1063,$C37:$C1063,$C37,$D37:$D1063,$D37)/2</f>
        <v>12.2</v>
      </c>
      <c r="J36" s="31">
        <f>SUMIFS(J37:J1063,$C37:$C1063,$C37,$D37:$D1063,$D37)/2</f>
        <v>12.2</v>
      </c>
    </row>
    <row r="37" spans="1:10" s="13" customFormat="1" ht="31.5" x14ac:dyDescent="0.25">
      <c r="A37" s="16">
        <v>2</v>
      </c>
      <c r="B37" s="39" t="s">
        <v>188</v>
      </c>
      <c r="C37" s="42" t="s">
        <v>75</v>
      </c>
      <c r="D37" s="42" t="s">
        <v>98</v>
      </c>
      <c r="E37" s="42" t="s">
        <v>189</v>
      </c>
      <c r="F37" s="42" t="s">
        <v>77</v>
      </c>
      <c r="G37" s="34">
        <f>SUMIFS(G38:G1060,$C38:$C1060,$C38,$D38:$D1060,$D38,$E38:$E1060,$E38)</f>
        <v>12.2</v>
      </c>
      <c r="H37" s="34">
        <f>SUMIFS(H38:H1060,$C38:$C1060,$C38,$D38:$D1060,$D38,$E38:$E1060,$E38)</f>
        <v>12.2</v>
      </c>
      <c r="I37" s="34">
        <f>SUMIFS(I38:I1060,$C38:$C1060,$C38,$D38:$D1060,$D38,$E38:$E1060,$E38)</f>
        <v>12.2</v>
      </c>
      <c r="J37" s="34">
        <f>SUMIFS(J38:J1060,$C38:$C1060,$C38,$D38:$D1060,$D38,$E38:$E1060,$E38)</f>
        <v>12.2</v>
      </c>
    </row>
    <row r="38" spans="1:10" s="13" customFormat="1" ht="47.25" x14ac:dyDescent="0.25">
      <c r="A38" s="17">
        <v>3</v>
      </c>
      <c r="B38" s="47" t="s">
        <v>11</v>
      </c>
      <c r="C38" s="23" t="s">
        <v>75</v>
      </c>
      <c r="D38" s="23" t="s">
        <v>98</v>
      </c>
      <c r="E38" s="23" t="s">
        <v>189</v>
      </c>
      <c r="F38" s="23" t="s">
        <v>79</v>
      </c>
      <c r="G38" s="24">
        <v>12.2</v>
      </c>
      <c r="H38" s="24">
        <v>12.2</v>
      </c>
      <c r="I38" s="24">
        <v>12.2</v>
      </c>
      <c r="J38" s="24">
        <v>12.2</v>
      </c>
    </row>
    <row r="39" spans="1:10" s="13" customFormat="1" ht="47.25" x14ac:dyDescent="0.25">
      <c r="A39" s="15">
        <v>1</v>
      </c>
      <c r="B39" s="29" t="s">
        <v>7</v>
      </c>
      <c r="C39" s="30" t="s">
        <v>75</v>
      </c>
      <c r="D39" s="30" t="s">
        <v>76</v>
      </c>
      <c r="E39" s="30"/>
      <c r="F39" s="30" t="s">
        <v>77</v>
      </c>
      <c r="G39" s="31">
        <f>SUMIFS(G40:G1066,$C40:$C1066,$C40,$D40:$D1066,$D40)/2</f>
        <v>11137.8</v>
      </c>
      <c r="H39" s="31">
        <f>SUMIFS(H40:H1066,$C40:$C1066,$C40,$D40:$D1066,$D40)/2</f>
        <v>0</v>
      </c>
      <c r="I39" s="31">
        <f>SUMIFS(I40:I1066,$C40:$C1066,$C40,$D40:$D1066,$D40)/2</f>
        <v>11192.7</v>
      </c>
      <c r="J39" s="31">
        <f>SUMIFS(J40:J1066,$C40:$C1066,$C40,$D40:$D1066,$D40)/2</f>
        <v>0</v>
      </c>
    </row>
    <row r="40" spans="1:10" s="13" customFormat="1" ht="63" x14ac:dyDescent="0.25">
      <c r="A40" s="16">
        <v>2</v>
      </c>
      <c r="B40" s="39" t="s">
        <v>144</v>
      </c>
      <c r="C40" s="33" t="s">
        <v>75</v>
      </c>
      <c r="D40" s="33" t="s">
        <v>76</v>
      </c>
      <c r="E40" s="33" t="s">
        <v>14</v>
      </c>
      <c r="F40" s="33" t="s">
        <v>77</v>
      </c>
      <c r="G40" s="34">
        <f>SUMIFS(G41:G1063,$C41:$C1063,$C41,$D41:$D1063,$D41,$E41:$E1063,$E41)</f>
        <v>0</v>
      </c>
      <c r="H40" s="34">
        <f>SUMIFS(H41:H1063,$C41:$C1063,$C41,$D41:$D1063,$D41,$E41:$E1063,$E41)</f>
        <v>0</v>
      </c>
      <c r="I40" s="34">
        <f>SUMIFS(I41:I1063,$C41:$C1063,$C41,$D41:$D1063,$D41,$E41:$E1063,$E41)</f>
        <v>54.9</v>
      </c>
      <c r="J40" s="34">
        <f>SUMIFS(J41:J1063,$C41:$C1063,$C41,$D41:$D1063,$D41,$E41:$E1063,$E41)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75</v>
      </c>
      <c r="D41" s="23" t="s">
        <v>76</v>
      </c>
      <c r="E41" s="23" t="s">
        <v>14</v>
      </c>
      <c r="F41" s="23" t="s">
        <v>79</v>
      </c>
      <c r="G41" s="24"/>
      <c r="H41" s="24"/>
      <c r="I41" s="24">
        <v>54.9</v>
      </c>
      <c r="J41" s="24"/>
    </row>
    <row r="42" spans="1:10" s="13" customFormat="1" ht="63" x14ac:dyDescent="0.25">
      <c r="A42" s="16">
        <v>2</v>
      </c>
      <c r="B42" s="39" t="s">
        <v>158</v>
      </c>
      <c r="C42" s="33" t="s">
        <v>75</v>
      </c>
      <c r="D42" s="33" t="s">
        <v>76</v>
      </c>
      <c r="E42" s="33" t="s">
        <v>42</v>
      </c>
      <c r="F42" s="33" t="s">
        <v>77</v>
      </c>
      <c r="G42" s="34">
        <f>SUMIFS(G43:G1065,$C43:$C1065,$C43,$D43:$D1065,$D43,$E43:$E1065,$E43)</f>
        <v>0</v>
      </c>
      <c r="H42" s="34">
        <f>SUMIFS(H43:H1065,$C43:$C1065,$C43,$D43:$D1065,$D43,$E43:$E1065,$E43)</f>
        <v>0</v>
      </c>
      <c r="I42" s="34">
        <f>SUMIFS(I43:I1065,$C43:$C1065,$C43,$D43:$D1065,$D43,$E43:$E1065,$E43)</f>
        <v>0</v>
      </c>
      <c r="J42" s="34">
        <f>SUMIFS(J43:J1065,$C43:$C1065,$C43,$D43:$D1065,$D43,$E43:$E1065,$E43)</f>
        <v>0</v>
      </c>
    </row>
    <row r="43" spans="1:10" s="13" customFormat="1" ht="47.25" x14ac:dyDescent="0.25">
      <c r="A43" s="17">
        <v>3</v>
      </c>
      <c r="B43" s="22" t="s">
        <v>11</v>
      </c>
      <c r="C43" s="23" t="s">
        <v>75</v>
      </c>
      <c r="D43" s="23" t="s">
        <v>76</v>
      </c>
      <c r="E43" s="23" t="s">
        <v>42</v>
      </c>
      <c r="F43" s="23" t="s">
        <v>79</v>
      </c>
      <c r="G43" s="24"/>
      <c r="H43" s="24"/>
      <c r="I43" s="24"/>
      <c r="J43" s="24"/>
    </row>
    <row r="44" spans="1:10" s="13" customFormat="1" ht="78.75" x14ac:dyDescent="0.25">
      <c r="A44" s="16">
        <v>2</v>
      </c>
      <c r="B44" s="32" t="s">
        <v>8</v>
      </c>
      <c r="C44" s="33" t="s">
        <v>75</v>
      </c>
      <c r="D44" s="33" t="s">
        <v>76</v>
      </c>
      <c r="E44" s="33" t="s">
        <v>128</v>
      </c>
      <c r="F44" s="33" t="s">
        <v>77</v>
      </c>
      <c r="G44" s="34">
        <f>SUMIFS(G45:G1067,$C45:$C1067,$C45,$D45:$D1067,$D45,$E45:$E1067,$E45)</f>
        <v>11137.800000000001</v>
      </c>
      <c r="H44" s="34">
        <f>SUMIFS(H45:H1067,$C45:$C1067,$C45,$D45:$D1067,$D45,$E45:$E1067,$E45)</f>
        <v>0</v>
      </c>
      <c r="I44" s="34">
        <f>SUMIFS(I45:I1067,$C45:$C1067,$C45,$D45:$D1067,$D45,$E45:$E1067,$E45)</f>
        <v>11137.800000000001</v>
      </c>
      <c r="J44" s="34">
        <f>SUMIFS(J45:J1067,$C45:$C1067,$C45,$D45:$D1067,$D45,$E45:$E1067,$E45)</f>
        <v>0</v>
      </c>
    </row>
    <row r="45" spans="1:10" s="13" customFormat="1" ht="31.5" x14ac:dyDescent="0.25">
      <c r="A45" s="17">
        <v>3</v>
      </c>
      <c r="B45" s="22" t="s">
        <v>10</v>
      </c>
      <c r="C45" s="23" t="s">
        <v>75</v>
      </c>
      <c r="D45" s="23" t="s">
        <v>76</v>
      </c>
      <c r="E45" s="23" t="s">
        <v>128</v>
      </c>
      <c r="F45" s="23" t="s">
        <v>78</v>
      </c>
      <c r="G45" s="24">
        <v>10712.2</v>
      </c>
      <c r="H45" s="24"/>
      <c r="I45" s="24">
        <v>10712.2</v>
      </c>
      <c r="J45" s="24"/>
    </row>
    <row r="46" spans="1:10" s="13" customFormat="1" ht="47.25" x14ac:dyDescent="0.25">
      <c r="A46" s="17">
        <v>3</v>
      </c>
      <c r="B46" s="22" t="s">
        <v>11</v>
      </c>
      <c r="C46" s="23" t="s">
        <v>75</v>
      </c>
      <c r="D46" s="23" t="s">
        <v>76</v>
      </c>
      <c r="E46" s="23" t="s">
        <v>128</v>
      </c>
      <c r="F46" s="23" t="s">
        <v>79</v>
      </c>
      <c r="G46" s="24">
        <v>425.6</v>
      </c>
      <c r="H46" s="24"/>
      <c r="I46" s="24">
        <v>425.6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75</v>
      </c>
      <c r="D47" s="23" t="s">
        <v>76</v>
      </c>
      <c r="E47" s="23" t="s">
        <v>128</v>
      </c>
      <c r="F47" s="23" t="s">
        <v>80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75</v>
      </c>
      <c r="D48" s="30" t="s">
        <v>91</v>
      </c>
      <c r="E48" s="30" t="s">
        <v>6</v>
      </c>
      <c r="F48" s="30" t="s">
        <v>77</v>
      </c>
      <c r="G48" s="31">
        <f>SUMIFS(G49:G1075,$C49:$C1075,$C49,$D49:$D1075,$D49)/2</f>
        <v>0</v>
      </c>
      <c r="H48" s="31">
        <f>SUMIFS(H49:H1075,$C49:$C1075,$C49,$D49:$D1075,$D49)/2</f>
        <v>0</v>
      </c>
      <c r="I48" s="31">
        <f>SUMIFS(I49:I1075,$C49:$C1075,$C49,$D49:$D1075,$D49)/2</f>
        <v>0</v>
      </c>
      <c r="J48" s="31">
        <f>SUMIFS(J49:J1075,$C49:$C1075,$C49,$D49:$D1075,$D49)/2</f>
        <v>0</v>
      </c>
    </row>
    <row r="49" spans="1:10" s="13" customFormat="1" ht="47.25" x14ac:dyDescent="0.25">
      <c r="A49" s="16">
        <v>2</v>
      </c>
      <c r="B49" s="32" t="s">
        <v>35</v>
      </c>
      <c r="C49" s="33" t="s">
        <v>75</v>
      </c>
      <c r="D49" s="33" t="s">
        <v>91</v>
      </c>
      <c r="E49" s="33" t="s">
        <v>129</v>
      </c>
      <c r="F49" s="33" t="s">
        <v>77</v>
      </c>
      <c r="G49" s="34">
        <f>SUMIFS(G50:G1072,$C50:$C1072,$C50,$D50:$D1072,$D50,$E50:$E1072,$E50)</f>
        <v>0</v>
      </c>
      <c r="H49" s="34">
        <f>SUMIFS(H50:H1072,$C50:$C1072,$C50,$D50:$D1072,$D50,$E50:$E1072,$E50)</f>
        <v>0</v>
      </c>
      <c r="I49" s="34">
        <f>SUMIFS(I50:I1072,$C50:$C1072,$C50,$D50:$D1072,$D50,$E50:$E1072,$E50)</f>
        <v>0</v>
      </c>
      <c r="J49" s="34">
        <f>SUMIFS(J50:J1072,$C50:$C1072,$C50,$D50:$D1072,$D50,$E50:$E1072,$E50)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75</v>
      </c>
      <c r="D50" s="23" t="s">
        <v>91</v>
      </c>
      <c r="E50" s="23" t="s">
        <v>129</v>
      </c>
      <c r="F50" s="23" t="s">
        <v>96</v>
      </c>
      <c r="G50" s="24">
        <v>0</v>
      </c>
      <c r="H50" s="24"/>
      <c r="I50" s="24">
        <v>0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75</v>
      </c>
      <c r="D51" s="30" t="s">
        <v>81</v>
      </c>
      <c r="E51" s="30"/>
      <c r="F51" s="30"/>
      <c r="G51" s="31">
        <f>SUMIFS(G52:G1078,$C52:$C1078,$C52,$D52:$D1078,$D52)/2</f>
        <v>45433.000000000007</v>
      </c>
      <c r="H51" s="31">
        <f>SUMIFS(H52:H1078,$C52:$C1078,$C52,$D52:$D1078,$D52)/2</f>
        <v>2770.4999999999995</v>
      </c>
      <c r="I51" s="31">
        <f>SUMIFS(I52:I1078,$C52:$C1078,$C52,$D52:$D1078,$D52)/2</f>
        <v>45627.200000000004</v>
      </c>
      <c r="J51" s="31">
        <f>SUMIFS(J52:J1078,$C52:$C1078,$C52,$D52:$D1078,$D52)/2</f>
        <v>2770.4999999999995</v>
      </c>
    </row>
    <row r="52" spans="1:10" s="13" customFormat="1" ht="82.9" customHeight="1" x14ac:dyDescent="0.25">
      <c r="A52" s="16">
        <v>2</v>
      </c>
      <c r="B52" s="32" t="s">
        <v>164</v>
      </c>
      <c r="C52" s="33" t="s">
        <v>75</v>
      </c>
      <c r="D52" s="33" t="s">
        <v>81</v>
      </c>
      <c r="E52" s="33" t="s">
        <v>45</v>
      </c>
      <c r="F52" s="33"/>
      <c r="G52" s="34">
        <f>SUMIFS(G53:G1075,$C53:$C1075,$C53,$D53:$D1075,$D53,$E53:$E1075,$E53)</f>
        <v>20447.3</v>
      </c>
      <c r="H52" s="34">
        <f>SUMIFS(H53:H1075,$C53:$C1075,$C53,$D53:$D1075,$D53,$E53:$E1075,$E53)</f>
        <v>54.4</v>
      </c>
      <c r="I52" s="34">
        <f>SUMIFS(I53:I1075,$C53:$C1075,$C53,$D53:$D1075,$D53,$E53:$E1075,$E53)</f>
        <v>20471.3</v>
      </c>
      <c r="J52" s="34">
        <f>SUMIFS(J53:J1075,$C53:$C1075,$C53,$D53:$D1075,$D53,$E53:$E1075,$E53)</f>
        <v>54.4</v>
      </c>
    </row>
    <row r="53" spans="1:10" s="13" customFormat="1" ht="15.75" x14ac:dyDescent="0.25">
      <c r="A53" s="17">
        <v>3</v>
      </c>
      <c r="B53" s="22" t="s">
        <v>46</v>
      </c>
      <c r="C53" s="23" t="s">
        <v>75</v>
      </c>
      <c r="D53" s="23" t="s">
        <v>81</v>
      </c>
      <c r="E53" s="23" t="s">
        <v>45</v>
      </c>
      <c r="F53" s="23" t="s">
        <v>97</v>
      </c>
      <c r="G53" s="24">
        <v>20447.3</v>
      </c>
      <c r="H53" s="24">
        <v>54.4</v>
      </c>
      <c r="I53" s="24">
        <v>20471.3</v>
      </c>
      <c r="J53" s="24">
        <v>54.4</v>
      </c>
    </row>
    <row r="54" spans="1:10" s="13" customFormat="1" ht="63" x14ac:dyDescent="0.25">
      <c r="A54" s="16">
        <v>2</v>
      </c>
      <c r="B54" s="35" t="s">
        <v>165</v>
      </c>
      <c r="C54" s="33" t="s">
        <v>75</v>
      </c>
      <c r="D54" s="33" t="s">
        <v>81</v>
      </c>
      <c r="E54" s="33" t="s">
        <v>47</v>
      </c>
      <c r="F54" s="33"/>
      <c r="G54" s="34">
        <f>SUMIFS(G55:G1077,$C55:$C1077,$C55,$D55:$D1077,$D55,$E55:$E1077,$E55)</f>
        <v>6691.8</v>
      </c>
      <c r="H54" s="34">
        <f>SUMIFS(H55:H1077,$C55:$C1077,$C55,$D55:$D1077,$D55,$E55:$E1077,$E55)</f>
        <v>99.6</v>
      </c>
      <c r="I54" s="34">
        <f>SUMIFS(I55:I1077,$C55:$C1077,$C55,$D55:$D1077,$D55,$E55:$E1077,$E55)</f>
        <v>6798</v>
      </c>
      <c r="J54" s="34">
        <f>SUMIFS(J55:J1077,$C55:$C1077,$C55,$D55:$D1077,$D55,$E55:$E1077,$E55)</f>
        <v>99.6</v>
      </c>
    </row>
    <row r="55" spans="1:10" s="13" customFormat="1" ht="15.75" x14ac:dyDescent="0.25">
      <c r="A55" s="17">
        <v>3</v>
      </c>
      <c r="B55" s="22" t="s">
        <v>46</v>
      </c>
      <c r="C55" s="23" t="s">
        <v>75</v>
      </c>
      <c r="D55" s="23" t="s">
        <v>81</v>
      </c>
      <c r="E55" s="23" t="s">
        <v>47</v>
      </c>
      <c r="F55" s="23" t="s">
        <v>97</v>
      </c>
      <c r="G55" s="24">
        <v>6691.8</v>
      </c>
      <c r="H55" s="24">
        <v>99.6</v>
      </c>
      <c r="I55" s="24">
        <v>6798</v>
      </c>
      <c r="J55" s="24">
        <v>99.6</v>
      </c>
    </row>
    <row r="56" spans="1:10" s="13" customFormat="1" ht="78.75" x14ac:dyDescent="0.25">
      <c r="A56" s="16">
        <v>2</v>
      </c>
      <c r="B56" s="32" t="s">
        <v>166</v>
      </c>
      <c r="C56" s="33" t="s">
        <v>75</v>
      </c>
      <c r="D56" s="33" t="s">
        <v>81</v>
      </c>
      <c r="E56" s="33" t="s">
        <v>48</v>
      </c>
      <c r="F56" s="33"/>
      <c r="G56" s="34">
        <f>SUMIFS(G57:G1079,$C57:$C1079,$C57,$D57:$D1079,$D57,$E57:$E1079,$E57)</f>
        <v>2207.8000000000002</v>
      </c>
      <c r="H56" s="34">
        <f>SUMIFS(H57:H1079,$C57:$C1079,$C57,$D57:$D1079,$D57,$E57:$E1079,$E57)</f>
        <v>0</v>
      </c>
      <c r="I56" s="34">
        <f>SUMIFS(I57:I1079,$C57:$C1079,$C57,$D57:$D1079,$D57,$E57:$E1079,$E57)</f>
        <v>2207.8000000000002</v>
      </c>
      <c r="J56" s="34">
        <f>SUMIFS(J57:J1079,$C57:$C1079,$C57,$D57:$D1079,$D57,$E57:$E1079,$E57)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75</v>
      </c>
      <c r="D57" s="23" t="s">
        <v>81</v>
      </c>
      <c r="E57" s="23" t="s">
        <v>48</v>
      </c>
      <c r="F57" s="23" t="s">
        <v>97</v>
      </c>
      <c r="G57" s="24">
        <v>2207.8000000000002</v>
      </c>
      <c r="H57" s="24"/>
      <c r="I57" s="24">
        <v>2207.8000000000002</v>
      </c>
      <c r="J57" s="24"/>
    </row>
    <row r="58" spans="1:10" s="13" customFormat="1" ht="78.75" x14ac:dyDescent="0.25">
      <c r="A58" s="16">
        <v>2</v>
      </c>
      <c r="B58" s="35" t="s">
        <v>167</v>
      </c>
      <c r="C58" s="33" t="s">
        <v>75</v>
      </c>
      <c r="D58" s="33" t="s">
        <v>81</v>
      </c>
      <c r="E58" s="33" t="s">
        <v>49</v>
      </c>
      <c r="F58" s="33" t="s">
        <v>77</v>
      </c>
      <c r="G58" s="34">
        <f>SUMIFS(G59:G1081,$C59:$C1081,$C59,$D59:$D1081,$D59,$E59:$E1081,$E59)</f>
        <v>8697.7999999999993</v>
      </c>
      <c r="H58" s="34">
        <f>SUMIFS(H59:H1081,$C59:$C1081,$C59,$D59:$D1081,$D59,$E59:$E1081,$E59)</f>
        <v>0</v>
      </c>
      <c r="I58" s="34">
        <f>SUMIFS(I59:I1081,$C59:$C1081,$C59,$D59:$D1081,$D59,$E59:$E1081,$E59)</f>
        <v>8697.7999999999993</v>
      </c>
      <c r="J58" s="34">
        <f>SUMIFS(J59:J1081,$C59:$C1081,$C59,$D59:$D1081,$D59,$E59:$E1081,$E59)</f>
        <v>0</v>
      </c>
    </row>
    <row r="59" spans="1:10" s="13" customFormat="1" ht="15.75" x14ac:dyDescent="0.25">
      <c r="A59" s="17">
        <v>3</v>
      </c>
      <c r="B59" s="22" t="s">
        <v>46</v>
      </c>
      <c r="C59" s="23" t="s">
        <v>75</v>
      </c>
      <c r="D59" s="23" t="s">
        <v>81</v>
      </c>
      <c r="E59" s="23" t="s">
        <v>49</v>
      </c>
      <c r="F59" s="23" t="s">
        <v>97</v>
      </c>
      <c r="G59" s="24">
        <v>8697.7999999999993</v>
      </c>
      <c r="H59" s="24"/>
      <c r="I59" s="24">
        <v>8697.7999999999993</v>
      </c>
      <c r="J59" s="24"/>
    </row>
    <row r="60" spans="1:10" s="13" customFormat="1" ht="78.75" x14ac:dyDescent="0.25">
      <c r="A60" s="16">
        <v>2</v>
      </c>
      <c r="B60" s="41" t="s">
        <v>168</v>
      </c>
      <c r="C60" s="33" t="s">
        <v>75</v>
      </c>
      <c r="D60" s="33" t="s">
        <v>81</v>
      </c>
      <c r="E60" s="33" t="s">
        <v>50</v>
      </c>
      <c r="F60" s="33" t="s">
        <v>77</v>
      </c>
      <c r="G60" s="34">
        <f>SUMIFS(G61:G1083,$C61:$C1083,$C61,$D61:$D1083,$D61,$E61:$E1083,$E61)</f>
        <v>326.3</v>
      </c>
      <c r="H60" s="34">
        <f>SUMIFS(H61:H1083,$C61:$C1083,$C61,$D61:$D1083,$D61,$E61:$E1083,$E61)</f>
        <v>0</v>
      </c>
      <c r="I60" s="34">
        <f>SUMIFS(I61:I1083,$C61:$C1083,$C61,$D61:$D1083,$D61,$E61:$E1083,$E61)</f>
        <v>390.3</v>
      </c>
      <c r="J60" s="34">
        <f>SUMIFS(J61:J1083,$C61:$C1083,$C61,$D61:$D1083,$D61,$E61:$E1083,$E61)</f>
        <v>0</v>
      </c>
    </row>
    <row r="61" spans="1:10" s="13" customFormat="1" ht="47.25" x14ac:dyDescent="0.25">
      <c r="A61" s="17">
        <v>3</v>
      </c>
      <c r="B61" s="22" t="s">
        <v>11</v>
      </c>
      <c r="C61" s="23" t="s">
        <v>75</v>
      </c>
      <c r="D61" s="23" t="s">
        <v>81</v>
      </c>
      <c r="E61" s="23" t="s">
        <v>50</v>
      </c>
      <c r="F61" s="23" t="s">
        <v>79</v>
      </c>
      <c r="G61" s="24">
        <v>326.3</v>
      </c>
      <c r="H61" s="24"/>
      <c r="I61" s="24">
        <v>390.3</v>
      </c>
      <c r="J61" s="24"/>
    </row>
    <row r="62" spans="1:10" s="13" customFormat="1" ht="15.75" x14ac:dyDescent="0.25">
      <c r="A62" s="17">
        <v>3</v>
      </c>
      <c r="B62" s="22" t="s">
        <v>46</v>
      </c>
      <c r="C62" s="23" t="s">
        <v>75</v>
      </c>
      <c r="D62" s="23" t="s">
        <v>81</v>
      </c>
      <c r="E62" s="23" t="s">
        <v>50</v>
      </c>
      <c r="F62" s="23" t="s">
        <v>97</v>
      </c>
      <c r="G62" s="24"/>
      <c r="H62" s="24"/>
      <c r="I62" s="24"/>
      <c r="J62" s="24"/>
    </row>
    <row r="63" spans="1:10" s="13" customFormat="1" ht="47.25" x14ac:dyDescent="0.25">
      <c r="A63" s="16">
        <v>2</v>
      </c>
      <c r="B63" s="41" t="s">
        <v>201</v>
      </c>
      <c r="C63" s="33" t="s">
        <v>75</v>
      </c>
      <c r="D63" s="33" t="s">
        <v>81</v>
      </c>
      <c r="E63" s="33" t="s">
        <v>161</v>
      </c>
      <c r="F63" s="33"/>
      <c r="G63" s="34">
        <f>SUMIFS(G64:G1087,$C64:$C1087,$C64,$D64:$D1087,$D64,$E64:$E1087,$E64)</f>
        <v>2454.4</v>
      </c>
      <c r="H63" s="34">
        <f>SUMIFS(H64:H1087,$C64:$C1087,$C64,$D64:$D1087,$D64,$E64:$E1087,$E64)</f>
        <v>2331.6</v>
      </c>
      <c r="I63" s="34">
        <f>SUMIFS(I64:I1087,$C64:$C1087,$C64,$D64:$D1087,$D64,$E64:$E1087,$E64)</f>
        <v>2454.4</v>
      </c>
      <c r="J63" s="34">
        <f>SUMIFS(J64:J1087,$C64:$C1087,$C64,$D64:$D1087,$D64,$E64:$E1087,$E64)</f>
        <v>2331.6</v>
      </c>
    </row>
    <row r="64" spans="1:10" s="13" customFormat="1" ht="15.75" x14ac:dyDescent="0.25">
      <c r="A64" s="17">
        <v>3</v>
      </c>
      <c r="B64" s="22" t="s">
        <v>46</v>
      </c>
      <c r="C64" s="23" t="s">
        <v>75</v>
      </c>
      <c r="D64" s="23" t="s">
        <v>81</v>
      </c>
      <c r="E64" s="23" t="s">
        <v>161</v>
      </c>
      <c r="F64" s="23" t="s">
        <v>97</v>
      </c>
      <c r="G64" s="24">
        <v>2454.4</v>
      </c>
      <c r="H64" s="24">
        <v>2331.6</v>
      </c>
      <c r="I64" s="24">
        <v>2454.4</v>
      </c>
      <c r="J64" s="24">
        <v>2331.6</v>
      </c>
    </row>
    <row r="65" spans="1:10" s="13" customFormat="1" ht="47.25" x14ac:dyDescent="0.25">
      <c r="A65" s="16">
        <v>2</v>
      </c>
      <c r="B65" s="41" t="s">
        <v>203</v>
      </c>
      <c r="C65" s="33" t="s">
        <v>75</v>
      </c>
      <c r="D65" s="33" t="s">
        <v>81</v>
      </c>
      <c r="E65" s="33" t="s">
        <v>202</v>
      </c>
      <c r="F65" s="33"/>
      <c r="G65" s="34">
        <f>SUMIFS(G66:G1089,$C66:$C1089,$C66,$D66:$D1089,$D66,$E66:$E1089,$E66)</f>
        <v>4248.6000000000004</v>
      </c>
      <c r="H65" s="34">
        <f>SUMIFS(H66:H1089,$C66:$C1089,$C66,$D66:$D1089,$D66,$E66:$E1089,$E66)</f>
        <v>284.89999999999998</v>
      </c>
      <c r="I65" s="34">
        <f>SUMIFS(I66:I1089,$C66:$C1089,$C66,$D66:$D1089,$D66,$E66:$E1089,$E66)</f>
        <v>4248.6000000000004</v>
      </c>
      <c r="J65" s="34">
        <f>SUMIFS(J66:J1089,$C66:$C1089,$C66,$D66:$D1089,$D66,$E66:$E1089,$E66)</f>
        <v>284.89999999999998</v>
      </c>
    </row>
    <row r="66" spans="1:10" s="13" customFormat="1" ht="31.5" x14ac:dyDescent="0.25">
      <c r="A66" s="17">
        <v>3</v>
      </c>
      <c r="B66" s="22" t="s">
        <v>23</v>
      </c>
      <c r="C66" s="23" t="s">
        <v>75</v>
      </c>
      <c r="D66" s="23" t="s">
        <v>81</v>
      </c>
      <c r="E66" s="23" t="s">
        <v>202</v>
      </c>
      <c r="F66" s="23" t="s">
        <v>88</v>
      </c>
      <c r="G66" s="24">
        <v>4248.6000000000004</v>
      </c>
      <c r="H66" s="24">
        <v>284.89999999999998</v>
      </c>
      <c r="I66" s="24">
        <v>4248.6000000000004</v>
      </c>
      <c r="J66" s="24">
        <v>284.89999999999998</v>
      </c>
    </row>
    <row r="67" spans="1:10" s="13" customFormat="1" ht="47.25" x14ac:dyDescent="0.25">
      <c r="A67" s="16">
        <v>2</v>
      </c>
      <c r="B67" s="41" t="s">
        <v>35</v>
      </c>
      <c r="C67" s="33" t="s">
        <v>75</v>
      </c>
      <c r="D67" s="33" t="s">
        <v>81</v>
      </c>
      <c r="E67" s="33" t="s">
        <v>129</v>
      </c>
      <c r="F67" s="33"/>
      <c r="G67" s="34">
        <f>SUMIFS(G68:G1091,$C68:$C1091,$C68,$D68:$D1091,$D68,$E68:$E1091,$E68)</f>
        <v>359</v>
      </c>
      <c r="H67" s="34">
        <f>SUMIFS(H68:H1091,$C68:$C1091,$C68,$D68:$D1091,$D68,$E68:$E1091,$E68)</f>
        <v>0</v>
      </c>
      <c r="I67" s="34">
        <f>SUMIFS(I68:I1091,$C68:$C1091,$C68,$D68:$D1091,$D68,$E68:$E1091,$E68)</f>
        <v>359</v>
      </c>
      <c r="J67" s="34">
        <f>SUMIFS(J68:J1091,$C68:$C1091,$C68,$D68:$D1091,$D68,$E68:$E1091,$E68)</f>
        <v>0</v>
      </c>
    </row>
    <row r="68" spans="1:10" s="13" customFormat="1" ht="15.75" x14ac:dyDescent="0.25">
      <c r="A68" s="17">
        <v>3</v>
      </c>
      <c r="B68" s="22" t="s">
        <v>160</v>
      </c>
      <c r="C68" s="23" t="s">
        <v>75</v>
      </c>
      <c r="D68" s="23" t="s">
        <v>81</v>
      </c>
      <c r="E68" s="23" t="s">
        <v>129</v>
      </c>
      <c r="F68" s="23" t="s">
        <v>159</v>
      </c>
      <c r="G68" s="24">
        <v>359</v>
      </c>
      <c r="H68" s="24"/>
      <c r="I68" s="24">
        <v>359</v>
      </c>
      <c r="J68" s="24"/>
    </row>
    <row r="69" spans="1:10" s="13" customFormat="1" ht="15.75" x14ac:dyDescent="0.25">
      <c r="A69" s="14">
        <v>0</v>
      </c>
      <c r="B69" s="26" t="s">
        <v>111</v>
      </c>
      <c r="C69" s="27" t="s">
        <v>94</v>
      </c>
      <c r="D69" s="27" t="s">
        <v>120</v>
      </c>
      <c r="E69" s="27"/>
      <c r="F69" s="27"/>
      <c r="G69" s="28">
        <f>SUMIFS(G70:G1101,$C70:$C1101,$C70)/3</f>
        <v>232.19999999999996</v>
      </c>
      <c r="H69" s="28">
        <f>SUMIFS(H70:H1091,$C70:$C1091,$C70)/3</f>
        <v>0</v>
      </c>
      <c r="I69" s="28">
        <f>SUMIFS(I70:I1101,$C70:$C1101,$C70)/3</f>
        <v>232.19999999999996</v>
      </c>
      <c r="J69" s="28">
        <f>SUMIFS(J70:J1091,$C70:$C1091,$C70)/3</f>
        <v>0</v>
      </c>
    </row>
    <row r="70" spans="1:10" s="13" customFormat="1" ht="15.75" x14ac:dyDescent="0.25">
      <c r="A70" s="15">
        <v>1</v>
      </c>
      <c r="B70" s="29" t="s">
        <v>51</v>
      </c>
      <c r="C70" s="30" t="s">
        <v>94</v>
      </c>
      <c r="D70" s="30" t="s">
        <v>92</v>
      </c>
      <c r="E70" s="30" t="s">
        <v>6</v>
      </c>
      <c r="F70" s="30" t="s">
        <v>77</v>
      </c>
      <c r="G70" s="31">
        <f>SUMIFS(G71:G1091,$C71:$C1091,$C71,$D71:$D1091,$D71)/2</f>
        <v>232.2</v>
      </c>
      <c r="H70" s="31">
        <f>SUMIFS(H71:H1091,$C71:$C1091,$C71,$D71:$D1091,$D71)/2</f>
        <v>0</v>
      </c>
      <c r="I70" s="31">
        <f>SUMIFS(I71:I1091,$C71:$C1091,$C71,$D71:$D1091,$D71)/2</f>
        <v>232.2</v>
      </c>
      <c r="J70" s="31">
        <f>SUMIFS(J71:J1091,$C71:$C1091,$C71,$D71:$D1091,$D71)/2</f>
        <v>0</v>
      </c>
    </row>
    <row r="71" spans="1:10" s="13" customFormat="1" ht="48.75" customHeight="1" x14ac:dyDescent="0.25">
      <c r="A71" s="16">
        <v>2</v>
      </c>
      <c r="B71" s="32" t="s">
        <v>169</v>
      </c>
      <c r="C71" s="33" t="s">
        <v>94</v>
      </c>
      <c r="D71" s="33" t="s">
        <v>92</v>
      </c>
      <c r="E71" s="33" t="s">
        <v>123</v>
      </c>
      <c r="F71" s="33" t="s">
        <v>77</v>
      </c>
      <c r="G71" s="34">
        <f>SUMIFS(G72:G1088,$C72:$C1088,$C72,$D72:$D1088,$D72,$E72:$E1088,$E72)</f>
        <v>232.2</v>
      </c>
      <c r="H71" s="34">
        <f>SUMIFS(H72:H1088,$C72:$C1088,$C72,$D72:$D1088,$D72,$E72:$E1088,$E72)</f>
        <v>0</v>
      </c>
      <c r="I71" s="34">
        <f>SUMIFS(I72:I1088,$C72:$C1088,$C72,$D72:$D1088,$D72,$E72:$E1088,$E72)</f>
        <v>232.2</v>
      </c>
      <c r="J71" s="34">
        <f>SUMIFS(J72:J1088,$C72:$C1088,$C72,$D72:$D1088,$D72,$E72:$E1088,$E72)</f>
        <v>0</v>
      </c>
    </row>
    <row r="72" spans="1:10" s="13" customFormat="1" ht="47.25" x14ac:dyDescent="0.25">
      <c r="A72" s="17">
        <v>3</v>
      </c>
      <c r="B72" s="22" t="s">
        <v>11</v>
      </c>
      <c r="C72" s="23" t="s">
        <v>94</v>
      </c>
      <c r="D72" s="23" t="s">
        <v>92</v>
      </c>
      <c r="E72" s="23" t="s">
        <v>123</v>
      </c>
      <c r="F72" s="23" t="s">
        <v>79</v>
      </c>
      <c r="G72" s="24">
        <v>232.2</v>
      </c>
      <c r="H72" s="24"/>
      <c r="I72" s="24">
        <v>232.2</v>
      </c>
      <c r="J72" s="24"/>
    </row>
    <row r="73" spans="1:10" s="13" customFormat="1" ht="31.5" x14ac:dyDescent="0.25">
      <c r="A73" s="14">
        <v>0</v>
      </c>
      <c r="B73" s="26" t="s">
        <v>112</v>
      </c>
      <c r="C73" s="27" t="s">
        <v>84</v>
      </c>
      <c r="D73" s="27" t="s">
        <v>120</v>
      </c>
      <c r="E73" s="27"/>
      <c r="F73" s="27"/>
      <c r="G73" s="28">
        <f>SUMIFS(G74:G1105,$C74:$C1105,$C74)/3</f>
        <v>7395.1000000000013</v>
      </c>
      <c r="H73" s="28">
        <f>SUMIFS(H74:H1095,$C74:$C1095,$C74)/3</f>
        <v>2889.6999999999994</v>
      </c>
      <c r="I73" s="28">
        <f>SUMIFS(I74:I1105,$C74:$C1105,$C74)/3</f>
        <v>7395.1000000000013</v>
      </c>
      <c r="J73" s="28">
        <f>SUMIFS(J74:J1095,$C74:$C1095,$C74)/3</f>
        <v>0</v>
      </c>
    </row>
    <row r="74" spans="1:10" s="13" customFormat="1" ht="47.25" x14ac:dyDescent="0.25">
      <c r="A74" s="15">
        <v>1</v>
      </c>
      <c r="B74" s="29" t="s">
        <v>52</v>
      </c>
      <c r="C74" s="30" t="s">
        <v>84</v>
      </c>
      <c r="D74" s="30" t="s">
        <v>95</v>
      </c>
      <c r="E74" s="30" t="s">
        <v>6</v>
      </c>
      <c r="F74" s="30" t="s">
        <v>77</v>
      </c>
      <c r="G74" s="31">
        <f>SUMIFS(G75:G1095,$C75:$C1095,$C75,$D75:$D1095,$D75)/2</f>
        <v>6764.6</v>
      </c>
      <c r="H74" s="31">
        <f>SUMIFS(H75:H1095,$C75:$C1095,$C75,$D75:$D1095,$D75)/2</f>
        <v>2889.7</v>
      </c>
      <c r="I74" s="31">
        <f>SUMIFS(I75:I1095,$C75:$C1095,$C75,$D75:$D1095,$D75)/2</f>
        <v>6764.6</v>
      </c>
      <c r="J74" s="31">
        <f>SUMIFS(J75:J1095,$C75:$C1095,$C75,$D75:$D1095,$D75)/2</f>
        <v>0</v>
      </c>
    </row>
    <row r="75" spans="1:10" s="13" customFormat="1" ht="94.5" x14ac:dyDescent="0.25">
      <c r="A75" s="16">
        <v>2</v>
      </c>
      <c r="B75" s="32" t="s">
        <v>164</v>
      </c>
      <c r="C75" s="33" t="s">
        <v>84</v>
      </c>
      <c r="D75" s="33" t="s">
        <v>95</v>
      </c>
      <c r="E75" s="33" t="s">
        <v>45</v>
      </c>
      <c r="F75" s="33"/>
      <c r="G75" s="34">
        <f>SUMIFS(G76:G1092,$C76:$C1092,$C76,$D76:$D1092,$D76,$E76:$E1092,$E76)</f>
        <v>1288.5999999999999</v>
      </c>
      <c r="H75" s="34">
        <f>SUMIFS(H76:H1092,$C76:$C1092,$C76,$D76:$D1092,$D76,$E76:$E1092,$E76)</f>
        <v>0</v>
      </c>
      <c r="I75" s="34">
        <f>SUMIFS(I76:I1092,$C76:$C1092,$C76,$D76:$D1092,$D76,$E76:$E1092,$E76)</f>
        <v>1288.5999999999999</v>
      </c>
      <c r="J75" s="34">
        <f>SUMIFS(J76:J1092,$C76:$C1092,$C76,$D76:$D1092,$D76,$E76:$E1092,$E76)</f>
        <v>0</v>
      </c>
    </row>
    <row r="76" spans="1:10" s="13" customFormat="1" ht="15.75" x14ac:dyDescent="0.25">
      <c r="A76" s="17">
        <v>3</v>
      </c>
      <c r="B76" s="22" t="s">
        <v>46</v>
      </c>
      <c r="C76" s="23" t="s">
        <v>84</v>
      </c>
      <c r="D76" s="23" t="s">
        <v>95</v>
      </c>
      <c r="E76" s="23" t="s">
        <v>45</v>
      </c>
      <c r="F76" s="23" t="s">
        <v>97</v>
      </c>
      <c r="G76" s="24">
        <v>1288.5999999999999</v>
      </c>
      <c r="H76" s="24"/>
      <c r="I76" s="24">
        <v>1288.5999999999999</v>
      </c>
      <c r="J76" s="24"/>
    </row>
    <row r="77" spans="1:10" s="13" customFormat="1" ht="87" customHeight="1" x14ac:dyDescent="0.25">
      <c r="A77" s="16">
        <v>2</v>
      </c>
      <c r="B77" s="32" t="s">
        <v>170</v>
      </c>
      <c r="C77" s="33" t="s">
        <v>84</v>
      </c>
      <c r="D77" s="33" t="s">
        <v>95</v>
      </c>
      <c r="E77" s="33" t="s">
        <v>124</v>
      </c>
      <c r="F77" s="33" t="s">
        <v>77</v>
      </c>
      <c r="G77" s="34">
        <f>SUMIFS(G78:G1094,$C78:$C1094,$C78,$D78:$D1094,$D78,$E78:$E1094,$E78)</f>
        <v>76</v>
      </c>
      <c r="H77" s="34">
        <f>SUMIFS(H78:H1094,$C78:$C1094,$C78,$D78:$D1094,$D78,$E78:$E1094,$E78)</f>
        <v>0</v>
      </c>
      <c r="I77" s="34">
        <f>SUMIFS(I78:I1094,$C78:$C1094,$C78,$D78:$D1094,$D78,$E78:$E1094,$E78)</f>
        <v>76</v>
      </c>
      <c r="J77" s="34">
        <f>SUMIFS(J78:J1094,$C78:$C1094,$C78,$D78:$D1094,$D78,$E78:$E1094,$E78)</f>
        <v>0</v>
      </c>
    </row>
    <row r="78" spans="1:10" s="13" customFormat="1" ht="47.25" x14ac:dyDescent="0.25">
      <c r="A78" s="17">
        <v>3</v>
      </c>
      <c r="B78" s="22" t="s">
        <v>11</v>
      </c>
      <c r="C78" s="23" t="s">
        <v>84</v>
      </c>
      <c r="D78" s="23" t="s">
        <v>95</v>
      </c>
      <c r="E78" s="23" t="s">
        <v>124</v>
      </c>
      <c r="F78" s="23" t="s">
        <v>79</v>
      </c>
      <c r="G78" s="24">
        <v>76</v>
      </c>
      <c r="H78" s="24"/>
      <c r="I78" s="24">
        <v>76</v>
      </c>
      <c r="J78" s="24"/>
    </row>
    <row r="79" spans="1:10" s="13" customFormat="1" ht="47.25" x14ac:dyDescent="0.25">
      <c r="A79" s="16">
        <v>2</v>
      </c>
      <c r="B79" s="32" t="s">
        <v>35</v>
      </c>
      <c r="C79" s="33" t="s">
        <v>84</v>
      </c>
      <c r="D79" s="33" t="s">
        <v>95</v>
      </c>
      <c r="E79" s="33" t="s">
        <v>129</v>
      </c>
      <c r="F79" s="33" t="s">
        <v>77</v>
      </c>
      <c r="G79" s="34">
        <f>SUMIFS(G80:G1103,$C80:$C1103,$C80,$D80:$D1103,$D80,$E80:$E1103,$E80)</f>
        <v>5400</v>
      </c>
      <c r="H79" s="34">
        <f>SUMIFS(H80:H1103,$C80:$C1103,$C80,$D80:$D1103,$D80,$E80:$E1103,$E80)</f>
        <v>2889.7</v>
      </c>
      <c r="I79" s="34">
        <f>SUMIFS(I80:I1103,$C80:$C1103,$C80,$D80:$D1103,$D80,$E80:$E1103,$E80)</f>
        <v>5400</v>
      </c>
      <c r="J79" s="34">
        <f>SUMIFS(J80:J1103,$C80:$C1103,$C80,$D80:$D1103,$D80,$E80:$E1103,$E80)</f>
        <v>0</v>
      </c>
    </row>
    <row r="80" spans="1:10" s="13" customFormat="1" ht="47.25" x14ac:dyDescent="0.25">
      <c r="A80" s="17">
        <v>3</v>
      </c>
      <c r="B80" s="22" t="s">
        <v>11</v>
      </c>
      <c r="C80" s="23" t="s">
        <v>84</v>
      </c>
      <c r="D80" s="23" t="s">
        <v>95</v>
      </c>
      <c r="E80" s="23" t="s">
        <v>129</v>
      </c>
      <c r="F80" s="23" t="s">
        <v>79</v>
      </c>
      <c r="G80" s="24">
        <v>5400</v>
      </c>
      <c r="H80" s="24">
        <v>2889.7</v>
      </c>
      <c r="I80" s="24">
        <v>5400</v>
      </c>
      <c r="J80" s="24"/>
    </row>
    <row r="81" spans="1:10" s="13" customFormat="1" ht="47.25" x14ac:dyDescent="0.25">
      <c r="A81" s="15">
        <v>1</v>
      </c>
      <c r="B81" s="29" t="s">
        <v>36</v>
      </c>
      <c r="C81" s="30" t="s">
        <v>84</v>
      </c>
      <c r="D81" s="30" t="s">
        <v>82</v>
      </c>
      <c r="E81" s="30"/>
      <c r="F81" s="30"/>
      <c r="G81" s="31">
        <f>SUMIFS(G82:G1100,$C82:$C1100,$C82,$D82:$D1100,$D82)/2</f>
        <v>630.5</v>
      </c>
      <c r="H81" s="31">
        <f>SUMIFS(H82:H1100,$C82:$C1100,$C82,$D82:$D1100,$D82)/2</f>
        <v>0</v>
      </c>
      <c r="I81" s="31">
        <f>SUMIFS(I82:I1100,$C82:$C1100,$C82,$D82:$D1100,$D82)/2</f>
        <v>630.5</v>
      </c>
      <c r="J81" s="31">
        <f>SUMIFS(J82:J1100,$C82:$C1100,$C82,$D82:$D1100,$D82)/2</f>
        <v>0</v>
      </c>
    </row>
    <row r="82" spans="1:10" s="13" customFormat="1" ht="82.15" customHeight="1" x14ac:dyDescent="0.25">
      <c r="A82" s="16">
        <v>2</v>
      </c>
      <c r="B82" s="32" t="s">
        <v>171</v>
      </c>
      <c r="C82" s="33" t="s">
        <v>84</v>
      </c>
      <c r="D82" s="33" t="s">
        <v>82</v>
      </c>
      <c r="E82" s="33" t="s">
        <v>53</v>
      </c>
      <c r="F82" s="33"/>
      <c r="G82" s="34">
        <f>SUMIFS(G83:G1097,$C83:$C1097,$C83,$D83:$D1097,$D83,$E83:$E1097,$E83)</f>
        <v>350.5</v>
      </c>
      <c r="H82" s="34">
        <f>SUMIFS(H83:H1097,$C83:$C1097,$C83,$D83:$D1097,$D83,$E83:$E1097,$E83)</f>
        <v>0</v>
      </c>
      <c r="I82" s="34">
        <f>SUMIFS(I83:I1097,$C83:$C1097,$C83,$D83:$D1097,$D83,$E83:$E1097,$E83)</f>
        <v>350.5</v>
      </c>
      <c r="J82" s="34">
        <f>SUMIFS(J83:J1097,$C83:$C1097,$C83,$D83:$D1097,$D83,$E83:$E1097,$E83)</f>
        <v>0</v>
      </c>
    </row>
    <row r="83" spans="1:10" s="13" customFormat="1" ht="15.75" x14ac:dyDescent="0.25">
      <c r="A83" s="17">
        <v>3</v>
      </c>
      <c r="B83" s="22" t="s">
        <v>46</v>
      </c>
      <c r="C83" s="23" t="s">
        <v>84</v>
      </c>
      <c r="D83" s="23" t="s">
        <v>82</v>
      </c>
      <c r="E83" s="23" t="s">
        <v>53</v>
      </c>
      <c r="F83" s="23" t="s">
        <v>97</v>
      </c>
      <c r="G83" s="24">
        <v>350.5</v>
      </c>
      <c r="H83" s="24"/>
      <c r="I83" s="24">
        <v>350.5</v>
      </c>
      <c r="J83" s="24"/>
    </row>
    <row r="84" spans="1:10" s="13" customFormat="1" ht="63" x14ac:dyDescent="0.25">
      <c r="A84" s="16">
        <v>2</v>
      </c>
      <c r="B84" s="32" t="s">
        <v>172</v>
      </c>
      <c r="C84" s="33" t="s">
        <v>84</v>
      </c>
      <c r="D84" s="33" t="s">
        <v>82</v>
      </c>
      <c r="E84" s="33" t="s">
        <v>37</v>
      </c>
      <c r="F84" s="33"/>
      <c r="G84" s="34">
        <f>SUMIFS(G85:G1099,$C85:$C1099,$C85,$D85:$D1099,$D85,$E85:$E1099,$E85)</f>
        <v>280</v>
      </c>
      <c r="H84" s="34">
        <f>SUMIFS(H85:H1099,$C85:$C1099,$C85,$D85:$D1099,$D85,$E85:$E1099,$E85)</f>
        <v>0</v>
      </c>
      <c r="I84" s="34">
        <f>SUMIFS(I85:I1099,$C85:$C1099,$C85,$D85:$D1099,$D85,$E85:$E1099,$E85)</f>
        <v>280</v>
      </c>
      <c r="J84" s="34">
        <f>SUMIFS(J85:J1099,$C85:$C1099,$C85,$D85:$D1099,$D85,$E85:$E1099,$E85)</f>
        <v>0</v>
      </c>
    </row>
    <row r="85" spans="1:10" s="13" customFormat="1" ht="47.25" x14ac:dyDescent="0.25">
      <c r="A85" s="17">
        <v>3</v>
      </c>
      <c r="B85" s="22" t="s">
        <v>11</v>
      </c>
      <c r="C85" s="23" t="s">
        <v>84</v>
      </c>
      <c r="D85" s="23" t="s">
        <v>82</v>
      </c>
      <c r="E85" s="23" t="s">
        <v>37</v>
      </c>
      <c r="F85" s="23" t="s">
        <v>79</v>
      </c>
      <c r="G85" s="24">
        <v>280</v>
      </c>
      <c r="H85" s="24"/>
      <c r="I85" s="24">
        <v>280</v>
      </c>
      <c r="J85" s="24"/>
    </row>
    <row r="86" spans="1:10" s="13" customFormat="1" ht="15.75" x14ac:dyDescent="0.25">
      <c r="A86" s="14">
        <v>0</v>
      </c>
      <c r="B86" s="26" t="s">
        <v>113</v>
      </c>
      <c r="C86" s="27" t="s">
        <v>92</v>
      </c>
      <c r="D86" s="27" t="s">
        <v>120</v>
      </c>
      <c r="E86" s="27"/>
      <c r="F86" s="27"/>
      <c r="G86" s="28">
        <f>SUMIFS(G87:G1116,$C87:$C1116,$C87)/3</f>
        <v>101518.19999999997</v>
      </c>
      <c r="H86" s="28">
        <f>SUMIFS(H87:H1106,$C87:$C1106,$C87)/3</f>
        <v>86956.000000000015</v>
      </c>
      <c r="I86" s="28">
        <f>SUMIFS(I87:I1116,$C87:$C1116,$C87)/3</f>
        <v>102992.29999999997</v>
      </c>
      <c r="J86" s="28">
        <f>SUMIFS(J87:J1106,$C87:$C1106,$C87)/3</f>
        <v>86956.000000000015</v>
      </c>
    </row>
    <row r="87" spans="1:10" s="13" customFormat="1" ht="15.75" x14ac:dyDescent="0.25">
      <c r="A87" s="15">
        <v>1</v>
      </c>
      <c r="B87" s="29" t="s">
        <v>54</v>
      </c>
      <c r="C87" s="30" t="s">
        <v>92</v>
      </c>
      <c r="D87" s="30" t="s">
        <v>98</v>
      </c>
      <c r="E87" s="30"/>
      <c r="F87" s="30"/>
      <c r="G87" s="31">
        <f>SUMIFS(G88:G1106,$C88:$C1106,$C88,$D88:$D1106,$D88)/2</f>
        <v>27877.100000000002</v>
      </c>
      <c r="H87" s="31">
        <f>SUMIFS(H88:H1106,$C88:$C1106,$C88,$D88:$D1106,$D88)/2</f>
        <v>27534.300000000003</v>
      </c>
      <c r="I87" s="31">
        <f>SUMIFS(I88:I1106,$C88:$C1106,$C88,$D88:$D1106,$D88)/2</f>
        <v>29351.199999999997</v>
      </c>
      <c r="J87" s="31">
        <f>SUMIFS(J88:J1106,$C88:$C1106,$C88,$D88:$D1106,$D88)/2</f>
        <v>27534.300000000003</v>
      </c>
    </row>
    <row r="88" spans="1:10" s="13" customFormat="1" ht="63" x14ac:dyDescent="0.25">
      <c r="A88" s="16">
        <v>2</v>
      </c>
      <c r="B88" s="39" t="s">
        <v>144</v>
      </c>
      <c r="C88" s="33" t="s">
        <v>92</v>
      </c>
      <c r="D88" s="33" t="s">
        <v>98</v>
      </c>
      <c r="E88" s="33" t="s">
        <v>14</v>
      </c>
      <c r="F88" s="33"/>
      <c r="G88" s="34">
        <f>SUMIFS(G89:G1103,$C89:$C1103,$C89,$D89:$D1103,$D89,$E89:$E1103,$E89)</f>
        <v>0</v>
      </c>
      <c r="H88" s="34">
        <f>SUMIFS(H89:H1103,$C89:$C1103,$C89,$D89:$D1103,$D89,$E89:$E1103,$E89)</f>
        <v>0</v>
      </c>
      <c r="I88" s="34">
        <f>SUMIFS(I89:I1103,$C89:$C1103,$C89,$D89:$D1103,$D89,$E89:$E1103,$E89)</f>
        <v>0</v>
      </c>
      <c r="J88" s="34">
        <f>SUMIFS(J89:J1103,$C89:$C1103,$C89,$D89:$D1103,$D89,$E89:$E1103,$E89)</f>
        <v>0</v>
      </c>
    </row>
    <row r="89" spans="1:10" s="13" customFormat="1" ht="47.25" x14ac:dyDescent="0.25">
      <c r="A89" s="17">
        <v>3</v>
      </c>
      <c r="B89" s="22" t="s">
        <v>11</v>
      </c>
      <c r="C89" s="23" t="s">
        <v>92</v>
      </c>
      <c r="D89" s="23" t="s">
        <v>98</v>
      </c>
      <c r="E89" s="23" t="s">
        <v>14</v>
      </c>
      <c r="F89" s="23" t="s">
        <v>79</v>
      </c>
      <c r="G89" s="24"/>
      <c r="H89" s="24"/>
      <c r="I89" s="24"/>
      <c r="J89" s="24"/>
    </row>
    <row r="90" spans="1:10" s="13" customFormat="1" ht="78.75" x14ac:dyDescent="0.25">
      <c r="A90" s="16">
        <v>2</v>
      </c>
      <c r="B90" s="32" t="s">
        <v>55</v>
      </c>
      <c r="C90" s="33" t="s">
        <v>92</v>
      </c>
      <c r="D90" s="33" t="s">
        <v>98</v>
      </c>
      <c r="E90" s="33" t="s">
        <v>56</v>
      </c>
      <c r="F90" s="33"/>
      <c r="G90" s="34">
        <f>SUMIFS(G91:G1105,$C91:$C1105,$C91,$D91:$D1105,$D91,$E91:$E1105,$E91)</f>
        <v>27877.100000000002</v>
      </c>
      <c r="H90" s="34">
        <f>SUMIFS(H91:H1105,$C91:$C1105,$C91,$D91:$D1105,$D91,$E91:$E1105,$E91)</f>
        <v>27534.300000000003</v>
      </c>
      <c r="I90" s="34">
        <f>SUMIFS(I91:I1105,$C91:$C1105,$C91,$D91:$D1105,$D91,$E91:$E1105,$E91)</f>
        <v>29351.200000000001</v>
      </c>
      <c r="J90" s="34">
        <f>SUMIFS(J91:J1105,$C91:$C1105,$C91,$D91:$D1105,$D91,$E91:$E1105,$E91)</f>
        <v>27534.300000000003</v>
      </c>
    </row>
    <row r="91" spans="1:10" s="13" customFormat="1" ht="31.5" x14ac:dyDescent="0.25">
      <c r="A91" s="17">
        <v>3</v>
      </c>
      <c r="B91" s="22" t="s">
        <v>23</v>
      </c>
      <c r="C91" s="23" t="s">
        <v>92</v>
      </c>
      <c r="D91" s="23" t="s">
        <v>98</v>
      </c>
      <c r="E91" s="23" t="s">
        <v>56</v>
      </c>
      <c r="F91" s="23" t="s">
        <v>88</v>
      </c>
      <c r="G91" s="24">
        <v>3644.6</v>
      </c>
      <c r="H91" s="24">
        <v>3644.6</v>
      </c>
      <c r="I91" s="24">
        <v>3940</v>
      </c>
      <c r="J91" s="24">
        <v>3644.6</v>
      </c>
    </row>
    <row r="92" spans="1:10" s="13" customFormat="1" ht="47.25" x14ac:dyDescent="0.25">
      <c r="A92" s="17">
        <v>3</v>
      </c>
      <c r="B92" s="22" t="s">
        <v>11</v>
      </c>
      <c r="C92" s="23" t="s">
        <v>92</v>
      </c>
      <c r="D92" s="23" t="s">
        <v>98</v>
      </c>
      <c r="E92" s="23" t="s">
        <v>56</v>
      </c>
      <c r="F92" s="23" t="s">
        <v>79</v>
      </c>
      <c r="G92" s="24">
        <v>677.2</v>
      </c>
      <c r="H92" s="24">
        <v>538.4</v>
      </c>
      <c r="I92" s="24">
        <v>677.2</v>
      </c>
      <c r="J92" s="24">
        <v>538.4</v>
      </c>
    </row>
    <row r="93" spans="1:10" s="13" customFormat="1" ht="15.75" x14ac:dyDescent="0.25">
      <c r="A93" s="17">
        <v>3</v>
      </c>
      <c r="B93" s="22" t="s">
        <v>46</v>
      </c>
      <c r="C93" s="23" t="s">
        <v>92</v>
      </c>
      <c r="D93" s="23" t="s">
        <v>98</v>
      </c>
      <c r="E93" s="23" t="s">
        <v>56</v>
      </c>
      <c r="F93" s="23" t="s">
        <v>97</v>
      </c>
      <c r="G93" s="24">
        <v>204</v>
      </c>
      <c r="H93" s="24"/>
      <c r="I93" s="24">
        <v>204</v>
      </c>
      <c r="J93" s="24"/>
    </row>
    <row r="94" spans="1:10" s="13" customFormat="1" ht="78.75" x14ac:dyDescent="0.25">
      <c r="A94" s="17">
        <v>3</v>
      </c>
      <c r="B94" s="22" t="s">
        <v>186</v>
      </c>
      <c r="C94" s="23" t="s">
        <v>92</v>
      </c>
      <c r="D94" s="23" t="s">
        <v>98</v>
      </c>
      <c r="E94" s="23" t="s">
        <v>56</v>
      </c>
      <c r="F94" s="23" t="s">
        <v>99</v>
      </c>
      <c r="G94" s="24">
        <v>23347.9</v>
      </c>
      <c r="H94" s="24">
        <v>23347.9</v>
      </c>
      <c r="I94" s="24">
        <v>24526.6</v>
      </c>
      <c r="J94" s="24">
        <v>23347.9</v>
      </c>
    </row>
    <row r="95" spans="1:10" s="13" customFormat="1" ht="15.75" x14ac:dyDescent="0.25">
      <c r="A95" s="17">
        <v>3</v>
      </c>
      <c r="B95" s="22" t="s">
        <v>12</v>
      </c>
      <c r="C95" s="23" t="s">
        <v>92</v>
      </c>
      <c r="D95" s="23" t="s">
        <v>98</v>
      </c>
      <c r="E95" s="23" t="s">
        <v>56</v>
      </c>
      <c r="F95" s="23" t="s">
        <v>80</v>
      </c>
      <c r="G95" s="24">
        <v>3.4</v>
      </c>
      <c r="H95" s="24">
        <v>3.4</v>
      </c>
      <c r="I95" s="24">
        <v>3.4</v>
      </c>
      <c r="J95" s="24">
        <v>3.4</v>
      </c>
    </row>
    <row r="96" spans="1:10" s="13" customFormat="1" ht="15.75" x14ac:dyDescent="0.25">
      <c r="A96" s="15">
        <v>1</v>
      </c>
      <c r="B96" s="29" t="s">
        <v>57</v>
      </c>
      <c r="C96" s="30" t="s">
        <v>92</v>
      </c>
      <c r="D96" s="30" t="s">
        <v>89</v>
      </c>
      <c r="E96" s="30" t="s">
        <v>6</v>
      </c>
      <c r="F96" s="30" t="s">
        <v>77</v>
      </c>
      <c r="G96" s="31">
        <f>SUMIFS(G97:G1115,$C97:$C1115,$C97,$D97:$D1115,$D97)/2</f>
        <v>1887.2</v>
      </c>
      <c r="H96" s="31">
        <f>SUMIFS(H97:H1115,$C97:$C1115,$C97,$D97:$D1115,$D97)/2</f>
        <v>0</v>
      </c>
      <c r="I96" s="31">
        <f>SUMIFS(I97:I1115,$C97:$C1115,$C97,$D97:$D1115,$D97)/2</f>
        <v>1887.2</v>
      </c>
      <c r="J96" s="31">
        <f>SUMIFS(J97:J1115,$C97:$C1115,$C97,$D97:$D1115,$D97)/2</f>
        <v>0</v>
      </c>
    </row>
    <row r="97" spans="1:10" s="13" customFormat="1" ht="63" x14ac:dyDescent="0.25">
      <c r="A97" s="16">
        <v>2</v>
      </c>
      <c r="B97" s="41" t="s">
        <v>143</v>
      </c>
      <c r="C97" s="42" t="s">
        <v>92</v>
      </c>
      <c r="D97" s="42" t="s">
        <v>89</v>
      </c>
      <c r="E97" s="42" t="s">
        <v>147</v>
      </c>
      <c r="F97" s="33"/>
      <c r="G97" s="34">
        <f>SUMIFS(G98:G1112,$C98:$C1112,$C98,$D98:$D1112,$D98,$E98:$E1112,$E98)</f>
        <v>1887.2</v>
      </c>
      <c r="H97" s="34">
        <f>SUMIFS(H98:H1112,$C98:$C1112,$C98,$D98:$D1112,$D98,$E98:$E1112,$E98)</f>
        <v>0</v>
      </c>
      <c r="I97" s="34">
        <f>SUMIFS(I98:I1112,$C98:$C1112,$C98,$D98:$D1112,$D98,$E98:$E1112,$E98)</f>
        <v>1887.2</v>
      </c>
      <c r="J97" s="34">
        <f>SUMIFS(J98:J1112,$C98:$C1112,$C98,$D98:$D1112,$D98,$E98:$E1112,$E98)</f>
        <v>0</v>
      </c>
    </row>
    <row r="98" spans="1:10" s="13" customFormat="1" ht="78.75" x14ac:dyDescent="0.25">
      <c r="A98" s="17">
        <v>3</v>
      </c>
      <c r="B98" s="22" t="s">
        <v>186</v>
      </c>
      <c r="C98" s="23" t="s">
        <v>92</v>
      </c>
      <c r="D98" s="23" t="s">
        <v>89</v>
      </c>
      <c r="E98" s="23" t="s">
        <v>147</v>
      </c>
      <c r="F98" s="23" t="s">
        <v>99</v>
      </c>
      <c r="G98" s="24">
        <v>1887.2</v>
      </c>
      <c r="H98" s="24"/>
      <c r="I98" s="24">
        <v>1887.2</v>
      </c>
      <c r="J98" s="24"/>
    </row>
    <row r="99" spans="1:10" s="13" customFormat="1" ht="15.75" x14ac:dyDescent="0.25">
      <c r="A99" s="15">
        <v>1</v>
      </c>
      <c r="B99" s="40" t="s">
        <v>181</v>
      </c>
      <c r="C99" s="30" t="s">
        <v>92</v>
      </c>
      <c r="D99" s="30" t="s">
        <v>95</v>
      </c>
      <c r="E99" s="30"/>
      <c r="F99" s="30"/>
      <c r="G99" s="31">
        <f>SUMIFS(G100:G1118,$C100:$C1118,$C100,$D100:$D1118,$D100)/2</f>
        <v>49086</v>
      </c>
      <c r="H99" s="31">
        <f>SUMIFS(H100:H1118,$C100:$C1118,$C100,$D100:$D1118,$D100)/2</f>
        <v>45000</v>
      </c>
      <c r="I99" s="31">
        <f>SUMIFS(I100:I1118,$C100:$C1118,$C100,$D100:$D1118,$D100)/2</f>
        <v>49086</v>
      </c>
      <c r="J99" s="31">
        <f>SUMIFS(J100:J1118,$C100:$C1118,$C100,$D100:$D1118,$D100)/2</f>
        <v>45000</v>
      </c>
    </row>
    <row r="100" spans="1:10" s="13" customFormat="1" ht="63" x14ac:dyDescent="0.25">
      <c r="A100" s="16">
        <v>2</v>
      </c>
      <c r="B100" s="32" t="s">
        <v>191</v>
      </c>
      <c r="C100" s="33" t="s">
        <v>92</v>
      </c>
      <c r="D100" s="33" t="s">
        <v>95</v>
      </c>
      <c r="E100" s="33" t="s">
        <v>58</v>
      </c>
      <c r="F100" s="33"/>
      <c r="G100" s="34">
        <f>SUMIFS(G101:G1115,$C101:$C1115,$C101,$D101:$D1115,$D101,$E101:$E1115,$E101)</f>
        <v>49086</v>
      </c>
      <c r="H100" s="34">
        <f>SUMIFS(H101:H1115,$C101:$C1115,$C101,$D101:$D1115,$D101,$E101:$E1115,$E101)</f>
        <v>45000</v>
      </c>
      <c r="I100" s="34">
        <f>SUMIFS(I101:I1115,$C101:$C1115,$C101,$D101:$D1115,$D101,$E101:$E1115,$E101)</f>
        <v>49086</v>
      </c>
      <c r="J100" s="34">
        <f>SUMIFS(J101:J1115,$C101:$C1115,$C101,$D101:$D1115,$D101,$E101:$E1115,$E101)</f>
        <v>45000</v>
      </c>
    </row>
    <row r="101" spans="1:10" s="13" customFormat="1" ht="15.75" x14ac:dyDescent="0.25">
      <c r="A101" s="17">
        <v>3</v>
      </c>
      <c r="B101" s="22" t="s">
        <v>46</v>
      </c>
      <c r="C101" s="23" t="s">
        <v>92</v>
      </c>
      <c r="D101" s="23" t="s">
        <v>95</v>
      </c>
      <c r="E101" s="23" t="s">
        <v>58</v>
      </c>
      <c r="F101" s="23" t="s">
        <v>97</v>
      </c>
      <c r="G101" s="24">
        <v>49086</v>
      </c>
      <c r="H101" s="24">
        <v>45000</v>
      </c>
      <c r="I101" s="24">
        <v>49086</v>
      </c>
      <c r="J101" s="24">
        <v>45000</v>
      </c>
    </row>
    <row r="102" spans="1:10" s="13" customFormat="1" ht="15.75" x14ac:dyDescent="0.25">
      <c r="A102" s="15">
        <v>1</v>
      </c>
      <c r="B102" s="29" t="s">
        <v>151</v>
      </c>
      <c r="C102" s="30" t="s">
        <v>92</v>
      </c>
      <c r="D102" s="30" t="s">
        <v>90</v>
      </c>
      <c r="E102" s="30" t="s">
        <v>6</v>
      </c>
      <c r="F102" s="30" t="s">
        <v>77</v>
      </c>
      <c r="G102" s="31">
        <f>SUMIFS(G103:G1121,$C103:$C1121,$C103,$D103:$D1121,$D103)/2</f>
        <v>0</v>
      </c>
      <c r="H102" s="31">
        <f>SUMIFS(H103:H1121,$C103:$C1121,$C103,$D103:$D1121,$D103)/2</f>
        <v>0</v>
      </c>
      <c r="I102" s="31">
        <f>SUMIFS(I103:I1121,$C103:$C1121,$C103,$D103:$D1121,$D103)/2</f>
        <v>0</v>
      </c>
      <c r="J102" s="31">
        <f>SUMIFS(J103:J1121,$C103:$C1121,$C103,$D103:$D1121,$D103)/2</f>
        <v>0</v>
      </c>
    </row>
    <row r="103" spans="1:10" s="13" customFormat="1" ht="78.75" x14ac:dyDescent="0.25">
      <c r="A103" s="16">
        <v>2</v>
      </c>
      <c r="B103" s="41" t="s">
        <v>168</v>
      </c>
      <c r="C103" s="33" t="s">
        <v>92</v>
      </c>
      <c r="D103" s="33" t="s">
        <v>90</v>
      </c>
      <c r="E103" s="33" t="s">
        <v>50</v>
      </c>
      <c r="F103" s="33"/>
      <c r="G103" s="34">
        <f>SUMIFS(G104:G1118,$C104:$C1118,$C104,$D104:$D1118,$D104,$E104:$E1118,$E104)</f>
        <v>0</v>
      </c>
      <c r="H103" s="34">
        <f>SUMIFS(H104:H1118,$C104:$C1118,$C104,$D104:$D1118,$D104,$E104:$E1118,$E104)</f>
        <v>0</v>
      </c>
      <c r="I103" s="34">
        <f>SUMIFS(I104:I1118,$C104:$C1118,$C104,$D104:$D1118,$D104,$E104:$E1118,$E104)</f>
        <v>0</v>
      </c>
      <c r="J103" s="34">
        <f>SUMIFS(J104:J1118,$C104:$C1118,$C104,$D104:$D1118,$D104,$E104:$E1118,$E104)</f>
        <v>0</v>
      </c>
    </row>
    <row r="104" spans="1:10" s="13" customFormat="1" ht="15.75" x14ac:dyDescent="0.25">
      <c r="A104" s="17">
        <v>3</v>
      </c>
      <c r="B104" s="22" t="s">
        <v>46</v>
      </c>
      <c r="C104" s="23" t="s">
        <v>92</v>
      </c>
      <c r="D104" s="23" t="s">
        <v>90</v>
      </c>
      <c r="E104" s="23" t="s">
        <v>50</v>
      </c>
      <c r="F104" s="23" t="s">
        <v>97</v>
      </c>
      <c r="G104" s="24"/>
      <c r="H104" s="24"/>
      <c r="I104" s="24"/>
      <c r="J104" s="24"/>
    </row>
    <row r="105" spans="1:10" s="13" customFormat="1" ht="47.25" x14ac:dyDescent="0.25">
      <c r="A105" s="16">
        <v>2</v>
      </c>
      <c r="B105" s="41" t="s">
        <v>157</v>
      </c>
      <c r="C105" s="33" t="s">
        <v>92</v>
      </c>
      <c r="D105" s="33" t="s">
        <v>90</v>
      </c>
      <c r="E105" s="33" t="s">
        <v>154</v>
      </c>
      <c r="F105" s="33"/>
      <c r="G105" s="34">
        <f>SUMIFS(G106:G1120,$C106:$C1120,$C106,$D106:$D1120,$D106,$E106:$E1120,$E106)</f>
        <v>0</v>
      </c>
      <c r="H105" s="34">
        <f>SUMIFS(H106:H1120,$C106:$C1120,$C106,$D106:$D1120,$D106,$E106:$E1120,$E106)</f>
        <v>0</v>
      </c>
      <c r="I105" s="34">
        <f>SUMIFS(I106:I1120,$C106:$C1120,$C106,$D106:$D1120,$D106,$E106:$E1120,$E106)</f>
        <v>0</v>
      </c>
      <c r="J105" s="34">
        <f>SUMIFS(J106:J1120,$C106:$C1120,$C106,$D106:$D1120,$D106,$E106:$E1120,$E106)</f>
        <v>0</v>
      </c>
    </row>
    <row r="106" spans="1:10" s="13" customFormat="1" ht="15.75" x14ac:dyDescent="0.25">
      <c r="A106" s="17">
        <v>3</v>
      </c>
      <c r="B106" s="22" t="s">
        <v>156</v>
      </c>
      <c r="C106" s="23" t="s">
        <v>92</v>
      </c>
      <c r="D106" s="23" t="s">
        <v>90</v>
      </c>
      <c r="E106" s="23" t="s">
        <v>154</v>
      </c>
      <c r="F106" s="23" t="s">
        <v>155</v>
      </c>
      <c r="G106" s="24"/>
      <c r="H106" s="24"/>
      <c r="I106" s="24"/>
      <c r="J106" s="24"/>
    </row>
    <row r="107" spans="1:10" s="13" customFormat="1" ht="31.5" x14ac:dyDescent="0.25">
      <c r="A107" s="15">
        <v>1</v>
      </c>
      <c r="B107" s="29" t="s">
        <v>38</v>
      </c>
      <c r="C107" s="30" t="s">
        <v>92</v>
      </c>
      <c r="D107" s="30" t="s">
        <v>93</v>
      </c>
      <c r="E107" s="30"/>
      <c r="F107" s="30"/>
      <c r="G107" s="31">
        <f>SUMIFS(G108:G1126,$C108:$C1126,$C108,$D108:$D1126,$D108)/2</f>
        <v>22667.9</v>
      </c>
      <c r="H107" s="31">
        <f>SUMIFS(H108:H1126,$C108:$C1126,$C108,$D108:$D1126,$D108)/2</f>
        <v>14421.7</v>
      </c>
      <c r="I107" s="31">
        <f>SUMIFS(I108:I1126,$C108:$C1126,$C108,$D108:$D1126,$D108)/2</f>
        <v>22667.9</v>
      </c>
      <c r="J107" s="31">
        <f>SUMIFS(J108:J1126,$C108:$C1126,$C108,$D108:$D1126,$D108)/2</f>
        <v>14421.7</v>
      </c>
    </row>
    <row r="108" spans="1:10" s="13" customFormat="1" ht="47.25" x14ac:dyDescent="0.25">
      <c r="A108" s="16">
        <v>2</v>
      </c>
      <c r="B108" s="32" t="s">
        <v>173</v>
      </c>
      <c r="C108" s="33" t="s">
        <v>92</v>
      </c>
      <c r="D108" s="33" t="s">
        <v>93</v>
      </c>
      <c r="E108" s="33" t="s">
        <v>59</v>
      </c>
      <c r="F108" s="33"/>
      <c r="G108" s="34">
        <f>SUMIFS(G109:G1123,$C109:$C1123,$C109,$D109:$D1123,$D109,$E109:$E1123,$E109)</f>
        <v>4433.1000000000004</v>
      </c>
      <c r="H108" s="34">
        <f>SUMIFS(H109:H1123,$C109:$C1123,$C109,$D109:$D1123,$D109,$E109:$E1123,$E109)</f>
        <v>0</v>
      </c>
      <c r="I108" s="34">
        <f>SUMIFS(I109:I1123,$C109:$C1123,$C109,$D109:$D1123,$D109,$E109:$E1123,$E109)</f>
        <v>4433.1000000000004</v>
      </c>
      <c r="J108" s="34">
        <f>SUMIFS(J109:J1123,$C109:$C1123,$C109,$D109:$D1123,$D109,$E109:$E1123,$E109)</f>
        <v>0</v>
      </c>
    </row>
    <row r="109" spans="1:10" s="13" customFormat="1" ht="78.75" x14ac:dyDescent="0.25">
      <c r="A109" s="17">
        <v>3</v>
      </c>
      <c r="B109" s="22" t="s">
        <v>209</v>
      </c>
      <c r="C109" s="23" t="s">
        <v>92</v>
      </c>
      <c r="D109" s="23" t="s">
        <v>93</v>
      </c>
      <c r="E109" s="23" t="s">
        <v>59</v>
      </c>
      <c r="F109" s="23" t="s">
        <v>100</v>
      </c>
      <c r="G109" s="24">
        <v>4433.1000000000004</v>
      </c>
      <c r="H109" s="24"/>
      <c r="I109" s="24">
        <v>4433.1000000000004</v>
      </c>
      <c r="J109" s="24"/>
    </row>
    <row r="110" spans="1:10" s="13" customFormat="1" ht="78.75" x14ac:dyDescent="0.25">
      <c r="A110" s="16">
        <v>2</v>
      </c>
      <c r="B110" s="41" t="s">
        <v>168</v>
      </c>
      <c r="C110" s="33" t="s">
        <v>92</v>
      </c>
      <c r="D110" s="33" t="s">
        <v>93</v>
      </c>
      <c r="E110" s="33" t="s">
        <v>50</v>
      </c>
      <c r="F110" s="33"/>
      <c r="G110" s="34">
        <f>SUMIFS(G111:G1125,$C111:$C1125,$C111,$D111:$D1125,$D111,$E111:$E1125,$E111)</f>
        <v>18234.8</v>
      </c>
      <c r="H110" s="34">
        <f>SUMIFS(H111:H1125,$C111:$C1125,$C111,$D111:$D1125,$D111,$E111:$E1125,$E111)</f>
        <v>14421.7</v>
      </c>
      <c r="I110" s="34">
        <f>SUMIFS(I111:I1125,$C111:$C1125,$C111,$D111:$D1125,$D111,$E111:$E1125,$E111)</f>
        <v>18234.8</v>
      </c>
      <c r="J110" s="34">
        <f>SUMIFS(J111:J1125,$C111:$C1125,$C111,$D111:$D1125,$D111,$E111:$E1125,$E111)</f>
        <v>14421.7</v>
      </c>
    </row>
    <row r="111" spans="1:10" s="13" customFormat="1" ht="47.25" x14ac:dyDescent="0.25">
      <c r="A111" s="17">
        <v>3</v>
      </c>
      <c r="B111" s="22" t="s">
        <v>11</v>
      </c>
      <c r="C111" s="23" t="s">
        <v>92</v>
      </c>
      <c r="D111" s="23" t="s">
        <v>93</v>
      </c>
      <c r="E111" s="23" t="s">
        <v>50</v>
      </c>
      <c r="F111" s="23" t="s">
        <v>79</v>
      </c>
      <c r="G111" s="24">
        <v>18234.8</v>
      </c>
      <c r="H111" s="24">
        <v>14421.7</v>
      </c>
      <c r="I111" s="24">
        <v>18234.8</v>
      </c>
      <c r="J111" s="24">
        <v>14421.7</v>
      </c>
    </row>
    <row r="112" spans="1:10" s="13" customFormat="1" ht="15.75" x14ac:dyDescent="0.25">
      <c r="A112" s="14">
        <v>0</v>
      </c>
      <c r="B112" s="26" t="s">
        <v>114</v>
      </c>
      <c r="C112" s="27" t="s">
        <v>98</v>
      </c>
      <c r="D112" s="27" t="s">
        <v>120</v>
      </c>
      <c r="E112" s="27"/>
      <c r="F112" s="27"/>
      <c r="G112" s="28">
        <f>SUMIFS(G113:G1142,$C113:$C1142,$C113)/3</f>
        <v>162988.30000000002</v>
      </c>
      <c r="H112" s="28">
        <f>SUMIFS(H113:H1132,$C113:$C1132,$C113)/3</f>
        <v>122232.89999999998</v>
      </c>
      <c r="I112" s="28">
        <f>SUMIFS(I113:I1142,$C113:$C1142,$C113)/3</f>
        <v>162795.80000000002</v>
      </c>
      <c r="J112" s="28">
        <f>SUMIFS(J113:J1132,$C113:$C1132,$C113)/3</f>
        <v>122232.89999999998</v>
      </c>
    </row>
    <row r="113" spans="1:10" s="13" customFormat="1" ht="15.75" x14ac:dyDescent="0.25">
      <c r="A113" s="15">
        <v>1</v>
      </c>
      <c r="B113" s="29" t="s">
        <v>60</v>
      </c>
      <c r="C113" s="30" t="s">
        <v>98</v>
      </c>
      <c r="D113" s="30" t="s">
        <v>75</v>
      </c>
      <c r="E113" s="30"/>
      <c r="F113" s="30"/>
      <c r="G113" s="31">
        <f>SUMIFS(G114:G1132,$C114:$C1132,$C114,$D114:$D1132,$D114)/2</f>
        <v>106054.70000000001</v>
      </c>
      <c r="H113" s="31">
        <f>SUMIFS(H114:H1132,$C114:$C1132,$C114,$D114:$D1132,$D114)/2</f>
        <v>92135.3</v>
      </c>
      <c r="I113" s="31">
        <f>SUMIFS(I114:I1132,$C114:$C1132,$C114,$D114:$D1132,$D114)/2</f>
        <v>106158.39999999999</v>
      </c>
      <c r="J113" s="31">
        <f>SUMIFS(J114:J1132,$C114:$C1132,$C114,$D114:$D1132,$D114)/2</f>
        <v>92135.3</v>
      </c>
    </row>
    <row r="114" spans="1:10" s="13" customFormat="1" ht="78.75" x14ac:dyDescent="0.25">
      <c r="A114" s="16">
        <v>2</v>
      </c>
      <c r="B114" s="35" t="s">
        <v>167</v>
      </c>
      <c r="C114" s="33" t="s">
        <v>98</v>
      </c>
      <c r="D114" s="33" t="s">
        <v>75</v>
      </c>
      <c r="E114" s="33" t="s">
        <v>49</v>
      </c>
      <c r="F114" s="33" t="s">
        <v>77</v>
      </c>
      <c r="G114" s="34">
        <f>SUMIFS(G115:G1129,$C115:$C1129,$C115,$D115:$D1129,$D115,$E115:$E1129,$E115)</f>
        <v>2537.9</v>
      </c>
      <c r="H114" s="34">
        <f>SUMIFS(H115:H1129,$C115:$C1129,$C115,$D115:$D1129,$D115,$E115:$E1129,$E115)</f>
        <v>0</v>
      </c>
      <c r="I114" s="34">
        <f>SUMIFS(I115:I1129,$C115:$C1129,$C115,$D115:$D1129,$D115,$E115:$E1129,$E115)</f>
        <v>2537.9</v>
      </c>
      <c r="J114" s="34">
        <f>SUMIFS(J115:J1129,$C115:$C1129,$C115,$D115:$D1129,$D115,$E115:$E1129,$E115)</f>
        <v>0</v>
      </c>
    </row>
    <row r="115" spans="1:10" s="13" customFormat="1" ht="15.75" x14ac:dyDescent="0.25">
      <c r="A115" s="17">
        <v>3</v>
      </c>
      <c r="B115" s="22" t="s">
        <v>46</v>
      </c>
      <c r="C115" s="23" t="s">
        <v>98</v>
      </c>
      <c r="D115" s="23" t="s">
        <v>75</v>
      </c>
      <c r="E115" s="23" t="s">
        <v>49</v>
      </c>
      <c r="F115" s="23" t="s">
        <v>97</v>
      </c>
      <c r="G115" s="24">
        <v>2537.9</v>
      </c>
      <c r="H115" s="24"/>
      <c r="I115" s="24">
        <v>2537.9</v>
      </c>
      <c r="J115" s="24"/>
    </row>
    <row r="116" spans="1:10" s="13" customFormat="1" ht="78.75" x14ac:dyDescent="0.25">
      <c r="A116" s="16">
        <v>2</v>
      </c>
      <c r="B116" s="41" t="s">
        <v>168</v>
      </c>
      <c r="C116" s="33" t="s">
        <v>98</v>
      </c>
      <c r="D116" s="33" t="s">
        <v>75</v>
      </c>
      <c r="E116" s="33" t="s">
        <v>50</v>
      </c>
      <c r="F116" s="33"/>
      <c r="G116" s="34">
        <f>SUMIFS(G117:G1132,$C117:$C1132,$C117,$D117:$D1132,$D117,$E117:$E1132,$E117)</f>
        <v>461.1</v>
      </c>
      <c r="H116" s="34">
        <f>SUMIFS(H117:H1132,$C117:$C1132,$C117,$D117:$D1132,$D117,$E117:$E1132,$E117)</f>
        <v>0</v>
      </c>
      <c r="I116" s="34">
        <f>SUMIFS(I117:I1132,$C117:$C1132,$C117,$D117:$D1132,$D117,$E117:$E1132,$E117)</f>
        <v>564.79999999999995</v>
      </c>
      <c r="J116" s="34">
        <f>SUMIFS(J117:J1132,$C117:$C1132,$C117,$D117:$D1132,$D117,$E117:$E1132,$E117)</f>
        <v>0</v>
      </c>
    </row>
    <row r="117" spans="1:10" s="13" customFormat="1" ht="47.25" x14ac:dyDescent="0.25">
      <c r="A117" s="17">
        <v>3</v>
      </c>
      <c r="B117" s="22" t="s">
        <v>11</v>
      </c>
      <c r="C117" s="23" t="s">
        <v>98</v>
      </c>
      <c r="D117" s="23" t="s">
        <v>75</v>
      </c>
      <c r="E117" s="23" t="s">
        <v>50</v>
      </c>
      <c r="F117" s="23" t="s">
        <v>79</v>
      </c>
      <c r="G117" s="24">
        <v>275.10000000000002</v>
      </c>
      <c r="H117" s="24"/>
      <c r="I117" s="24">
        <v>275.10000000000002</v>
      </c>
      <c r="J117" s="24"/>
    </row>
    <row r="118" spans="1:10" s="13" customFormat="1" ht="15.75" x14ac:dyDescent="0.25">
      <c r="A118" s="17">
        <v>3</v>
      </c>
      <c r="B118" s="22" t="s">
        <v>46</v>
      </c>
      <c r="C118" s="23" t="s">
        <v>98</v>
      </c>
      <c r="D118" s="23" t="s">
        <v>75</v>
      </c>
      <c r="E118" s="23" t="s">
        <v>50</v>
      </c>
      <c r="F118" s="23" t="s">
        <v>97</v>
      </c>
      <c r="G118" s="24">
        <v>186</v>
      </c>
      <c r="H118" s="24"/>
      <c r="I118" s="24">
        <v>289.7</v>
      </c>
      <c r="J118" s="24"/>
    </row>
    <row r="119" spans="1:10" s="13" customFormat="1" ht="63" x14ac:dyDescent="0.25">
      <c r="A119" s="16">
        <v>2</v>
      </c>
      <c r="B119" s="45" t="s">
        <v>153</v>
      </c>
      <c r="C119" s="33" t="s">
        <v>98</v>
      </c>
      <c r="D119" s="33" t="s">
        <v>75</v>
      </c>
      <c r="E119" s="33" t="s">
        <v>152</v>
      </c>
      <c r="F119" s="33" t="s">
        <v>77</v>
      </c>
      <c r="G119" s="34">
        <f>SUMIFS(G120:G1129,$C120:$C1129,$C120,$D120:$D1129,$D120,$E120:$E1129,$E120)</f>
        <v>103055.7</v>
      </c>
      <c r="H119" s="34">
        <f>SUMIFS(H120:H1129,$C120:$C1129,$C120,$D120:$D1129,$D120,$E120:$E1129,$E120)</f>
        <v>92135.299999999988</v>
      </c>
      <c r="I119" s="34">
        <f>SUMIFS(I120:I1129,$C120:$C1129,$C120,$D120:$D1129,$D120,$E120:$E1129,$E120)</f>
        <v>103055.7</v>
      </c>
      <c r="J119" s="34">
        <f>SUMIFS(J120:J1129,$C120:$C1129,$C120,$D120:$D1129,$D120,$E120:$E1129,$E120)</f>
        <v>92135.299999999988</v>
      </c>
    </row>
    <row r="120" spans="1:10" s="13" customFormat="1" ht="15.75" x14ac:dyDescent="0.25">
      <c r="A120" s="17">
        <v>3</v>
      </c>
      <c r="B120" s="22" t="s">
        <v>156</v>
      </c>
      <c r="C120" s="23" t="s">
        <v>98</v>
      </c>
      <c r="D120" s="23" t="s">
        <v>75</v>
      </c>
      <c r="E120" s="23" t="s">
        <v>152</v>
      </c>
      <c r="F120" s="23" t="s">
        <v>155</v>
      </c>
      <c r="G120" s="24">
        <v>24409</v>
      </c>
      <c r="H120" s="24">
        <v>23188.6</v>
      </c>
      <c r="I120" s="24">
        <v>24409</v>
      </c>
      <c r="J120" s="24">
        <v>23188.6</v>
      </c>
    </row>
    <row r="121" spans="1:10" s="13" customFormat="1" ht="15.75" x14ac:dyDescent="0.25">
      <c r="A121" s="17">
        <v>3</v>
      </c>
      <c r="B121" s="22" t="s">
        <v>138</v>
      </c>
      <c r="C121" s="23" t="s">
        <v>98</v>
      </c>
      <c r="D121" s="23" t="s">
        <v>75</v>
      </c>
      <c r="E121" s="23" t="s">
        <v>152</v>
      </c>
      <c r="F121" s="23" t="s">
        <v>137</v>
      </c>
      <c r="G121" s="24">
        <v>68570.5</v>
      </c>
      <c r="H121" s="24">
        <v>59374.3</v>
      </c>
      <c r="I121" s="24">
        <v>68570.5</v>
      </c>
      <c r="J121" s="24">
        <v>59374.3</v>
      </c>
    </row>
    <row r="122" spans="1:10" s="13" customFormat="1" ht="127.15" customHeight="1" x14ac:dyDescent="0.25">
      <c r="A122" s="17">
        <v>3</v>
      </c>
      <c r="B122" s="22" t="s">
        <v>126</v>
      </c>
      <c r="C122" s="23" t="s">
        <v>98</v>
      </c>
      <c r="D122" s="23" t="s">
        <v>75</v>
      </c>
      <c r="E122" s="23" t="s">
        <v>152</v>
      </c>
      <c r="F122" s="23" t="s">
        <v>127</v>
      </c>
      <c r="G122" s="24">
        <v>10076.200000000001</v>
      </c>
      <c r="H122" s="24">
        <v>9572.4</v>
      </c>
      <c r="I122" s="24">
        <v>10076.200000000001</v>
      </c>
      <c r="J122" s="24">
        <v>9572.4</v>
      </c>
    </row>
    <row r="123" spans="1:10" s="13" customFormat="1" ht="15.75" x14ac:dyDescent="0.25">
      <c r="A123" s="15">
        <v>1</v>
      </c>
      <c r="B123" s="40" t="s">
        <v>125</v>
      </c>
      <c r="C123" s="30" t="s">
        <v>98</v>
      </c>
      <c r="D123" s="30" t="s">
        <v>94</v>
      </c>
      <c r="E123" s="30"/>
      <c r="F123" s="30"/>
      <c r="G123" s="31">
        <f>SUMIFS(G124:G1137,$C124:$C1137,$C124,$D124:$D1137,$D124)/2</f>
        <v>28532.499999999996</v>
      </c>
      <c r="H123" s="31">
        <f>SUMIFS(H124:H1137,$C124:$C1137,$C124,$D124:$D1137,$D124)/2</f>
        <v>6736</v>
      </c>
      <c r="I123" s="31">
        <f>SUMIFS(I124:I1137,$C124:$C1137,$C124,$D124:$D1137,$D124)/2</f>
        <v>28177.499999999996</v>
      </c>
      <c r="J123" s="31">
        <f>SUMIFS(J124:J1137,$C124:$C1137,$C124,$D124:$D1137,$D124)/2</f>
        <v>6736</v>
      </c>
    </row>
    <row r="124" spans="1:10" s="13" customFormat="1" ht="47.25" x14ac:dyDescent="0.25">
      <c r="A124" s="16">
        <v>2</v>
      </c>
      <c r="B124" s="41" t="s">
        <v>192</v>
      </c>
      <c r="C124" s="33" t="s">
        <v>98</v>
      </c>
      <c r="D124" s="33" t="s">
        <v>94</v>
      </c>
      <c r="E124" s="42" t="s">
        <v>61</v>
      </c>
      <c r="F124" s="42" t="s">
        <v>77</v>
      </c>
      <c r="G124" s="34">
        <f>SUMIFS(G125:G1134,$C125:$C1134,$C125,$D125:$D1134,$D125,$E125:$E1134,$E125)</f>
        <v>7941.2</v>
      </c>
      <c r="H124" s="34">
        <f>SUMIFS(H125:H1134,$C125:$C1134,$C125,$D125:$D1134,$D125,$E125:$E1134,$E125)</f>
        <v>6736</v>
      </c>
      <c r="I124" s="34">
        <f>SUMIFS(I125:I1134,$C125:$C1134,$C125,$D125:$D1134,$D125,$E125:$E1134,$E125)</f>
        <v>7986.2</v>
      </c>
      <c r="J124" s="34">
        <f>SUMIFS(J125:J1134,$C125:$C1134,$C125,$D125:$D1134,$D125,$E125:$E1134,$E125)</f>
        <v>6736</v>
      </c>
    </row>
    <row r="125" spans="1:10" s="13" customFormat="1" ht="141.75" x14ac:dyDescent="0.25">
      <c r="A125" s="17">
        <v>3</v>
      </c>
      <c r="B125" s="22" t="s">
        <v>126</v>
      </c>
      <c r="C125" s="23" t="s">
        <v>98</v>
      </c>
      <c r="D125" s="23" t="s">
        <v>94</v>
      </c>
      <c r="E125" s="23" t="s">
        <v>61</v>
      </c>
      <c r="F125" s="23" t="s">
        <v>127</v>
      </c>
      <c r="G125" s="24">
        <v>7924.7</v>
      </c>
      <c r="H125" s="24">
        <v>6736</v>
      </c>
      <c r="I125" s="24">
        <v>7924.7</v>
      </c>
      <c r="J125" s="24">
        <v>6736</v>
      </c>
    </row>
    <row r="126" spans="1:10" s="13" customFormat="1" ht="15.75" x14ac:dyDescent="0.25">
      <c r="A126" s="17">
        <v>3</v>
      </c>
      <c r="B126" s="22" t="s">
        <v>46</v>
      </c>
      <c r="C126" s="23" t="s">
        <v>98</v>
      </c>
      <c r="D126" s="23" t="s">
        <v>94</v>
      </c>
      <c r="E126" s="23" t="s">
        <v>61</v>
      </c>
      <c r="F126" s="23" t="s">
        <v>97</v>
      </c>
      <c r="G126" s="24">
        <v>16.5</v>
      </c>
      <c r="H126" s="24"/>
      <c r="I126" s="24">
        <v>61.5</v>
      </c>
      <c r="J126" s="24"/>
    </row>
    <row r="127" spans="1:10" s="13" customFormat="1" ht="94.5" x14ac:dyDescent="0.25">
      <c r="A127" s="16">
        <v>2</v>
      </c>
      <c r="B127" s="39" t="s">
        <v>174</v>
      </c>
      <c r="C127" s="33" t="s">
        <v>98</v>
      </c>
      <c r="D127" s="33" t="s">
        <v>94</v>
      </c>
      <c r="E127" s="42" t="s">
        <v>45</v>
      </c>
      <c r="F127" s="42" t="s">
        <v>77</v>
      </c>
      <c r="G127" s="34">
        <f>SUMIFS(G128:G1138,$C128:$C1138,$C128,$D128:$D1138,$D128,$E128:$E1138,$E128)</f>
        <v>19770.599999999999</v>
      </c>
      <c r="H127" s="34">
        <f>SUMIFS(H128:H1138,$C128:$C1138,$C128,$D128:$D1138,$D128,$E128:$E1138,$E128)</f>
        <v>0</v>
      </c>
      <c r="I127" s="34">
        <f>SUMIFS(I128:I1138,$C128:$C1138,$C128,$D128:$D1138,$D128,$E128:$E1138,$E128)</f>
        <v>19370.599999999999</v>
      </c>
      <c r="J127" s="34">
        <f>SUMIFS(J128:J1138,$C128:$C1138,$C128,$D128:$D1138,$D128,$E128:$E1138,$E128)</f>
        <v>0</v>
      </c>
    </row>
    <row r="128" spans="1:10" s="13" customFormat="1" ht="78.75" x14ac:dyDescent="0.25">
      <c r="A128" s="17">
        <v>3</v>
      </c>
      <c r="B128" s="22" t="s">
        <v>186</v>
      </c>
      <c r="C128" s="23" t="s">
        <v>98</v>
      </c>
      <c r="D128" s="23" t="s">
        <v>94</v>
      </c>
      <c r="E128" s="23" t="s">
        <v>45</v>
      </c>
      <c r="F128" s="23" t="s">
        <v>99</v>
      </c>
      <c r="G128" s="24">
        <v>19770.599999999999</v>
      </c>
      <c r="H128" s="24"/>
      <c r="I128" s="24">
        <v>19370.599999999999</v>
      </c>
      <c r="J128" s="24"/>
    </row>
    <row r="129" spans="1:10" s="13" customFormat="1" ht="128.44999999999999" customHeight="1" x14ac:dyDescent="0.25">
      <c r="A129" s="17">
        <v>3</v>
      </c>
      <c r="B129" s="22" t="s">
        <v>126</v>
      </c>
      <c r="C129" s="23" t="s">
        <v>98</v>
      </c>
      <c r="D129" s="23" t="s">
        <v>94</v>
      </c>
      <c r="E129" s="23" t="s">
        <v>45</v>
      </c>
      <c r="F129" s="23" t="s">
        <v>127</v>
      </c>
      <c r="G129" s="24"/>
      <c r="H129" s="24"/>
      <c r="I129" s="24"/>
      <c r="J129" s="24"/>
    </row>
    <row r="130" spans="1:10" s="13" customFormat="1" ht="78.75" x14ac:dyDescent="0.25">
      <c r="A130" s="16">
        <v>2</v>
      </c>
      <c r="B130" s="41" t="s">
        <v>170</v>
      </c>
      <c r="C130" s="33" t="s">
        <v>98</v>
      </c>
      <c r="D130" s="33" t="s">
        <v>94</v>
      </c>
      <c r="E130" s="42" t="s">
        <v>124</v>
      </c>
      <c r="F130" s="42" t="s">
        <v>77</v>
      </c>
      <c r="G130" s="34">
        <f>SUMIFS(G131:G1141,$C131:$C1141,$C131,$D131:$D1141,$D131,$E131:$E1141,$E131)</f>
        <v>820.7</v>
      </c>
      <c r="H130" s="34">
        <f>SUMIFS(H131:H1141,$C131:$C1141,$C131,$D131:$D1141,$D131,$E131:$E1141,$E131)</f>
        <v>0</v>
      </c>
      <c r="I130" s="34">
        <f>SUMIFS(I131:I1141,$C131:$C1141,$C131,$D131:$D1141,$D131,$E131:$E1141,$E131)</f>
        <v>820.7</v>
      </c>
      <c r="J130" s="34">
        <f>SUMIFS(J131:J1141,$C131:$C1141,$C131,$D131:$D1141,$D131,$E131:$E1141,$E131)</f>
        <v>0</v>
      </c>
    </row>
    <row r="131" spans="1:10" s="13" customFormat="1" ht="15.75" x14ac:dyDescent="0.25">
      <c r="A131" s="17">
        <v>3</v>
      </c>
      <c r="B131" s="22" t="s">
        <v>46</v>
      </c>
      <c r="C131" s="23" t="s">
        <v>98</v>
      </c>
      <c r="D131" s="23" t="s">
        <v>94</v>
      </c>
      <c r="E131" s="23" t="s">
        <v>124</v>
      </c>
      <c r="F131" s="23" t="s">
        <v>97</v>
      </c>
      <c r="G131" s="24">
        <v>820.7</v>
      </c>
      <c r="H131" s="24"/>
      <c r="I131" s="24">
        <v>820.7</v>
      </c>
      <c r="J131" s="24"/>
    </row>
    <row r="132" spans="1:10" s="13" customFormat="1" ht="15.75" x14ac:dyDescent="0.25">
      <c r="A132" s="15">
        <v>1</v>
      </c>
      <c r="B132" s="40" t="s">
        <v>136</v>
      </c>
      <c r="C132" s="44" t="s">
        <v>98</v>
      </c>
      <c r="D132" s="44" t="s">
        <v>84</v>
      </c>
      <c r="E132" s="44" t="s">
        <v>6</v>
      </c>
      <c r="F132" s="44" t="s">
        <v>77</v>
      </c>
      <c r="G132" s="31">
        <f>SUMIFS(G133:G1147,$C133:$C1147,$C133,$D133:$D1147,$D133)/2</f>
        <v>28401.1</v>
      </c>
      <c r="H132" s="31">
        <f>SUMIFS(H133:H1147,$C133:$C1147,$C133,$D133:$D1147,$D133)/2</f>
        <v>23361.600000000006</v>
      </c>
      <c r="I132" s="31">
        <f>SUMIFS(I133:I1147,$C133:$C1147,$C133,$D133:$D1147,$D133)/2</f>
        <v>28459.9</v>
      </c>
      <c r="J132" s="31">
        <f>SUMIFS(J133:J1147,$C133:$C1147,$C133,$D133:$D1147,$D133)/2</f>
        <v>23361.600000000006</v>
      </c>
    </row>
    <row r="133" spans="1:10" s="13" customFormat="1" ht="47.25" x14ac:dyDescent="0.25">
      <c r="A133" s="16">
        <v>2</v>
      </c>
      <c r="B133" s="41" t="s">
        <v>192</v>
      </c>
      <c r="C133" s="33" t="s">
        <v>98</v>
      </c>
      <c r="D133" s="33" t="s">
        <v>84</v>
      </c>
      <c r="E133" s="42" t="s">
        <v>61</v>
      </c>
      <c r="F133" s="42" t="s">
        <v>77</v>
      </c>
      <c r="G133" s="34">
        <f>SUMIFS(G134:G1144,$C134:$C1144,$C134,$D134:$D1144,$D134,$E134:$E1144,$E134)</f>
        <v>10117.9</v>
      </c>
      <c r="H133" s="34">
        <f>SUMIFS(H134:H1144,$C134:$C1144,$C134,$D134:$D1144,$D134,$E134:$E1144,$E134)</f>
        <v>7043.1</v>
      </c>
      <c r="I133" s="34">
        <f>SUMIFS(I134:I1144,$C134:$C1144,$C134,$D134:$D1144,$D134,$E134:$E1144,$E134)</f>
        <v>10176.700000000001</v>
      </c>
      <c r="J133" s="34">
        <f>SUMIFS(J134:J1144,$C134:$C1144,$C134,$D134:$D1144,$D134,$E134:$E1144,$E134)</f>
        <v>7043.1</v>
      </c>
    </row>
    <row r="134" spans="1:10" s="13" customFormat="1" ht="15.75" x14ac:dyDescent="0.25">
      <c r="A134" s="17">
        <v>3</v>
      </c>
      <c r="B134" s="22" t="s">
        <v>46</v>
      </c>
      <c r="C134" s="23" t="s">
        <v>98</v>
      </c>
      <c r="D134" s="23" t="s">
        <v>84</v>
      </c>
      <c r="E134" s="23" t="s">
        <v>61</v>
      </c>
      <c r="F134" s="23" t="s">
        <v>97</v>
      </c>
      <c r="G134" s="24">
        <v>10117.9</v>
      </c>
      <c r="H134" s="24">
        <v>7043.1</v>
      </c>
      <c r="I134" s="24">
        <v>10176.700000000001</v>
      </c>
      <c r="J134" s="24">
        <v>7043.1</v>
      </c>
    </row>
    <row r="135" spans="1:10" s="13" customFormat="1" ht="63" x14ac:dyDescent="0.25">
      <c r="A135" s="16">
        <v>2</v>
      </c>
      <c r="B135" s="41" t="s">
        <v>199</v>
      </c>
      <c r="C135" s="42" t="s">
        <v>98</v>
      </c>
      <c r="D135" s="42" t="s">
        <v>84</v>
      </c>
      <c r="E135" s="42" t="s">
        <v>135</v>
      </c>
      <c r="F135" s="42" t="s">
        <v>77</v>
      </c>
      <c r="G135" s="34">
        <f>SUMIFS(G136:G1146,$C136:$C1146,$C136,$D136:$D1146,$D136,$E136:$E1146,$E136)</f>
        <v>15381.7</v>
      </c>
      <c r="H135" s="34">
        <f>SUMIFS(H136:H1146,$C136:$C1146,$C136,$D136:$D1146,$D136,$E136:$E1146,$E136)</f>
        <v>14477.7</v>
      </c>
      <c r="I135" s="34">
        <f>SUMIFS(I136:I1146,$C136:$C1146,$C136,$D136:$D1146,$D136,$E136:$E1146,$E136)</f>
        <v>15381.7</v>
      </c>
      <c r="J135" s="34">
        <f>SUMIFS(J136:J1146,$C136:$C1146,$C136,$D136:$D1146,$D136,$E136:$E1146,$E136)</f>
        <v>14477.7</v>
      </c>
    </row>
    <row r="136" spans="1:10" s="13" customFormat="1" ht="15.75" x14ac:dyDescent="0.25">
      <c r="A136" s="17">
        <v>3</v>
      </c>
      <c r="B136" s="22" t="s">
        <v>46</v>
      </c>
      <c r="C136" s="23" t="s">
        <v>98</v>
      </c>
      <c r="D136" s="23" t="s">
        <v>84</v>
      </c>
      <c r="E136" s="23" t="s">
        <v>135</v>
      </c>
      <c r="F136" s="23" t="s">
        <v>97</v>
      </c>
      <c r="G136" s="24">
        <v>15381.7</v>
      </c>
      <c r="H136" s="24">
        <v>14477.7</v>
      </c>
      <c r="I136" s="24">
        <v>15381.7</v>
      </c>
      <c r="J136" s="24">
        <v>14477.7</v>
      </c>
    </row>
    <row r="137" spans="1:10" s="13" customFormat="1" ht="47.25" x14ac:dyDescent="0.25">
      <c r="A137" s="16">
        <v>2</v>
      </c>
      <c r="B137" s="41" t="s">
        <v>162</v>
      </c>
      <c r="C137" s="42" t="s">
        <v>98</v>
      </c>
      <c r="D137" s="42" t="s">
        <v>84</v>
      </c>
      <c r="E137" s="42" t="s">
        <v>161</v>
      </c>
      <c r="F137" s="42" t="s">
        <v>77</v>
      </c>
      <c r="G137" s="34">
        <f>SUMIFS(G138:G1148,$C138:$C1148,$C138,$D138:$D1148,$D138,$E138:$E1148,$E138)</f>
        <v>2901.5</v>
      </c>
      <c r="H137" s="34">
        <f>SUMIFS(H138:H1148,$C138:$C1148,$C138,$D138:$D1148,$D138,$E138:$E1148,$E138)</f>
        <v>1840.8</v>
      </c>
      <c r="I137" s="34">
        <f>SUMIFS(I138:I1148,$C138:$C1148,$C138,$D138:$D1148,$D138,$E138:$E1148,$E138)</f>
        <v>2901.5</v>
      </c>
      <c r="J137" s="34">
        <f>SUMIFS(J138:J1148,$C138:$C1148,$C138,$D138:$D1148,$D138,$E138:$E1148,$E138)</f>
        <v>1840.8</v>
      </c>
    </row>
    <row r="138" spans="1:10" s="13" customFormat="1" ht="15.75" x14ac:dyDescent="0.25">
      <c r="A138" s="17">
        <v>3</v>
      </c>
      <c r="B138" s="22" t="s">
        <v>46</v>
      </c>
      <c r="C138" s="23" t="s">
        <v>98</v>
      </c>
      <c r="D138" s="23" t="s">
        <v>84</v>
      </c>
      <c r="E138" s="23" t="s">
        <v>161</v>
      </c>
      <c r="F138" s="23" t="s">
        <v>97</v>
      </c>
      <c r="G138" s="24">
        <v>2901.5</v>
      </c>
      <c r="H138" s="24">
        <v>1840.8</v>
      </c>
      <c r="I138" s="24">
        <v>2901.5</v>
      </c>
      <c r="J138" s="24">
        <v>1840.8</v>
      </c>
    </row>
    <row r="139" spans="1:10" s="13" customFormat="1" ht="15.75" x14ac:dyDescent="0.25">
      <c r="A139" s="14">
        <v>0</v>
      </c>
      <c r="B139" s="26" t="s">
        <v>115</v>
      </c>
      <c r="C139" s="27" t="s">
        <v>76</v>
      </c>
      <c r="D139" s="27" t="s">
        <v>120</v>
      </c>
      <c r="E139" s="27"/>
      <c r="F139" s="27"/>
      <c r="G139" s="28">
        <f>SUMIFS(G140:G1165,$C140:$C1165,$C140)/3</f>
        <v>12032.700000000003</v>
      </c>
      <c r="H139" s="28">
        <f>SUMIFS(H140:H1155,$C140:$C1155,$C140)/3</f>
        <v>2706.3</v>
      </c>
      <c r="I139" s="28">
        <f>SUMIFS(I140:I1165,$C140:$C1165,$C140)/3</f>
        <v>12032.700000000003</v>
      </c>
      <c r="J139" s="28">
        <f>SUMIFS(J140:J1155,$C140:$C1155,$C140)/3</f>
        <v>2706.3</v>
      </c>
    </row>
    <row r="140" spans="1:10" s="13" customFormat="1" ht="31.5" x14ac:dyDescent="0.25">
      <c r="A140" s="15">
        <v>1</v>
      </c>
      <c r="B140" s="29" t="s">
        <v>62</v>
      </c>
      <c r="C140" s="30" t="s">
        <v>76</v>
      </c>
      <c r="D140" s="30" t="s">
        <v>98</v>
      </c>
      <c r="E140" s="30" t="s">
        <v>77</v>
      </c>
      <c r="F140" s="30" t="s">
        <v>77</v>
      </c>
      <c r="G140" s="31">
        <f>SUMIFS(G141:G1155,$C141:$C1155,$C141,$D141:$D1155,$D141)/2</f>
        <v>12032.7</v>
      </c>
      <c r="H140" s="31">
        <f>SUMIFS(H141:H1155,$C141:$C1155,$C141,$D141:$D1155,$D141)/2</f>
        <v>2706.3</v>
      </c>
      <c r="I140" s="31">
        <f>SUMIFS(I141:I1155,$C141:$C1155,$C141,$D141:$D1155,$D141)/2</f>
        <v>12032.7</v>
      </c>
      <c r="J140" s="31">
        <f>SUMIFS(J141:J1155,$C141:$C1155,$C141,$D141:$D1155,$D141)/2</f>
        <v>2706.3</v>
      </c>
    </row>
    <row r="141" spans="1:10" s="13" customFormat="1" ht="31.5" x14ac:dyDescent="0.25">
      <c r="A141" s="16">
        <v>2</v>
      </c>
      <c r="B141" s="32" t="s">
        <v>175</v>
      </c>
      <c r="C141" s="33" t="s">
        <v>76</v>
      </c>
      <c r="D141" s="33" t="s">
        <v>98</v>
      </c>
      <c r="E141" s="33" t="s">
        <v>63</v>
      </c>
      <c r="F141" s="33"/>
      <c r="G141" s="34">
        <f>SUMIFS(G142:G1152,$C142:$C1152,$C142,$D142:$D1152,$D142,$E142:$E1152,$E142)</f>
        <v>3534.1</v>
      </c>
      <c r="H141" s="34">
        <f>SUMIFS(H142:H1152,$C142:$C1152,$C142,$D142:$D1152,$D142,$E142:$E1152,$E142)</f>
        <v>2530</v>
      </c>
      <c r="I141" s="34">
        <f>SUMIFS(I142:I1152,$C142:$C1152,$C142,$D142:$D1152,$D142,$E142:$E1152,$E142)</f>
        <v>3534.1</v>
      </c>
      <c r="J141" s="34">
        <f>SUMIFS(J142:J1152,$C142:$C1152,$C142,$D142:$D1152,$D142,$E142:$E1152,$E142)</f>
        <v>2530</v>
      </c>
    </row>
    <row r="142" spans="1:10" s="13" customFormat="1" ht="15.75" x14ac:dyDescent="0.25">
      <c r="A142" s="17">
        <v>3</v>
      </c>
      <c r="B142" s="22" t="s">
        <v>46</v>
      </c>
      <c r="C142" s="23" t="s">
        <v>76</v>
      </c>
      <c r="D142" s="23" t="s">
        <v>98</v>
      </c>
      <c r="E142" s="23" t="s">
        <v>63</v>
      </c>
      <c r="F142" s="23" t="s">
        <v>97</v>
      </c>
      <c r="G142" s="24">
        <v>3534.1</v>
      </c>
      <c r="H142" s="24">
        <v>2530</v>
      </c>
      <c r="I142" s="24">
        <v>3534.1</v>
      </c>
      <c r="J142" s="24">
        <v>2530</v>
      </c>
    </row>
    <row r="143" spans="1:10" s="13" customFormat="1" ht="63" x14ac:dyDescent="0.25">
      <c r="A143" s="16">
        <v>2</v>
      </c>
      <c r="B143" s="32" t="s">
        <v>176</v>
      </c>
      <c r="C143" s="33" t="s">
        <v>76</v>
      </c>
      <c r="D143" s="33" t="s">
        <v>98</v>
      </c>
      <c r="E143" s="33" t="s">
        <v>64</v>
      </c>
      <c r="F143" s="33"/>
      <c r="G143" s="34">
        <f>SUMIFS(G144:G1154,$C144:$C1154,$C144,$D144:$D1154,$D144,$E144:$E1154,$E144)</f>
        <v>5683.2</v>
      </c>
      <c r="H143" s="34">
        <f>SUMIFS(H144:H1154,$C144:$C1154,$C144,$D144:$D1154,$D144,$E144:$E1154,$E144)</f>
        <v>176.3</v>
      </c>
      <c r="I143" s="34">
        <f>SUMIFS(I144:I1154,$C144:$C1154,$C144,$D144:$D1154,$D144,$E144:$E1154,$E144)</f>
        <v>5683.2</v>
      </c>
      <c r="J143" s="34">
        <f>SUMIFS(J144:J1154,$C144:$C1154,$C144,$D144:$D1154,$D144,$E144:$E1154,$E144)</f>
        <v>176.3</v>
      </c>
    </row>
    <row r="144" spans="1:10" s="13" customFormat="1" ht="15.75" x14ac:dyDescent="0.25">
      <c r="A144" s="17">
        <v>3</v>
      </c>
      <c r="B144" s="22" t="s">
        <v>46</v>
      </c>
      <c r="C144" s="23" t="s">
        <v>76</v>
      </c>
      <c r="D144" s="23" t="s">
        <v>98</v>
      </c>
      <c r="E144" s="23" t="s">
        <v>64</v>
      </c>
      <c r="F144" s="23" t="s">
        <v>97</v>
      </c>
      <c r="G144" s="24">
        <v>5683.2</v>
      </c>
      <c r="H144" s="24">
        <v>176.3</v>
      </c>
      <c r="I144" s="24">
        <v>5683.2</v>
      </c>
      <c r="J144" s="24">
        <v>176.3</v>
      </c>
    </row>
    <row r="145" spans="1:10" s="13" customFormat="1" ht="63" x14ac:dyDescent="0.25">
      <c r="A145" s="16">
        <v>2</v>
      </c>
      <c r="B145" s="35" t="s">
        <v>177</v>
      </c>
      <c r="C145" s="33" t="s">
        <v>76</v>
      </c>
      <c r="D145" s="33" t="s">
        <v>98</v>
      </c>
      <c r="E145" s="33" t="s">
        <v>65</v>
      </c>
      <c r="F145" s="33"/>
      <c r="G145" s="34">
        <f>SUMIFS(G146:G1156,$C146:$C1156,$C146,$D146:$D1156,$D146,$E146:$E1156,$E146)</f>
        <v>2815.4</v>
      </c>
      <c r="H145" s="34">
        <f>SUMIFS(H146:H1156,$C146:$C1156,$C146,$D146:$D1156,$D146,$E146:$E1156,$E146)</f>
        <v>0</v>
      </c>
      <c r="I145" s="34">
        <f>SUMIFS(I146:I1156,$C146:$C1156,$C146,$D146:$D1156,$D146,$E146:$E1156,$E146)</f>
        <v>2815.4</v>
      </c>
      <c r="J145" s="34">
        <f>SUMIFS(J146:J1156,$C146:$C1156,$C146,$D146:$D1156,$D146,$E146:$E1156,$E146)</f>
        <v>0</v>
      </c>
    </row>
    <row r="146" spans="1:10" s="13" customFormat="1" ht="15.75" x14ac:dyDescent="0.25">
      <c r="A146" s="17">
        <v>3</v>
      </c>
      <c r="B146" s="22" t="s">
        <v>46</v>
      </c>
      <c r="C146" s="23" t="s">
        <v>76</v>
      </c>
      <c r="D146" s="23" t="s">
        <v>98</v>
      </c>
      <c r="E146" s="23" t="s">
        <v>65</v>
      </c>
      <c r="F146" s="23" t="s">
        <v>97</v>
      </c>
      <c r="G146" s="24">
        <v>2815.4</v>
      </c>
      <c r="H146" s="24"/>
      <c r="I146" s="24">
        <v>2815.4</v>
      </c>
      <c r="J146" s="24"/>
    </row>
    <row r="147" spans="1:10" s="13" customFormat="1" ht="15.75" x14ac:dyDescent="0.25">
      <c r="A147" s="14">
        <v>0</v>
      </c>
      <c r="B147" s="26" t="s">
        <v>116</v>
      </c>
      <c r="C147" s="27" t="s">
        <v>87</v>
      </c>
      <c r="D147" s="27" t="s">
        <v>120</v>
      </c>
      <c r="E147" s="27"/>
      <c r="F147" s="27"/>
      <c r="G147" s="28">
        <f>SUMIFS(G148:G1173,$C148:$C1173,$C148)/3</f>
        <v>90074.900000000009</v>
      </c>
      <c r="H147" s="28">
        <f>SUMIFS(H148:H1163,$C148:$C1163,$C148)/3</f>
        <v>2579.4</v>
      </c>
      <c r="I147" s="28">
        <f>SUMIFS(I148:I1173,$C148:$C1173,$C148)/3</f>
        <v>90074.900000000009</v>
      </c>
      <c r="J147" s="28">
        <f>SUMIFS(J148:J1163,$C148:$C1163,$C148)/3</f>
        <v>2579.4</v>
      </c>
    </row>
    <row r="148" spans="1:10" s="13" customFormat="1" ht="15.75" x14ac:dyDescent="0.25">
      <c r="A148" s="15">
        <v>1</v>
      </c>
      <c r="B148" s="29" t="s">
        <v>39</v>
      </c>
      <c r="C148" s="30" t="s">
        <v>87</v>
      </c>
      <c r="D148" s="30" t="s">
        <v>94</v>
      </c>
      <c r="E148" s="30"/>
      <c r="F148" s="30"/>
      <c r="G148" s="31">
        <f>SUMIFS(G149:G1163,$C149:$C1163,$C149,$D149:$D1163,$D149)/2</f>
        <v>72637.100000000006</v>
      </c>
      <c r="H148" s="31">
        <f>SUMIFS(H149:H1163,$C149:$C1163,$C149,$D149:$D1163,$D149)/2</f>
        <v>556.29999999999995</v>
      </c>
      <c r="I148" s="31">
        <f>SUMIFS(I149:I1163,$C149:$C1163,$C149,$D149:$D1163,$D149)/2</f>
        <v>72637.100000000006</v>
      </c>
      <c r="J148" s="31">
        <f>SUMIFS(J149:J1163,$C149:$C1163,$C149,$D149:$D1163,$D149)/2</f>
        <v>556.29999999999995</v>
      </c>
    </row>
    <row r="149" spans="1:10" s="13" customFormat="1" ht="63" x14ac:dyDescent="0.25">
      <c r="A149" s="16">
        <v>2</v>
      </c>
      <c r="B149" s="49" t="s">
        <v>193</v>
      </c>
      <c r="C149" s="33" t="s">
        <v>87</v>
      </c>
      <c r="D149" s="33" t="s">
        <v>94</v>
      </c>
      <c r="E149" s="33" t="s">
        <v>40</v>
      </c>
      <c r="F149" s="33"/>
      <c r="G149" s="34">
        <f>SUMIFS(G150:G1160,$C150:$C1160,$C150,$D150:$D1160,$D150,$E150:$E1160,$E150)</f>
        <v>13899.2</v>
      </c>
      <c r="H149" s="34">
        <f>SUMIFS(H150:H1160,$C150:$C1160,$C150,$D150:$D1160,$D150,$E150:$E1160,$E150)</f>
        <v>520</v>
      </c>
      <c r="I149" s="34">
        <f>SUMIFS(I150:I1160,$C150:$C1160,$C150,$D150:$D1160,$D150,$E150:$E1160,$E150)</f>
        <v>13899.2</v>
      </c>
      <c r="J149" s="34">
        <f>SUMIFS(J150:J1160,$C150:$C1160,$C150,$D150:$D1160,$D150,$E150:$E1160,$E150)</f>
        <v>520</v>
      </c>
    </row>
    <row r="150" spans="1:10" s="13" customFormat="1" ht="47.25" x14ac:dyDescent="0.25">
      <c r="A150" s="17">
        <v>3</v>
      </c>
      <c r="B150" s="22" t="s">
        <v>11</v>
      </c>
      <c r="C150" s="23" t="s">
        <v>87</v>
      </c>
      <c r="D150" s="23" t="s">
        <v>94</v>
      </c>
      <c r="E150" s="23" t="s">
        <v>40</v>
      </c>
      <c r="F150" s="23" t="s">
        <v>79</v>
      </c>
      <c r="G150" s="24">
        <v>907</v>
      </c>
      <c r="H150" s="24"/>
      <c r="I150" s="24">
        <v>907</v>
      </c>
      <c r="J150" s="24"/>
    </row>
    <row r="151" spans="1:10" s="13" customFormat="1" ht="15.75" x14ac:dyDescent="0.25">
      <c r="A151" s="17">
        <v>3</v>
      </c>
      <c r="B151" s="22" t="s">
        <v>46</v>
      </c>
      <c r="C151" s="23" t="s">
        <v>87</v>
      </c>
      <c r="D151" s="23" t="s">
        <v>94</v>
      </c>
      <c r="E151" s="23" t="s">
        <v>40</v>
      </c>
      <c r="F151" s="23" t="s">
        <v>97</v>
      </c>
      <c r="G151" s="24">
        <v>12992.2</v>
      </c>
      <c r="H151" s="24">
        <v>520</v>
      </c>
      <c r="I151" s="24">
        <v>12992.2</v>
      </c>
      <c r="J151" s="24">
        <v>520</v>
      </c>
    </row>
    <row r="152" spans="1:10" s="13" customFormat="1" ht="63" x14ac:dyDescent="0.25">
      <c r="A152" s="16">
        <v>2</v>
      </c>
      <c r="B152" s="41" t="s">
        <v>176</v>
      </c>
      <c r="C152" s="33" t="s">
        <v>87</v>
      </c>
      <c r="D152" s="33" t="s">
        <v>94</v>
      </c>
      <c r="E152" s="33" t="s">
        <v>64</v>
      </c>
      <c r="F152" s="33"/>
      <c r="G152" s="34">
        <f>SUMIFS(G153:G1164,$C153:$C1164,$C153,$D153:$D1164,$D153,$E153:$E1164,$E153)</f>
        <v>36.700000000000003</v>
      </c>
      <c r="H152" s="34">
        <f>SUMIFS(H153:H1164,$C153:$C1164,$C153,$D153:$D1164,$D153,$E153:$E1164,$E153)</f>
        <v>36.299999999999997</v>
      </c>
      <c r="I152" s="34">
        <f>SUMIFS(I153:I1164,$C153:$C1164,$C153,$D153:$D1164,$D153,$E153:$E1164,$E153)</f>
        <v>36.700000000000003</v>
      </c>
      <c r="J152" s="34">
        <f>SUMIFS(J153:J1164,$C153:$C1164,$C153,$D153:$D1164,$D153,$E153:$E1164,$E153)</f>
        <v>36.299999999999997</v>
      </c>
    </row>
    <row r="153" spans="1:10" s="13" customFormat="1" ht="47.25" x14ac:dyDescent="0.25">
      <c r="A153" s="17">
        <v>3</v>
      </c>
      <c r="B153" s="22" t="s">
        <v>11</v>
      </c>
      <c r="C153" s="23" t="s">
        <v>87</v>
      </c>
      <c r="D153" s="23" t="s">
        <v>94</v>
      </c>
      <c r="E153" s="23" t="s">
        <v>64</v>
      </c>
      <c r="F153" s="23" t="s">
        <v>79</v>
      </c>
      <c r="G153" s="24">
        <v>36.700000000000003</v>
      </c>
      <c r="H153" s="24">
        <v>36.299999999999997</v>
      </c>
      <c r="I153" s="24">
        <v>36.700000000000003</v>
      </c>
      <c r="J153" s="24">
        <v>36.299999999999997</v>
      </c>
    </row>
    <row r="154" spans="1:10" s="13" customFormat="1" ht="94.5" x14ac:dyDescent="0.25">
      <c r="A154" s="16">
        <v>2</v>
      </c>
      <c r="B154" s="32" t="s">
        <v>164</v>
      </c>
      <c r="C154" s="33" t="s">
        <v>87</v>
      </c>
      <c r="D154" s="33" t="s">
        <v>94</v>
      </c>
      <c r="E154" s="33" t="s">
        <v>45</v>
      </c>
      <c r="F154" s="33"/>
      <c r="G154" s="34">
        <f>SUMIFS(G155:G1163,$C155:$C1163,$C155,$D155:$D1163,$D155,$E155:$E1163,$E155)</f>
        <v>37957</v>
      </c>
      <c r="H154" s="34">
        <f>SUMIFS(H155:H1163,$C155:$C1163,$C155,$D155:$D1163,$D155,$E155:$E1163,$E155)</f>
        <v>0</v>
      </c>
      <c r="I154" s="34">
        <f>SUMIFS(I155:I1163,$C155:$C1163,$C155,$D155:$D1163,$D155,$E155:$E1163,$E155)</f>
        <v>37957</v>
      </c>
      <c r="J154" s="34">
        <f>SUMIFS(J155:J1163,$C155:$C1163,$C155,$D155:$D1163,$D155,$E155:$E1163,$E155)</f>
        <v>0</v>
      </c>
    </row>
    <row r="155" spans="1:10" s="13" customFormat="1" ht="15.75" x14ac:dyDescent="0.25">
      <c r="A155" s="17">
        <v>3</v>
      </c>
      <c r="B155" s="22" t="s">
        <v>46</v>
      </c>
      <c r="C155" s="23" t="s">
        <v>87</v>
      </c>
      <c r="D155" s="23" t="s">
        <v>94</v>
      </c>
      <c r="E155" s="23" t="s">
        <v>45</v>
      </c>
      <c r="F155" s="23" t="s">
        <v>97</v>
      </c>
      <c r="G155" s="24">
        <v>37957</v>
      </c>
      <c r="H155" s="24"/>
      <c r="I155" s="24">
        <v>37957</v>
      </c>
      <c r="J155" s="24"/>
    </row>
    <row r="156" spans="1:10" s="13" customFormat="1" ht="78.75" x14ac:dyDescent="0.25">
      <c r="A156" s="16">
        <v>2</v>
      </c>
      <c r="B156" s="41" t="s">
        <v>168</v>
      </c>
      <c r="C156" s="33" t="s">
        <v>87</v>
      </c>
      <c r="D156" s="33" t="s">
        <v>94</v>
      </c>
      <c r="E156" s="33" t="s">
        <v>50</v>
      </c>
      <c r="F156" s="33"/>
      <c r="G156" s="34">
        <f>SUMIFS(G157:G1165,$C157:$C1165,$C157,$D157:$D1165,$D157,$E157:$E1165,$E157)</f>
        <v>20744.2</v>
      </c>
      <c r="H156" s="34">
        <f>SUMIFS(H157:H1165,$C157:$C1165,$C157,$D157:$D1165,$D157,$E157:$E1165,$E157)</f>
        <v>0</v>
      </c>
      <c r="I156" s="34">
        <f>SUMIFS(I157:I1165,$C157:$C1165,$C157,$D157:$D1165,$D157,$E157:$E1165,$E157)</f>
        <v>20744.2</v>
      </c>
      <c r="J156" s="34">
        <f>SUMIFS(J157:J1165,$C157:$C1165,$C157,$D157:$D1165,$D157,$E157:$E1165,$E157)</f>
        <v>0</v>
      </c>
    </row>
    <row r="157" spans="1:10" s="13" customFormat="1" ht="47.25" x14ac:dyDescent="0.25">
      <c r="A157" s="17">
        <v>3</v>
      </c>
      <c r="B157" s="22" t="s">
        <v>11</v>
      </c>
      <c r="C157" s="23" t="s">
        <v>87</v>
      </c>
      <c r="D157" s="23" t="s">
        <v>94</v>
      </c>
      <c r="E157" s="23" t="s">
        <v>50</v>
      </c>
      <c r="F157" s="23" t="s">
        <v>79</v>
      </c>
      <c r="G157" s="24">
        <v>20744.2</v>
      </c>
      <c r="H157" s="24"/>
      <c r="I157" s="24">
        <v>20744.2</v>
      </c>
      <c r="J157" s="24"/>
    </row>
    <row r="158" spans="1:10" s="13" customFormat="1" ht="15.75" x14ac:dyDescent="0.25">
      <c r="A158" s="15">
        <v>1</v>
      </c>
      <c r="B158" s="29" t="s">
        <v>67</v>
      </c>
      <c r="C158" s="30" t="s">
        <v>87</v>
      </c>
      <c r="D158" s="30" t="s">
        <v>84</v>
      </c>
      <c r="E158" s="30"/>
      <c r="F158" s="30"/>
      <c r="G158" s="31">
        <f>SUMIFS(G159:G1171,$C159:$C1171,$C159,$D159:$D1171,$D159)/2</f>
        <v>9832.9000000000015</v>
      </c>
      <c r="H158" s="31">
        <f>SUMIFS(H159:H1171,$C159:$C1171,$C159,$D159:$D1171,$D159)/2</f>
        <v>0</v>
      </c>
      <c r="I158" s="31">
        <f>SUMIFS(I159:I1171,$C159:$C1171,$C159,$D159:$D1171,$D159)/2</f>
        <v>9832.9000000000015</v>
      </c>
      <c r="J158" s="31">
        <f>SUMIFS(J159:J1171,$C159:$C1171,$C159,$D159:$D1171,$D159)/2</f>
        <v>0</v>
      </c>
    </row>
    <row r="159" spans="1:10" s="13" customFormat="1" ht="47.25" x14ac:dyDescent="0.25">
      <c r="A159" s="16">
        <v>2</v>
      </c>
      <c r="B159" s="41" t="s">
        <v>200</v>
      </c>
      <c r="C159" s="33" t="s">
        <v>87</v>
      </c>
      <c r="D159" s="33" t="s">
        <v>84</v>
      </c>
      <c r="E159" s="33" t="s">
        <v>17</v>
      </c>
      <c r="F159" s="33"/>
      <c r="G159" s="34">
        <f>SUMIFS(G160:G1168,$C160:$C1168,$C160,$D160:$D1168,$D160,$E160:$E1168,$E160)</f>
        <v>9832.9000000000015</v>
      </c>
      <c r="H159" s="34">
        <f>SUMIFS(H160:H1168,$C160:$C1168,$C160,$D160:$D1168,$D160,$E160:$E1168,$E160)</f>
        <v>0</v>
      </c>
      <c r="I159" s="34">
        <f>SUMIFS(I160:I1168,$C160:$C1168,$C160,$D160:$D1168,$D160,$E160:$E1168,$E160)</f>
        <v>9832.9000000000015</v>
      </c>
      <c r="J159" s="34">
        <f>SUMIFS(J160:J1168,$C160:$C1168,$C160,$D160:$D1168,$D160,$E160:$E1168,$E160)</f>
        <v>0</v>
      </c>
    </row>
    <row r="160" spans="1:10" s="13" customFormat="1" ht="15.75" x14ac:dyDescent="0.25">
      <c r="A160" s="17">
        <v>3</v>
      </c>
      <c r="B160" s="22" t="s">
        <v>46</v>
      </c>
      <c r="C160" s="23" t="s">
        <v>87</v>
      </c>
      <c r="D160" s="23" t="s">
        <v>84</v>
      </c>
      <c r="E160" s="23" t="s">
        <v>17</v>
      </c>
      <c r="F160" s="23" t="s">
        <v>97</v>
      </c>
      <c r="G160" s="24">
        <v>8480.2000000000007</v>
      </c>
      <c r="H160" s="24"/>
      <c r="I160" s="24">
        <v>8480.2000000000007</v>
      </c>
      <c r="J160" s="24"/>
    </row>
    <row r="161" spans="1:10" s="13" customFormat="1" ht="141.75" x14ac:dyDescent="0.25">
      <c r="A161" s="17">
        <v>3</v>
      </c>
      <c r="B161" s="22" t="s">
        <v>126</v>
      </c>
      <c r="C161" s="23" t="s">
        <v>87</v>
      </c>
      <c r="D161" s="23" t="s">
        <v>84</v>
      </c>
      <c r="E161" s="23" t="s">
        <v>17</v>
      </c>
      <c r="F161" s="23" t="s">
        <v>127</v>
      </c>
      <c r="G161" s="24">
        <v>1352.7</v>
      </c>
      <c r="H161" s="24"/>
      <c r="I161" s="24">
        <v>1352.7</v>
      </c>
      <c r="J161" s="24"/>
    </row>
    <row r="162" spans="1:10" s="13" customFormat="1" ht="15.75" x14ac:dyDescent="0.25">
      <c r="A162" s="15">
        <v>1</v>
      </c>
      <c r="B162" s="29" t="s">
        <v>182</v>
      </c>
      <c r="C162" s="30" t="s">
        <v>87</v>
      </c>
      <c r="D162" s="30" t="s">
        <v>87</v>
      </c>
      <c r="E162" s="30"/>
      <c r="F162" s="30"/>
      <c r="G162" s="31">
        <f>SUMIFS(G163:G1175,$C163:$C1175,$C163,$D163:$D1175,$D163)/2</f>
        <v>7604.9</v>
      </c>
      <c r="H162" s="31">
        <f>SUMIFS(H163:H1175,$C163:$C1175,$C163,$D163:$D1175,$D163)/2</f>
        <v>2023.1</v>
      </c>
      <c r="I162" s="31">
        <f>SUMIFS(I163:I1175,$C163:$C1175,$C163,$D163:$D1175,$D163)/2</f>
        <v>7604.9</v>
      </c>
      <c r="J162" s="31">
        <f>SUMIFS(J163:J1175,$C163:$C1175,$C163,$D163:$D1175,$D163)/2</f>
        <v>2023.1</v>
      </c>
    </row>
    <row r="163" spans="1:10" s="13" customFormat="1" ht="31.5" x14ac:dyDescent="0.25">
      <c r="A163" s="16">
        <v>2</v>
      </c>
      <c r="B163" s="32" t="s">
        <v>204</v>
      </c>
      <c r="C163" s="33" t="s">
        <v>87</v>
      </c>
      <c r="D163" s="33" t="s">
        <v>87</v>
      </c>
      <c r="E163" s="33" t="s">
        <v>22</v>
      </c>
      <c r="F163" s="33"/>
      <c r="G163" s="34">
        <f>SUMIFS(G164:G1172,$C164:$C1172,$C164,$D164:$D1172,$D164,$E164:$E1172,$E164)</f>
        <v>4279.8999999999996</v>
      </c>
      <c r="H163" s="34">
        <f>SUMIFS(H164:H1172,$C164:$C1172,$C164,$D164:$D1172,$D164,$E164:$E1172,$E164)</f>
        <v>248.1</v>
      </c>
      <c r="I163" s="34">
        <f>SUMIFS(I164:I1172,$C164:$C1172,$C164,$D164:$D1172,$D164,$E164:$E1172,$E164)</f>
        <v>4279.8999999999996</v>
      </c>
      <c r="J163" s="34">
        <f>SUMIFS(J164:J1172,$C164:$C1172,$C164,$D164:$D1172,$D164,$E164:$E1172,$E164)</f>
        <v>248.1</v>
      </c>
    </row>
    <row r="164" spans="1:10" s="13" customFormat="1" ht="31.5" x14ac:dyDescent="0.25">
      <c r="A164" s="17">
        <v>3</v>
      </c>
      <c r="B164" s="22" t="s">
        <v>23</v>
      </c>
      <c r="C164" s="23" t="s">
        <v>87</v>
      </c>
      <c r="D164" s="23" t="s">
        <v>87</v>
      </c>
      <c r="E164" s="23" t="s">
        <v>22</v>
      </c>
      <c r="F164" s="23" t="s">
        <v>88</v>
      </c>
      <c r="G164" s="24">
        <v>146.1</v>
      </c>
      <c r="H164" s="24"/>
      <c r="I164" s="24">
        <v>146.1</v>
      </c>
      <c r="J164" s="24"/>
    </row>
    <row r="165" spans="1:10" s="13" customFormat="1" ht="47.25" x14ac:dyDescent="0.25">
      <c r="A165" s="17">
        <v>3</v>
      </c>
      <c r="B165" s="22" t="s">
        <v>11</v>
      </c>
      <c r="C165" s="23" t="s">
        <v>87</v>
      </c>
      <c r="D165" s="23" t="s">
        <v>87</v>
      </c>
      <c r="E165" s="23" t="s">
        <v>22</v>
      </c>
      <c r="F165" s="23" t="s">
        <v>79</v>
      </c>
      <c r="G165" s="24">
        <v>50.1</v>
      </c>
      <c r="H165" s="24"/>
      <c r="I165" s="24">
        <v>50.1</v>
      </c>
      <c r="J165" s="24"/>
    </row>
    <row r="166" spans="1:10" s="13" customFormat="1" ht="15.75" x14ac:dyDescent="0.25">
      <c r="A166" s="17">
        <v>3</v>
      </c>
      <c r="B166" s="22" t="s">
        <v>46</v>
      </c>
      <c r="C166" s="23" t="s">
        <v>87</v>
      </c>
      <c r="D166" s="23" t="s">
        <v>87</v>
      </c>
      <c r="E166" s="23" t="s">
        <v>22</v>
      </c>
      <c r="F166" s="23" t="s">
        <v>97</v>
      </c>
      <c r="G166" s="24">
        <v>4083.7</v>
      </c>
      <c r="H166" s="24">
        <v>248.1</v>
      </c>
      <c r="I166" s="24">
        <v>4083.7</v>
      </c>
      <c r="J166" s="24">
        <v>248.1</v>
      </c>
    </row>
    <row r="167" spans="1:10" s="13" customFormat="1" ht="47.25" x14ac:dyDescent="0.25">
      <c r="A167" s="16">
        <v>2</v>
      </c>
      <c r="B167" s="35" t="s">
        <v>178</v>
      </c>
      <c r="C167" s="33" t="s">
        <v>87</v>
      </c>
      <c r="D167" s="33" t="s">
        <v>87</v>
      </c>
      <c r="E167" s="33" t="s">
        <v>68</v>
      </c>
      <c r="F167" s="33"/>
      <c r="G167" s="34">
        <f>SUMIFS(G168:G1176,$C168:$C1176,$C168,$D168:$D1176,$D168,$E168:$E1176,$E168)</f>
        <v>1550</v>
      </c>
      <c r="H167" s="34">
        <f>SUMIFS(H168:H1176,$C168:$C1176,$C168,$D168:$D1176,$D168,$E168:$E1176,$E168)</f>
        <v>0</v>
      </c>
      <c r="I167" s="34">
        <f>SUMIFS(I168:I1176,$C168:$C1176,$C168,$D168:$D1176,$D168,$E168:$E1176,$E168)</f>
        <v>1550</v>
      </c>
      <c r="J167" s="34">
        <f>SUMIFS(J168:J1176,$C168:$C1176,$C168,$D168:$D1176,$D168,$E168:$E1176,$E168)</f>
        <v>0</v>
      </c>
    </row>
    <row r="168" spans="1:10" s="13" customFormat="1" ht="15.75" x14ac:dyDescent="0.25">
      <c r="A168" s="17">
        <v>3</v>
      </c>
      <c r="B168" s="22" t="s">
        <v>46</v>
      </c>
      <c r="C168" s="23" t="s">
        <v>87</v>
      </c>
      <c r="D168" s="23" t="s">
        <v>87</v>
      </c>
      <c r="E168" s="23" t="s">
        <v>68</v>
      </c>
      <c r="F168" s="23" t="s">
        <v>97</v>
      </c>
      <c r="G168" s="24">
        <v>1550</v>
      </c>
      <c r="H168" s="24"/>
      <c r="I168" s="24">
        <v>1550</v>
      </c>
      <c r="J168" s="24"/>
    </row>
    <row r="169" spans="1:10" s="13" customFormat="1" ht="31.5" x14ac:dyDescent="0.25">
      <c r="A169" s="16">
        <v>2</v>
      </c>
      <c r="B169" s="32" t="s">
        <v>66</v>
      </c>
      <c r="C169" s="33" t="s">
        <v>87</v>
      </c>
      <c r="D169" s="33" t="s">
        <v>87</v>
      </c>
      <c r="E169" s="33" t="s">
        <v>130</v>
      </c>
      <c r="F169" s="33"/>
      <c r="G169" s="34">
        <f>SUMIFS(G170:G1178,$C170:$C1178,$C170,$D170:$D1178,$D170,$E170:$E1178,$E170)</f>
        <v>1775</v>
      </c>
      <c r="H169" s="34">
        <f>SUMIFS(H170:H1178,$C170:$C1178,$C170,$D170:$D1178,$D170,$E170:$E1178,$E170)</f>
        <v>1775</v>
      </c>
      <c r="I169" s="34">
        <f>SUMIFS(I170:I1178,$C170:$C1178,$C170,$D170:$D1178,$D170,$E170:$E1178,$E170)</f>
        <v>1775</v>
      </c>
      <c r="J169" s="34">
        <f>SUMIFS(J170:J1178,$C170:$C1178,$C170,$D170:$D1178,$D170,$E170:$E1178,$E170)</f>
        <v>1775</v>
      </c>
    </row>
    <row r="170" spans="1:10" s="13" customFormat="1" ht="47.25" x14ac:dyDescent="0.25">
      <c r="A170" s="17">
        <v>3</v>
      </c>
      <c r="B170" s="22" t="s">
        <v>11</v>
      </c>
      <c r="C170" s="23" t="s">
        <v>87</v>
      </c>
      <c r="D170" s="23" t="s">
        <v>87</v>
      </c>
      <c r="E170" s="23" t="s">
        <v>130</v>
      </c>
      <c r="F170" s="23" t="s">
        <v>79</v>
      </c>
      <c r="G170" s="24">
        <v>1775</v>
      </c>
      <c r="H170" s="24">
        <v>1775</v>
      </c>
      <c r="I170" s="24">
        <v>1775</v>
      </c>
      <c r="J170" s="24">
        <v>1775</v>
      </c>
    </row>
    <row r="171" spans="1:10" s="13" customFormat="1" ht="15.75" x14ac:dyDescent="0.25">
      <c r="A171" s="14">
        <v>0</v>
      </c>
      <c r="B171" s="26" t="s">
        <v>185</v>
      </c>
      <c r="C171" s="27" t="s">
        <v>89</v>
      </c>
      <c r="D171" s="27" t="s">
        <v>120</v>
      </c>
      <c r="E171" s="27"/>
      <c r="F171" s="27"/>
      <c r="G171" s="28">
        <f>SUMIFS(G172:G1195,$C172:$C1195,$C172)/3</f>
        <v>40570.30000000001</v>
      </c>
      <c r="H171" s="28">
        <f>SUMIFS(H172:H1185,$C172:$C1185,$C172)/3</f>
        <v>0</v>
      </c>
      <c r="I171" s="28">
        <f>SUMIFS(I172:I1195,$C172:$C1195,$C172)/3</f>
        <v>38914.700000000004</v>
      </c>
      <c r="J171" s="28">
        <f>SUMIFS(J172:J1185,$C172:$C1185,$C172)/3</f>
        <v>0</v>
      </c>
    </row>
    <row r="172" spans="1:10" s="13" customFormat="1" ht="15.75" x14ac:dyDescent="0.25">
      <c r="A172" s="15">
        <v>1</v>
      </c>
      <c r="B172" s="29" t="s">
        <v>24</v>
      </c>
      <c r="C172" s="30" t="s">
        <v>89</v>
      </c>
      <c r="D172" s="30" t="s">
        <v>75</v>
      </c>
      <c r="E172" s="30" t="s">
        <v>6</v>
      </c>
      <c r="F172" s="30" t="s">
        <v>77</v>
      </c>
      <c r="G172" s="31">
        <f>SUMIFS(G173:G1185,$C173:$C1185,$C173,$D173:$D1185,$D173)/2</f>
        <v>40570.30000000001</v>
      </c>
      <c r="H172" s="31">
        <f>SUMIFS(H173:H1185,$C173:$C1185,$C173,$D173:$D1185,$D173)/2</f>
        <v>0</v>
      </c>
      <c r="I172" s="31">
        <f>SUMIFS(I173:I1185,$C173:$C1185,$C173,$D173:$D1185,$D173)/2</f>
        <v>38914.700000000004</v>
      </c>
      <c r="J172" s="31">
        <f>SUMIFS(J173:J1185,$C173:$C1185,$C173,$D173:$D1185,$D173)/2</f>
        <v>0</v>
      </c>
    </row>
    <row r="173" spans="1:10" s="13" customFormat="1" ht="31.5" x14ac:dyDescent="0.25">
      <c r="A173" s="16">
        <v>2</v>
      </c>
      <c r="B173" s="32" t="s">
        <v>196</v>
      </c>
      <c r="C173" s="33" t="s">
        <v>89</v>
      </c>
      <c r="D173" s="33" t="s">
        <v>75</v>
      </c>
      <c r="E173" s="33" t="s">
        <v>25</v>
      </c>
      <c r="F173" s="33"/>
      <c r="G173" s="34">
        <f>SUMIFS(G174:G1182,$C174:$C1182,$C174,$D174:$D1182,$D174,$E174:$E1182,$E174)</f>
        <v>28041.8</v>
      </c>
      <c r="H173" s="34">
        <f>SUMIFS(H174:H1182,$C174:$C1182,$C174,$D174:$D1182,$D174,$E174:$E1182,$E174)</f>
        <v>0</v>
      </c>
      <c r="I173" s="34">
        <f>SUMIFS(I174:I1182,$C174:$C1182,$C174,$D174:$D1182,$D174,$E174:$E1182,$E174)</f>
        <v>26633.8</v>
      </c>
      <c r="J173" s="34">
        <f>SUMIFS(J174:J1182,$C174:$C1182,$C174,$D174:$D1182,$D174,$E174:$E1182,$E174)</f>
        <v>0</v>
      </c>
    </row>
    <row r="174" spans="1:10" s="13" customFormat="1" ht="31.5" x14ac:dyDescent="0.25">
      <c r="A174" s="17">
        <v>3</v>
      </c>
      <c r="B174" s="22" t="s">
        <v>23</v>
      </c>
      <c r="C174" s="23" t="s">
        <v>89</v>
      </c>
      <c r="D174" s="23" t="s">
        <v>75</v>
      </c>
      <c r="E174" s="23" t="s">
        <v>25</v>
      </c>
      <c r="F174" s="23" t="s">
        <v>88</v>
      </c>
      <c r="G174" s="24">
        <v>19084.599999999999</v>
      </c>
      <c r="H174" s="24"/>
      <c r="I174" s="24">
        <v>18200.8</v>
      </c>
      <c r="J174" s="24"/>
    </row>
    <row r="175" spans="1:10" s="13" customFormat="1" ht="47.25" x14ac:dyDescent="0.25">
      <c r="A175" s="17">
        <v>3</v>
      </c>
      <c r="B175" s="22" t="s">
        <v>11</v>
      </c>
      <c r="C175" s="23" t="s">
        <v>89</v>
      </c>
      <c r="D175" s="23" t="s">
        <v>75</v>
      </c>
      <c r="E175" s="23" t="s">
        <v>25</v>
      </c>
      <c r="F175" s="23" t="s">
        <v>79</v>
      </c>
      <c r="G175" s="24">
        <v>4182.3999999999996</v>
      </c>
      <c r="H175" s="24"/>
      <c r="I175" s="24">
        <v>3658.2</v>
      </c>
      <c r="J175" s="24"/>
    </row>
    <row r="176" spans="1:10" s="13" customFormat="1" ht="15.75" x14ac:dyDescent="0.25">
      <c r="A176" s="17">
        <v>3</v>
      </c>
      <c r="B176" s="22" t="s">
        <v>46</v>
      </c>
      <c r="C176" s="23" t="s">
        <v>89</v>
      </c>
      <c r="D176" s="23" t="s">
        <v>75</v>
      </c>
      <c r="E176" s="23" t="s">
        <v>25</v>
      </c>
      <c r="F176" s="23" t="s">
        <v>97</v>
      </c>
      <c r="G176" s="24">
        <v>4754.5</v>
      </c>
      <c r="H176" s="24"/>
      <c r="I176" s="24">
        <v>4754.5</v>
      </c>
      <c r="J176" s="24"/>
    </row>
    <row r="177" spans="1:10" s="13" customFormat="1" ht="15.75" x14ac:dyDescent="0.25">
      <c r="A177" s="17">
        <v>3</v>
      </c>
      <c r="B177" s="22" t="s">
        <v>12</v>
      </c>
      <c r="C177" s="23" t="s">
        <v>89</v>
      </c>
      <c r="D177" s="23" t="s">
        <v>75</v>
      </c>
      <c r="E177" s="23" t="s">
        <v>25</v>
      </c>
      <c r="F177" s="23" t="s">
        <v>80</v>
      </c>
      <c r="G177" s="24">
        <v>20.3</v>
      </c>
      <c r="H177" s="24"/>
      <c r="I177" s="24">
        <v>20.3</v>
      </c>
      <c r="J177" s="24"/>
    </row>
    <row r="178" spans="1:10" s="13" customFormat="1" ht="47.25" x14ac:dyDescent="0.25">
      <c r="A178" s="16">
        <v>2</v>
      </c>
      <c r="B178" s="32" t="s">
        <v>197</v>
      </c>
      <c r="C178" s="33" t="s">
        <v>89</v>
      </c>
      <c r="D178" s="33" t="s">
        <v>75</v>
      </c>
      <c r="E178" s="33" t="s">
        <v>26</v>
      </c>
      <c r="F178" s="33"/>
      <c r="G178" s="34">
        <f>SUMIFS(G179:G1187,$C179:$C1187,$C179,$D179:$D1187,$D179,$E179:$E1187,$E179)</f>
        <v>5545.4000000000005</v>
      </c>
      <c r="H178" s="34">
        <f>SUMIFS(H179:H1187,$C179:$C1187,$C179,$D179:$D1187,$D179,$E179:$E1187,$E179)</f>
        <v>0</v>
      </c>
      <c r="I178" s="34">
        <f>SUMIFS(I179:I1187,$C179:$C1187,$C179,$D179:$D1187,$D179,$E179:$E1187,$E179)</f>
        <v>5297.8</v>
      </c>
      <c r="J178" s="34">
        <f>SUMIFS(J179:J1187,$C179:$C1187,$C179,$D179:$D1187,$D179,$E179:$E1187,$E179)</f>
        <v>0</v>
      </c>
    </row>
    <row r="179" spans="1:10" s="13" customFormat="1" ht="31.5" x14ac:dyDescent="0.25">
      <c r="A179" s="17">
        <v>3</v>
      </c>
      <c r="B179" s="22" t="s">
        <v>23</v>
      </c>
      <c r="C179" s="23" t="s">
        <v>89</v>
      </c>
      <c r="D179" s="23" t="s">
        <v>75</v>
      </c>
      <c r="E179" s="23" t="s">
        <v>26</v>
      </c>
      <c r="F179" s="23" t="s">
        <v>88</v>
      </c>
      <c r="G179" s="24">
        <v>5096.3</v>
      </c>
      <c r="H179" s="24"/>
      <c r="I179" s="24">
        <v>4933.1000000000004</v>
      </c>
      <c r="J179" s="24"/>
    </row>
    <row r="180" spans="1:10" s="13" customFormat="1" ht="47.25" x14ac:dyDescent="0.25">
      <c r="A180" s="17">
        <v>3</v>
      </c>
      <c r="B180" s="22" t="s">
        <v>11</v>
      </c>
      <c r="C180" s="23" t="s">
        <v>89</v>
      </c>
      <c r="D180" s="23" t="s">
        <v>75</v>
      </c>
      <c r="E180" s="23" t="s">
        <v>26</v>
      </c>
      <c r="F180" s="23" t="s">
        <v>79</v>
      </c>
      <c r="G180" s="24">
        <v>449.1</v>
      </c>
      <c r="H180" s="24"/>
      <c r="I180" s="24">
        <v>364.7</v>
      </c>
      <c r="J180" s="24"/>
    </row>
    <row r="181" spans="1:10" s="13" customFormat="1" ht="81.599999999999994" customHeight="1" x14ac:dyDescent="0.25">
      <c r="A181" s="16">
        <v>2</v>
      </c>
      <c r="B181" s="32" t="s">
        <v>164</v>
      </c>
      <c r="C181" s="33" t="s">
        <v>89</v>
      </c>
      <c r="D181" s="33" t="s">
        <v>75</v>
      </c>
      <c r="E181" s="33" t="s">
        <v>45</v>
      </c>
      <c r="F181" s="33"/>
      <c r="G181" s="34">
        <f>SUMIFS(G182:G1190,$C182:$C1190,$C182,$D182:$D1190,$D182,$E182:$E1190,$E182)</f>
        <v>6983.1</v>
      </c>
      <c r="H181" s="34">
        <f>SUMIFS(H182:H1190,$C182:$C1190,$C182,$D182:$D1190,$D182,$E182:$E1190,$E182)</f>
        <v>0</v>
      </c>
      <c r="I181" s="34">
        <f>SUMIFS(I182:I1190,$C182:$C1190,$C182,$D182:$D1190,$D182,$E182:$E1190,$E182)</f>
        <v>6983.1</v>
      </c>
      <c r="J181" s="34">
        <f>SUMIFS(J182:J1190,$C182:$C1190,$C182,$D182:$D1190,$D182,$E182:$E1190,$E182)</f>
        <v>0</v>
      </c>
    </row>
    <row r="182" spans="1:10" s="13" customFormat="1" ht="15.75" x14ac:dyDescent="0.25">
      <c r="A182" s="17">
        <v>3</v>
      </c>
      <c r="B182" s="22" t="s">
        <v>46</v>
      </c>
      <c r="C182" s="23" t="s">
        <v>89</v>
      </c>
      <c r="D182" s="23" t="s">
        <v>75</v>
      </c>
      <c r="E182" s="23" t="s">
        <v>45</v>
      </c>
      <c r="F182" s="23" t="s">
        <v>97</v>
      </c>
      <c r="G182" s="24">
        <v>6983.1</v>
      </c>
      <c r="H182" s="24"/>
      <c r="I182" s="24">
        <v>6983.1</v>
      </c>
      <c r="J182" s="24"/>
    </row>
    <row r="183" spans="1:10" s="13" customFormat="1" ht="15.75" x14ac:dyDescent="0.25">
      <c r="A183" s="14">
        <v>0</v>
      </c>
      <c r="B183" s="26" t="s">
        <v>149</v>
      </c>
      <c r="C183" s="27" t="s">
        <v>95</v>
      </c>
      <c r="D183" s="27" t="s">
        <v>120</v>
      </c>
      <c r="E183" s="27"/>
      <c r="F183" s="27"/>
      <c r="G183" s="28">
        <f>SUMIFS(G184:G1207,$C184:$C1207,$C184)/3</f>
        <v>0</v>
      </c>
      <c r="H183" s="28">
        <f>SUMIFS(H184:H1197,$C184:$C1197,$C184)/3</f>
        <v>0</v>
      </c>
      <c r="I183" s="28">
        <f>SUMIFS(I184:I1207,$C184:$C1207,$C184)/3</f>
        <v>0</v>
      </c>
      <c r="J183" s="28">
        <f>SUMIFS(J184:J1197,$C184:$C1197,$C184)/3</f>
        <v>0</v>
      </c>
    </row>
    <row r="184" spans="1:10" s="13" customFormat="1" ht="15.75" x14ac:dyDescent="0.25">
      <c r="A184" s="15">
        <v>1</v>
      </c>
      <c r="B184" s="40" t="s">
        <v>150</v>
      </c>
      <c r="C184" s="44" t="s">
        <v>95</v>
      </c>
      <c r="D184" s="44" t="s">
        <v>94</v>
      </c>
      <c r="E184" s="44"/>
      <c r="F184" s="44"/>
      <c r="G184" s="31">
        <f>SUMIFS(G185:G1197,$C185:$C1197,$C185,$D185:$D1197,$D185)/2</f>
        <v>0</v>
      </c>
      <c r="H184" s="31">
        <f>SUMIFS(H185:H1197,$C185:$C1197,$C185,$D185:$D1197,$D185)/2</f>
        <v>0</v>
      </c>
      <c r="I184" s="31">
        <f>SUMIFS(I185:I1197,$C185:$C1197,$C185,$D185:$D1197,$D185)/2</f>
        <v>0</v>
      </c>
      <c r="J184" s="31">
        <f>SUMIFS(J185:J1197,$C185:$C1197,$C185,$D185:$D1197,$D185)/2</f>
        <v>0</v>
      </c>
    </row>
    <row r="185" spans="1:10" s="13" customFormat="1" ht="54" customHeight="1" x14ac:dyDescent="0.25">
      <c r="A185" s="16">
        <v>2</v>
      </c>
      <c r="B185" s="32" t="s">
        <v>192</v>
      </c>
      <c r="C185" s="42" t="s">
        <v>95</v>
      </c>
      <c r="D185" s="42" t="s">
        <v>94</v>
      </c>
      <c r="E185" s="42" t="s">
        <v>61</v>
      </c>
      <c r="F185" s="42"/>
      <c r="G185" s="34">
        <f>SUMIFS(G186:G1194,$C186:$C1194,$C186,$D186:$D1194,$D186,$E186:$E1194,$E186)</f>
        <v>0</v>
      </c>
      <c r="H185" s="34">
        <f>SUMIFS(H186:H1194,$C186:$C1194,$C186,$D186:$D1194,$D186,$E186:$E1194,$E186)</f>
        <v>0</v>
      </c>
      <c r="I185" s="34">
        <f>SUMIFS(I186:I1194,$C186:$C1194,$C186,$D186:$D1194,$D186,$E186:$E1194,$E186)</f>
        <v>0</v>
      </c>
      <c r="J185" s="34">
        <f>SUMIFS(J186:J1194,$C186:$C1194,$C186,$D186:$D1194,$D186,$E186:$E1194,$E186)</f>
        <v>0</v>
      </c>
    </row>
    <row r="186" spans="1:10" s="13" customFormat="1" ht="15.75" x14ac:dyDescent="0.25">
      <c r="A186" s="17">
        <v>3</v>
      </c>
      <c r="B186" s="22" t="s">
        <v>46</v>
      </c>
      <c r="C186" s="23" t="s">
        <v>95</v>
      </c>
      <c r="D186" s="23" t="s">
        <v>94</v>
      </c>
      <c r="E186" s="23" t="s">
        <v>61</v>
      </c>
      <c r="F186" s="23" t="s">
        <v>97</v>
      </c>
      <c r="G186" s="24"/>
      <c r="H186" s="25"/>
      <c r="I186" s="24"/>
      <c r="J186" s="25"/>
    </row>
    <row r="187" spans="1:10" s="13" customFormat="1" ht="15.75" x14ac:dyDescent="0.25">
      <c r="A187" s="14">
        <v>0</v>
      </c>
      <c r="B187" s="26" t="s">
        <v>117</v>
      </c>
      <c r="C187" s="27" t="s">
        <v>90</v>
      </c>
      <c r="D187" s="27" t="s">
        <v>120</v>
      </c>
      <c r="E187" s="27"/>
      <c r="F187" s="27"/>
      <c r="G187" s="28">
        <f>SUMIFS(G188:G1211,$C188:$C1211,$C188)/3</f>
        <v>37150.1</v>
      </c>
      <c r="H187" s="28">
        <f>SUMIFS(H188:H1201,$C188:$C1201,$C188)/3</f>
        <v>31432.600000000002</v>
      </c>
      <c r="I187" s="28">
        <f>SUMIFS(I188:I1211,$C188:$C1211,$C188)/3</f>
        <v>37150.1</v>
      </c>
      <c r="J187" s="28">
        <f>SUMIFS(J188:J1201,$C188:$C1201,$C188)/3</f>
        <v>31432.600000000002</v>
      </c>
    </row>
    <row r="188" spans="1:10" s="13" customFormat="1" ht="15.75" x14ac:dyDescent="0.25">
      <c r="A188" s="15">
        <v>1</v>
      </c>
      <c r="B188" s="29" t="s">
        <v>69</v>
      </c>
      <c r="C188" s="30" t="s">
        <v>90</v>
      </c>
      <c r="D188" s="30" t="s">
        <v>75</v>
      </c>
      <c r="E188" s="30" t="s">
        <v>6</v>
      </c>
      <c r="F188" s="30" t="s">
        <v>77</v>
      </c>
      <c r="G188" s="31">
        <f>SUMIFS(G189:G1201,$C189:$C1201,$C189,$D189:$D1201,$D189)/2</f>
        <v>1605.9</v>
      </c>
      <c r="H188" s="31">
        <f>SUMIFS(H189:H1201,$C189:$C1201,$C189,$D189:$D1201,$D189)/2</f>
        <v>0</v>
      </c>
      <c r="I188" s="31">
        <f>SUMIFS(I189:I1201,$C189:$C1201,$C189,$D189:$D1201,$D189)/2</f>
        <v>1605.9</v>
      </c>
      <c r="J188" s="31">
        <f>SUMIFS(J189:J1201,$C189:$C1201,$C189,$D189:$D1201,$D189)/2</f>
        <v>0</v>
      </c>
    </row>
    <row r="189" spans="1:10" s="13" customFormat="1" ht="47.25" x14ac:dyDescent="0.25">
      <c r="A189" s="16">
        <v>2</v>
      </c>
      <c r="B189" s="32" t="s">
        <v>32</v>
      </c>
      <c r="C189" s="33" t="s">
        <v>90</v>
      </c>
      <c r="D189" s="33" t="s">
        <v>75</v>
      </c>
      <c r="E189" s="33" t="s">
        <v>131</v>
      </c>
      <c r="F189" s="33"/>
      <c r="G189" s="34">
        <f>SUMIFS(G190:G1198,$C190:$C1198,$C190,$D190:$D1198,$D190,$E190:$E1198,$E190)</f>
        <v>1605.9</v>
      </c>
      <c r="H189" s="34">
        <f>SUMIFS(H190:H1198,$C190:$C1198,$C190,$D190:$D1198,$D190,$E190:$E1198,$E190)</f>
        <v>0</v>
      </c>
      <c r="I189" s="34">
        <f>SUMIFS(I190:I1198,$C190:$C1198,$C190,$D190:$D1198,$D190,$E190:$E1198,$E190)</f>
        <v>1605.9</v>
      </c>
      <c r="J189" s="34">
        <f>SUMIFS(J190:J1198,$C190:$C1198,$C190,$D190:$D1198,$D190,$E190:$E1198,$E190)</f>
        <v>0</v>
      </c>
    </row>
    <row r="190" spans="1:10" s="13" customFormat="1" ht="31.5" x14ac:dyDescent="0.25">
      <c r="A190" s="17">
        <v>3</v>
      </c>
      <c r="B190" s="22" t="s">
        <v>21</v>
      </c>
      <c r="C190" s="23" t="s">
        <v>90</v>
      </c>
      <c r="D190" s="23" t="s">
        <v>75</v>
      </c>
      <c r="E190" s="23" t="s">
        <v>131</v>
      </c>
      <c r="F190" s="23" t="s">
        <v>86</v>
      </c>
      <c r="G190" s="24">
        <v>1605.9</v>
      </c>
      <c r="H190" s="25"/>
      <c r="I190" s="24">
        <v>1605.9</v>
      </c>
      <c r="J190" s="25"/>
    </row>
    <row r="191" spans="1:10" s="13" customFormat="1" ht="15.75" x14ac:dyDescent="0.25">
      <c r="A191" s="15">
        <v>1</v>
      </c>
      <c r="B191" s="29" t="s">
        <v>70</v>
      </c>
      <c r="C191" s="30" t="s">
        <v>90</v>
      </c>
      <c r="D191" s="30" t="s">
        <v>84</v>
      </c>
      <c r="E191" s="30" t="s">
        <v>6</v>
      </c>
      <c r="F191" s="30" t="s">
        <v>77</v>
      </c>
      <c r="G191" s="31">
        <f>SUMIFS(G192:G1204,$C192:$C1204,$C192,$D192:$D1204,$D192)/2</f>
        <v>6412.5</v>
      </c>
      <c r="H191" s="31">
        <f>SUMIFS(H192:H1204,$C192:$C1204,$C192,$D192:$D1204,$D192)/2</f>
        <v>6013.0999999999995</v>
      </c>
      <c r="I191" s="31">
        <f>SUMIFS(I192:I1204,$C192:$C1204,$C192,$D192:$D1204,$D192)/2</f>
        <v>6412.5</v>
      </c>
      <c r="J191" s="31">
        <f>SUMIFS(J192:J1204,$C192:$C1204,$C192,$D192:$D1204,$D192)/2</f>
        <v>6013.0999999999995</v>
      </c>
    </row>
    <row r="192" spans="1:10" s="13" customFormat="1" ht="51" customHeight="1" x14ac:dyDescent="0.25">
      <c r="A192" s="16">
        <v>2</v>
      </c>
      <c r="B192" s="32" t="s">
        <v>192</v>
      </c>
      <c r="C192" s="33" t="s">
        <v>90</v>
      </c>
      <c r="D192" s="33" t="s">
        <v>84</v>
      </c>
      <c r="E192" s="33" t="s">
        <v>61</v>
      </c>
      <c r="F192" s="33"/>
      <c r="G192" s="34">
        <f>SUMIFS(G193:G1201,$C193:$C1201,$C193,$D193:$D1201,$D193,$E193:$E1201,$E193)</f>
        <v>150</v>
      </c>
      <c r="H192" s="34">
        <f>SUMIFS(H193:H1201,$C193:$C1201,$C193,$D193:$D1201,$D193,$E193:$E1201,$E193)</f>
        <v>0</v>
      </c>
      <c r="I192" s="34">
        <f>SUMIFS(I193:I1201,$C193:$C1201,$C193,$D193:$D1201,$D193,$E193:$E1201,$E193)</f>
        <v>150</v>
      </c>
      <c r="J192" s="34">
        <f>SUMIFS(J193:J1201,$C193:$C1201,$C193,$D193:$D1201,$D193,$E193:$E1201,$E193)</f>
        <v>0</v>
      </c>
    </row>
    <row r="193" spans="1:10" s="13" customFormat="1" ht="31.5" x14ac:dyDescent="0.25">
      <c r="A193" s="17">
        <v>3</v>
      </c>
      <c r="B193" s="22" t="s">
        <v>21</v>
      </c>
      <c r="C193" s="23" t="s">
        <v>90</v>
      </c>
      <c r="D193" s="23" t="s">
        <v>84</v>
      </c>
      <c r="E193" s="23" t="s">
        <v>61</v>
      </c>
      <c r="F193" s="23" t="s">
        <v>86</v>
      </c>
      <c r="G193" s="24">
        <v>150</v>
      </c>
      <c r="H193" s="24"/>
      <c r="I193" s="24">
        <v>150</v>
      </c>
      <c r="J193" s="24"/>
    </row>
    <row r="194" spans="1:10" s="13" customFormat="1" ht="56.25" customHeight="1" x14ac:dyDescent="0.25">
      <c r="A194" s="16">
        <v>2</v>
      </c>
      <c r="B194" s="41" t="s">
        <v>141</v>
      </c>
      <c r="C194" s="33" t="s">
        <v>90</v>
      </c>
      <c r="D194" s="33" t="s">
        <v>84</v>
      </c>
      <c r="E194" s="33" t="s">
        <v>140</v>
      </c>
      <c r="F194" s="33"/>
      <c r="G194" s="34">
        <f>SUMIFS(G195:G1203,$C195:$C1203,$C195,$D195:$D1203,$D195,$E195:$E1203,$E195)</f>
        <v>6244.6</v>
      </c>
      <c r="H194" s="34">
        <f>SUMIFS(H195:H1203,$C195:$C1203,$C195,$D195:$D1203,$D195,$E195:$E1203,$E195)</f>
        <v>5995.3</v>
      </c>
      <c r="I194" s="34">
        <f>SUMIFS(I195:I1203,$C195:$C1203,$C195,$D195:$D1203,$D195,$E195:$E1203,$E195)</f>
        <v>6244.6</v>
      </c>
      <c r="J194" s="34">
        <f>SUMIFS(J195:J1203,$C195:$C1203,$C195,$D195:$D1203,$D195,$E195:$E1203,$E195)</f>
        <v>5995.3</v>
      </c>
    </row>
    <row r="195" spans="1:10" s="13" customFormat="1" ht="31.5" x14ac:dyDescent="0.25">
      <c r="A195" s="17">
        <v>3</v>
      </c>
      <c r="B195" s="22" t="s">
        <v>21</v>
      </c>
      <c r="C195" s="23" t="s">
        <v>90</v>
      </c>
      <c r="D195" s="23" t="s">
        <v>84</v>
      </c>
      <c r="E195" s="23" t="s">
        <v>140</v>
      </c>
      <c r="F195" s="23" t="s">
        <v>86</v>
      </c>
      <c r="G195" s="24">
        <v>3751.3</v>
      </c>
      <c r="H195" s="24">
        <v>3751.3</v>
      </c>
      <c r="I195" s="24">
        <v>3751.3</v>
      </c>
      <c r="J195" s="24">
        <v>3751.3</v>
      </c>
    </row>
    <row r="196" spans="1:10" s="13" customFormat="1" ht="15.75" x14ac:dyDescent="0.25">
      <c r="A196" s="17">
        <v>3</v>
      </c>
      <c r="B196" s="22" t="s">
        <v>46</v>
      </c>
      <c r="C196" s="23" t="s">
        <v>90</v>
      </c>
      <c r="D196" s="23" t="s">
        <v>84</v>
      </c>
      <c r="E196" s="23" t="s">
        <v>140</v>
      </c>
      <c r="F196" s="23" t="s">
        <v>97</v>
      </c>
      <c r="G196" s="24">
        <v>2493.3000000000002</v>
      </c>
      <c r="H196" s="24">
        <v>2244</v>
      </c>
      <c r="I196" s="24">
        <v>2493.3000000000002</v>
      </c>
      <c r="J196" s="24">
        <v>2244</v>
      </c>
    </row>
    <row r="197" spans="1:10" s="13" customFormat="1" ht="63" x14ac:dyDescent="0.25">
      <c r="A197" s="16">
        <v>2</v>
      </c>
      <c r="B197" s="41" t="s">
        <v>143</v>
      </c>
      <c r="C197" s="42" t="s">
        <v>90</v>
      </c>
      <c r="D197" s="42" t="s">
        <v>84</v>
      </c>
      <c r="E197" s="42" t="s">
        <v>147</v>
      </c>
      <c r="F197" s="33"/>
      <c r="G197" s="34">
        <f>SUMIFS(G198:G1209,$C198:$C1209,$C198,$D198:$D1209,$D198,$E198:$E1209,$E198)</f>
        <v>17.899999999999999</v>
      </c>
      <c r="H197" s="34">
        <f>SUMIFS(H198:H1209,$C198:$C1209,$C198,$D198:$D1209,$D198,$E198:$E1209,$E198)</f>
        <v>17.8</v>
      </c>
      <c r="I197" s="34">
        <f>SUMIFS(I198:I1209,$C198:$C1209,$C198,$D198:$D1209,$D198,$E198:$E1209,$E198)</f>
        <v>17.899999999999999</v>
      </c>
      <c r="J197" s="34">
        <f>SUMIFS(J198:J1209,$C198:$C1209,$C198,$D198:$D1209,$D198,$E198:$E1209,$E198)</f>
        <v>17.8</v>
      </c>
    </row>
    <row r="198" spans="1:10" s="13" customFormat="1" ht="78.75" x14ac:dyDescent="0.25">
      <c r="A198" s="17">
        <v>3</v>
      </c>
      <c r="B198" s="22" t="s">
        <v>186</v>
      </c>
      <c r="C198" s="23" t="s">
        <v>90</v>
      </c>
      <c r="D198" s="23" t="s">
        <v>84</v>
      </c>
      <c r="E198" s="23" t="s">
        <v>147</v>
      </c>
      <c r="F198" s="23" t="s">
        <v>99</v>
      </c>
      <c r="G198" s="24">
        <v>17.899999999999999</v>
      </c>
      <c r="H198" s="24">
        <v>17.8</v>
      </c>
      <c r="I198" s="24">
        <v>17.899999999999999</v>
      </c>
      <c r="J198" s="24">
        <v>17.8</v>
      </c>
    </row>
    <row r="199" spans="1:10" s="13" customFormat="1" ht="15.75" x14ac:dyDescent="0.25">
      <c r="A199" s="15">
        <v>1</v>
      </c>
      <c r="B199" s="29" t="s">
        <v>183</v>
      </c>
      <c r="C199" s="30" t="s">
        <v>90</v>
      </c>
      <c r="D199" s="30" t="s">
        <v>92</v>
      </c>
      <c r="E199" s="30" t="s">
        <v>6</v>
      </c>
      <c r="F199" s="30" t="s">
        <v>77</v>
      </c>
      <c r="G199" s="31">
        <f>SUMIFS(G200:G1210,$C200:$C1210,$C200,$D200:$D1210,$D200)/2</f>
        <v>24644.9</v>
      </c>
      <c r="H199" s="31">
        <f>SUMIFS(H200:H1210,$C200:$C1210,$C200,$D200:$D1210,$D200)/2</f>
        <v>22694.9</v>
      </c>
      <c r="I199" s="31">
        <f>SUMIFS(I200:I1210,$C200:$C1210,$C200,$D200:$D1210,$D200)/2</f>
        <v>24644.9</v>
      </c>
      <c r="J199" s="31">
        <f>SUMIFS(J200:J1210,$C200:$C1210,$C200,$D200:$D1210,$D200)/2</f>
        <v>22694.9</v>
      </c>
    </row>
    <row r="200" spans="1:10" s="13" customFormat="1" ht="31.5" x14ac:dyDescent="0.25">
      <c r="A200" s="16">
        <v>2</v>
      </c>
      <c r="B200" s="32" t="s">
        <v>207</v>
      </c>
      <c r="C200" s="33" t="s">
        <v>90</v>
      </c>
      <c r="D200" s="33" t="s">
        <v>92</v>
      </c>
      <c r="E200" s="33" t="s">
        <v>71</v>
      </c>
      <c r="F200" s="33"/>
      <c r="G200" s="34">
        <f>SUMIFS(G201:G1207,$C201:$C1207,$C201,$D201:$D1207,$D201,$E201:$E1207,$E201)</f>
        <v>7618.4</v>
      </c>
      <c r="H200" s="34">
        <f>SUMIFS(H201:H1207,$C201:$C1207,$C201,$D201:$D1207,$D201,$E201:$E1207,$E201)</f>
        <v>5668.4</v>
      </c>
      <c r="I200" s="34">
        <f>SUMIFS(I201:I1207,$C201:$C1207,$C201,$D201:$D1207,$D201,$E201:$E1207,$E201)</f>
        <v>7618.4</v>
      </c>
      <c r="J200" s="34">
        <f>SUMIFS(J201:J1207,$C201:$C1207,$C201,$D201:$D1207,$D201,$E201:$E1207,$E201)</f>
        <v>5668.4</v>
      </c>
    </row>
    <row r="201" spans="1:10" s="13" customFormat="1" ht="31.5" x14ac:dyDescent="0.25">
      <c r="A201" s="17">
        <v>3</v>
      </c>
      <c r="B201" s="22" t="s">
        <v>21</v>
      </c>
      <c r="C201" s="23" t="s">
        <v>90</v>
      </c>
      <c r="D201" s="23" t="s">
        <v>92</v>
      </c>
      <c r="E201" s="23" t="s">
        <v>71</v>
      </c>
      <c r="F201" s="23" t="s">
        <v>86</v>
      </c>
      <c r="G201" s="24">
        <v>7618.4</v>
      </c>
      <c r="H201" s="24">
        <v>5668.4</v>
      </c>
      <c r="I201" s="24">
        <v>7618.4</v>
      </c>
      <c r="J201" s="24">
        <v>5668.4</v>
      </c>
    </row>
    <row r="202" spans="1:10" s="13" customFormat="1" ht="63" x14ac:dyDescent="0.25">
      <c r="A202" s="16">
        <v>2</v>
      </c>
      <c r="B202" s="41" t="s">
        <v>132</v>
      </c>
      <c r="C202" s="33" t="s">
        <v>90</v>
      </c>
      <c r="D202" s="33" t="s">
        <v>92</v>
      </c>
      <c r="E202" s="33" t="s">
        <v>9</v>
      </c>
      <c r="F202" s="33"/>
      <c r="G202" s="34">
        <f>SUMIFS(G203:G1209,$C203:$C1209,$C203,$D203:$D1209,$D203,$E203:$E1209,$E203)</f>
        <v>7023</v>
      </c>
      <c r="H202" s="34">
        <f>SUMIFS(H203:H1209,$C203:$C1209,$C203,$D203:$D1209,$D203,$E203:$E1209,$E203)</f>
        <v>7023</v>
      </c>
      <c r="I202" s="34">
        <f>SUMIFS(I203:I1209,$C203:$C1209,$C203,$D203:$D1209,$D203,$E203:$E1209,$E203)</f>
        <v>7023</v>
      </c>
      <c r="J202" s="34">
        <f>SUMIFS(J203:J1209,$C203:$C1209,$C203,$D203:$D1209,$D203,$E203:$E1209,$E203)</f>
        <v>7023</v>
      </c>
    </row>
    <row r="203" spans="1:10" s="13" customFormat="1" ht="31.5" x14ac:dyDescent="0.25">
      <c r="A203" s="17">
        <v>3</v>
      </c>
      <c r="B203" s="22" t="s">
        <v>21</v>
      </c>
      <c r="C203" s="23" t="s">
        <v>90</v>
      </c>
      <c r="D203" s="23" t="s">
        <v>92</v>
      </c>
      <c r="E203" s="23" t="s">
        <v>9</v>
      </c>
      <c r="F203" s="23" t="s">
        <v>86</v>
      </c>
      <c r="G203" s="24">
        <v>7023</v>
      </c>
      <c r="H203" s="24">
        <v>7023</v>
      </c>
      <c r="I203" s="24">
        <v>7023</v>
      </c>
      <c r="J203" s="24">
        <v>7023</v>
      </c>
    </row>
    <row r="204" spans="1:10" s="13" customFormat="1" ht="94.5" x14ac:dyDescent="0.25">
      <c r="A204" s="16">
        <v>2</v>
      </c>
      <c r="B204" s="41" t="s">
        <v>142</v>
      </c>
      <c r="C204" s="33" t="s">
        <v>90</v>
      </c>
      <c r="D204" s="33" t="s">
        <v>92</v>
      </c>
      <c r="E204" s="33" t="s">
        <v>139</v>
      </c>
      <c r="F204" s="33"/>
      <c r="G204" s="34">
        <f>SUMIFS(G205:G1211,$C205:$C1211,$C205,$D205:$D1211,$D205,$E205:$E1211,$E205)</f>
        <v>10003.5</v>
      </c>
      <c r="H204" s="34">
        <f>SUMIFS(H205:H1211,$C205:$C1211,$C205,$D205:$D1211,$D205,$E205:$E1211,$E205)</f>
        <v>10003.5</v>
      </c>
      <c r="I204" s="34">
        <f>SUMIFS(I205:I1211,$C205:$C1211,$C205,$D205:$D1211,$D205,$E205:$E1211,$E205)</f>
        <v>10003.5</v>
      </c>
      <c r="J204" s="34">
        <f>SUMIFS(J205:J1211,$C205:$C1211,$C205,$D205:$D1211,$D205,$E205:$E1211,$E205)</f>
        <v>10003.5</v>
      </c>
    </row>
    <row r="205" spans="1:10" s="13" customFormat="1" ht="15.75" x14ac:dyDescent="0.25">
      <c r="A205" s="17">
        <v>3</v>
      </c>
      <c r="B205" s="22" t="s">
        <v>138</v>
      </c>
      <c r="C205" s="23" t="s">
        <v>90</v>
      </c>
      <c r="D205" s="23" t="s">
        <v>92</v>
      </c>
      <c r="E205" s="23" t="s">
        <v>139</v>
      </c>
      <c r="F205" s="23" t="s">
        <v>137</v>
      </c>
      <c r="G205" s="24">
        <v>10003.5</v>
      </c>
      <c r="H205" s="24">
        <v>10003.5</v>
      </c>
      <c r="I205" s="24">
        <v>10003.5</v>
      </c>
      <c r="J205" s="24">
        <v>10003.5</v>
      </c>
    </row>
    <row r="206" spans="1:10" s="13" customFormat="1" ht="31.5" x14ac:dyDescent="0.25">
      <c r="A206" s="15">
        <v>1</v>
      </c>
      <c r="B206" s="29" t="s">
        <v>27</v>
      </c>
      <c r="C206" s="30" t="s">
        <v>90</v>
      </c>
      <c r="D206" s="30" t="s">
        <v>76</v>
      </c>
      <c r="E206" s="30" t="s">
        <v>6</v>
      </c>
      <c r="F206" s="30" t="s">
        <v>77</v>
      </c>
      <c r="G206" s="31">
        <f>SUMIFS(G207:G1217,$C207:$C1217,$C207,$D207:$D1217,$D207)/2</f>
        <v>4486.8</v>
      </c>
      <c r="H206" s="31">
        <f>SUMIFS(H207:H1217,$C207:$C1217,$C207,$D207:$D1217,$D207)/2</f>
        <v>2724.6</v>
      </c>
      <c r="I206" s="31">
        <f>SUMIFS(I207:I1217,$C207:$C1217,$C207,$D207:$D1217,$D207)/2</f>
        <v>4486.8</v>
      </c>
      <c r="J206" s="31">
        <f>SUMIFS(J207:J1217,$C207:$C1217,$C207,$D207:$D1217,$D207)/2</f>
        <v>2724.6</v>
      </c>
    </row>
    <row r="207" spans="1:10" s="13" customFormat="1" ht="63" x14ac:dyDescent="0.25">
      <c r="A207" s="16">
        <v>2</v>
      </c>
      <c r="B207" s="32" t="s">
        <v>146</v>
      </c>
      <c r="C207" s="33" t="s">
        <v>90</v>
      </c>
      <c r="D207" s="33" t="s">
        <v>76</v>
      </c>
      <c r="E207" s="33" t="s">
        <v>28</v>
      </c>
      <c r="F207" s="33"/>
      <c r="G207" s="34">
        <f>SUMIFS(G208:G1214,$C208:$C1214,$C208,$D208:$D1214,$D208,$E208:$E1214,$E208)</f>
        <v>1072.2</v>
      </c>
      <c r="H207" s="34">
        <f>SUMIFS(H208:H1214,$C208:$C1214,$C208,$D208:$D1214,$D208,$E208:$E1214,$E208)</f>
        <v>0</v>
      </c>
      <c r="I207" s="34">
        <f>SUMIFS(I208:I1214,$C208:$C1214,$C208,$D208:$D1214,$D208,$E208:$E1214,$E208)</f>
        <v>1072.2</v>
      </c>
      <c r="J207" s="34">
        <f>SUMIFS(J208:J1214,$C208:$C1214,$C208,$D208:$D1214,$D208,$E208:$E1214,$E208)</f>
        <v>0</v>
      </c>
    </row>
    <row r="208" spans="1:10" s="13" customFormat="1" ht="47.25" x14ac:dyDescent="0.25">
      <c r="A208" s="17">
        <v>3</v>
      </c>
      <c r="B208" s="22" t="s">
        <v>11</v>
      </c>
      <c r="C208" s="23" t="s">
        <v>90</v>
      </c>
      <c r="D208" s="23" t="s">
        <v>76</v>
      </c>
      <c r="E208" s="23" t="s">
        <v>28</v>
      </c>
      <c r="F208" s="23" t="s">
        <v>79</v>
      </c>
      <c r="G208" s="24">
        <v>60</v>
      </c>
      <c r="H208" s="24"/>
      <c r="I208" s="24">
        <v>60</v>
      </c>
      <c r="J208" s="24"/>
    </row>
    <row r="209" spans="1:10" s="13" customFormat="1" ht="15.75" x14ac:dyDescent="0.25">
      <c r="A209" s="17">
        <v>3</v>
      </c>
      <c r="B209" s="22" t="s">
        <v>46</v>
      </c>
      <c r="C209" s="23" t="s">
        <v>90</v>
      </c>
      <c r="D209" s="23" t="s">
        <v>76</v>
      </c>
      <c r="E209" s="23" t="s">
        <v>28</v>
      </c>
      <c r="F209" s="23" t="s">
        <v>97</v>
      </c>
      <c r="G209" s="24">
        <v>1012.2</v>
      </c>
      <c r="H209" s="24"/>
      <c r="I209" s="24">
        <v>1012.2</v>
      </c>
      <c r="J209" s="24"/>
    </row>
    <row r="210" spans="1:10" s="13" customFormat="1" ht="84.6" customHeight="1" x14ac:dyDescent="0.25">
      <c r="A210" s="16">
        <v>2</v>
      </c>
      <c r="B210" s="32" t="s">
        <v>179</v>
      </c>
      <c r="C210" s="33" t="s">
        <v>90</v>
      </c>
      <c r="D210" s="33" t="s">
        <v>76</v>
      </c>
      <c r="E210" s="33" t="s">
        <v>29</v>
      </c>
      <c r="F210" s="33"/>
      <c r="G210" s="34">
        <f>SUMIFS(G211:G1217,$C211:$C1217,$C211,$D211:$D1217,$D211,$E211:$E1217,$E211)</f>
        <v>690</v>
      </c>
      <c r="H210" s="34">
        <f>SUMIFS(H211:H1217,$C211:$C1217,$C211,$D211:$D1217,$D211,$E211:$E1217,$E211)</f>
        <v>0</v>
      </c>
      <c r="I210" s="34">
        <f>SUMIFS(I211:I1217,$C211:$C1217,$C211,$D211:$D1217,$D211,$E211:$E1217,$E211)</f>
        <v>690</v>
      </c>
      <c r="J210" s="34">
        <f>SUMIFS(J211:J1217,$C211:$C1217,$C211,$D211:$D1217,$D211,$E211:$E1217,$E211)</f>
        <v>0</v>
      </c>
    </row>
    <row r="211" spans="1:10" s="13" customFormat="1" ht="78.75" x14ac:dyDescent="0.25">
      <c r="A211" s="17">
        <v>3</v>
      </c>
      <c r="B211" s="22" t="s">
        <v>209</v>
      </c>
      <c r="C211" s="23" t="s">
        <v>90</v>
      </c>
      <c r="D211" s="23" t="s">
        <v>76</v>
      </c>
      <c r="E211" s="23" t="s">
        <v>29</v>
      </c>
      <c r="F211" s="23" t="s">
        <v>100</v>
      </c>
      <c r="G211" s="24">
        <v>690</v>
      </c>
      <c r="H211" s="24"/>
      <c r="I211" s="24">
        <v>690</v>
      </c>
      <c r="J211" s="24"/>
    </row>
    <row r="212" spans="1:10" s="13" customFormat="1" ht="63" x14ac:dyDescent="0.25">
      <c r="A212" s="16">
        <v>2</v>
      </c>
      <c r="B212" s="41" t="s">
        <v>132</v>
      </c>
      <c r="C212" s="33" t="s">
        <v>90</v>
      </c>
      <c r="D212" s="33" t="s">
        <v>76</v>
      </c>
      <c r="E212" s="33" t="s">
        <v>9</v>
      </c>
      <c r="F212" s="33"/>
      <c r="G212" s="34">
        <f>SUMIFS(G213:G1219,$C213:$C1219,$C213,$D213:$D1219,$D213,$E213:$E1219,$E213)</f>
        <v>2218.6999999999998</v>
      </c>
      <c r="H212" s="34">
        <f>SUMIFS(H213:H1219,$C213:$C1219,$C213,$D213:$D1219,$D213,$E213:$E1219,$E213)</f>
        <v>2218.6999999999998</v>
      </c>
      <c r="I212" s="34">
        <f>SUMIFS(I213:I1219,$C213:$C1219,$C213,$D213:$D1219,$D213,$E213:$E1219,$E213)</f>
        <v>2218.6999999999998</v>
      </c>
      <c r="J212" s="34">
        <f>SUMIFS(J213:J1219,$C213:$C1219,$C213,$D213:$D1219,$D213,$E213:$E1219,$E213)</f>
        <v>2218.6999999999998</v>
      </c>
    </row>
    <row r="213" spans="1:10" s="13" customFormat="1" ht="31.5" x14ac:dyDescent="0.25">
      <c r="A213" s="17">
        <v>3</v>
      </c>
      <c r="B213" s="22" t="s">
        <v>23</v>
      </c>
      <c r="C213" s="23" t="s">
        <v>90</v>
      </c>
      <c r="D213" s="23" t="s">
        <v>76</v>
      </c>
      <c r="E213" s="23" t="s">
        <v>9</v>
      </c>
      <c r="F213" s="23" t="s">
        <v>88</v>
      </c>
      <c r="G213" s="24">
        <v>1954</v>
      </c>
      <c r="H213" s="24">
        <v>1954</v>
      </c>
      <c r="I213" s="24">
        <v>1954</v>
      </c>
      <c r="J213" s="24">
        <v>1954</v>
      </c>
    </row>
    <row r="214" spans="1:10" s="13" customFormat="1" ht="47.25" x14ac:dyDescent="0.25">
      <c r="A214" s="17">
        <v>3</v>
      </c>
      <c r="B214" s="22" t="s">
        <v>11</v>
      </c>
      <c r="C214" s="23" t="s">
        <v>90</v>
      </c>
      <c r="D214" s="23" t="s">
        <v>76</v>
      </c>
      <c r="E214" s="23" t="s">
        <v>9</v>
      </c>
      <c r="F214" s="23" t="s">
        <v>79</v>
      </c>
      <c r="G214" s="24">
        <v>264.7</v>
      </c>
      <c r="H214" s="24">
        <v>264.7</v>
      </c>
      <c r="I214" s="24">
        <v>264.7</v>
      </c>
      <c r="J214" s="24">
        <v>264.7</v>
      </c>
    </row>
    <row r="215" spans="1:10" s="13" customFormat="1" ht="15.75" x14ac:dyDescent="0.25">
      <c r="A215" s="17">
        <v>3</v>
      </c>
      <c r="B215" s="22" t="s">
        <v>12</v>
      </c>
      <c r="C215" s="23" t="s">
        <v>90</v>
      </c>
      <c r="D215" s="23" t="s">
        <v>76</v>
      </c>
      <c r="E215" s="23" t="s">
        <v>9</v>
      </c>
      <c r="F215" s="23" t="s">
        <v>80</v>
      </c>
      <c r="G215" s="24"/>
      <c r="H215" s="24"/>
      <c r="I215" s="24"/>
      <c r="J215" s="24"/>
    </row>
    <row r="216" spans="1:10" s="13" customFormat="1" ht="63" x14ac:dyDescent="0.25">
      <c r="A216" s="16">
        <v>2</v>
      </c>
      <c r="B216" s="41" t="s">
        <v>133</v>
      </c>
      <c r="C216" s="33" t="s">
        <v>90</v>
      </c>
      <c r="D216" s="33" t="s">
        <v>76</v>
      </c>
      <c r="E216" s="33" t="s">
        <v>33</v>
      </c>
      <c r="F216" s="33"/>
      <c r="G216" s="34">
        <f>SUMIFS(G217:G1223,$C217:$C1223,$C217,$D217:$D1223,$D217,$E217:$E1223,$E217)</f>
        <v>505.90000000000003</v>
      </c>
      <c r="H216" s="34">
        <f>SUMIFS(H217:H1223,$C217:$C1223,$C217,$D217:$D1223,$D217,$E217:$E1223,$E217)</f>
        <v>505.90000000000003</v>
      </c>
      <c r="I216" s="34">
        <f>SUMIFS(I217:I1223,$C217:$C1223,$C217,$D217:$D1223,$D217,$E217:$E1223,$E217)</f>
        <v>505.90000000000003</v>
      </c>
      <c r="J216" s="34">
        <f>SUMIFS(J217:J1223,$C217:$C1223,$C217,$D217:$D1223,$D217,$E217:$E1223,$E217)</f>
        <v>505.90000000000003</v>
      </c>
    </row>
    <row r="217" spans="1:10" s="13" customFormat="1" ht="31.5" x14ac:dyDescent="0.25">
      <c r="A217" s="17">
        <v>3</v>
      </c>
      <c r="B217" s="22" t="s">
        <v>10</v>
      </c>
      <c r="C217" s="23" t="s">
        <v>90</v>
      </c>
      <c r="D217" s="23" t="s">
        <v>76</v>
      </c>
      <c r="E217" s="23" t="s">
        <v>33</v>
      </c>
      <c r="F217" s="23" t="s">
        <v>78</v>
      </c>
      <c r="G217" s="24">
        <v>381.1</v>
      </c>
      <c r="H217" s="24">
        <v>381.1</v>
      </c>
      <c r="I217" s="24">
        <v>381.1</v>
      </c>
      <c r="J217" s="24">
        <v>381.1</v>
      </c>
    </row>
    <row r="218" spans="1:10" s="13" customFormat="1" ht="47.25" x14ac:dyDescent="0.25">
      <c r="A218" s="17">
        <v>3</v>
      </c>
      <c r="B218" s="22" t="s">
        <v>11</v>
      </c>
      <c r="C218" s="23" t="s">
        <v>90</v>
      </c>
      <c r="D218" s="23" t="s">
        <v>76</v>
      </c>
      <c r="E218" s="23" t="s">
        <v>33</v>
      </c>
      <c r="F218" s="23" t="s">
        <v>79</v>
      </c>
      <c r="G218" s="24">
        <v>124.8</v>
      </c>
      <c r="H218" s="24">
        <v>124.8</v>
      </c>
      <c r="I218" s="24">
        <v>124.8</v>
      </c>
      <c r="J218" s="24">
        <v>124.8</v>
      </c>
    </row>
    <row r="219" spans="1:10" s="13" customFormat="1" ht="15.75" x14ac:dyDescent="0.25">
      <c r="A219" s="14">
        <v>0</v>
      </c>
      <c r="B219" s="26" t="s">
        <v>118</v>
      </c>
      <c r="C219" s="27" t="s">
        <v>91</v>
      </c>
      <c r="D219" s="27" t="s">
        <v>120</v>
      </c>
      <c r="E219" s="27"/>
      <c r="F219" s="27"/>
      <c r="G219" s="28">
        <f>SUMIFS(G220:G1241,$C220:$C1241,$C220)/3</f>
        <v>10828.800000000001</v>
      </c>
      <c r="H219" s="28">
        <f>SUMIFS(H220:H1231,$C220:$C1231,$C220)/3</f>
        <v>4624.8999999999996</v>
      </c>
      <c r="I219" s="28">
        <f>SUMIFS(I220:I1241,$C220:$C1241,$C220)/3</f>
        <v>10828.800000000001</v>
      </c>
      <c r="J219" s="28">
        <f>SUMIFS(J220:J1231,$C220:$C1231,$C220)/3</f>
        <v>4624.8999999999996</v>
      </c>
    </row>
    <row r="220" spans="1:10" s="13" customFormat="1" ht="15.75" x14ac:dyDescent="0.25">
      <c r="A220" s="15">
        <v>1</v>
      </c>
      <c r="B220" s="29" t="s">
        <v>30</v>
      </c>
      <c r="C220" s="30" t="s">
        <v>91</v>
      </c>
      <c r="D220" s="30" t="s">
        <v>75</v>
      </c>
      <c r="E220" s="30" t="s">
        <v>6</v>
      </c>
      <c r="F220" s="30" t="s">
        <v>77</v>
      </c>
      <c r="G220" s="31">
        <f>SUMIFS(G221:G1231,$C221:$C1231,$C221,$D221:$D1231,$D221)/2</f>
        <v>10828.800000000001</v>
      </c>
      <c r="H220" s="31">
        <f>SUMIFS(H221:H1231,$C221:$C1231,$C221,$D221:$D1231,$D221)/2</f>
        <v>4624.8999999999996</v>
      </c>
      <c r="I220" s="31">
        <f>SUMIFS(I221:I1231,$C221:$C1231,$C221,$D221:$D1231,$D221)/2</f>
        <v>10828.800000000001</v>
      </c>
      <c r="J220" s="31">
        <f>SUMIFS(J221:J1231,$C221:$C1231,$C221,$D221:$D1231,$D221)/2</f>
        <v>4624.8999999999996</v>
      </c>
    </row>
    <row r="221" spans="1:10" s="13" customFormat="1" ht="47.25" x14ac:dyDescent="0.25">
      <c r="A221" s="16">
        <v>2</v>
      </c>
      <c r="B221" s="32" t="s">
        <v>198</v>
      </c>
      <c r="C221" s="33" t="s">
        <v>91</v>
      </c>
      <c r="D221" s="33" t="s">
        <v>75</v>
      </c>
      <c r="E221" s="33" t="s">
        <v>31</v>
      </c>
      <c r="F221" s="33"/>
      <c r="G221" s="34">
        <f>SUMIFS(G222:G1228,$C222:$C1228,$C222,$D222:$D1228,$D222,$E222:$E1228,$E222)</f>
        <v>2395.4</v>
      </c>
      <c r="H221" s="34">
        <f>SUMIFS(H222:H1228,$C222:$C1228,$C222,$D222:$D1228,$D222,$E222:$E1228,$E222)</f>
        <v>0</v>
      </c>
      <c r="I221" s="34">
        <f>SUMIFS(I222:I1228,$C222:$C1228,$C222,$D222:$D1228,$D222,$E222:$E1228,$E222)</f>
        <v>2395.4</v>
      </c>
      <c r="J221" s="34">
        <f>SUMIFS(J222:J1228,$C222:$C1228,$C222,$D222:$D1228,$D222,$E222:$E1228,$E222)</f>
        <v>0</v>
      </c>
    </row>
    <row r="222" spans="1:10" s="13" customFormat="1" ht="31.5" x14ac:dyDescent="0.25">
      <c r="A222" s="17">
        <v>3</v>
      </c>
      <c r="B222" s="22" t="s">
        <v>23</v>
      </c>
      <c r="C222" s="23" t="s">
        <v>91</v>
      </c>
      <c r="D222" s="23" t="s">
        <v>75</v>
      </c>
      <c r="E222" s="23" t="s">
        <v>31</v>
      </c>
      <c r="F222" s="23" t="s">
        <v>88</v>
      </c>
      <c r="G222" s="24"/>
      <c r="H222" s="24"/>
      <c r="I222" s="24"/>
      <c r="J222" s="24"/>
    </row>
    <row r="223" spans="1:10" s="13" customFormat="1" ht="15.75" x14ac:dyDescent="0.25">
      <c r="A223" s="17">
        <v>3</v>
      </c>
      <c r="B223" s="43" t="s">
        <v>46</v>
      </c>
      <c r="C223" s="23" t="s">
        <v>91</v>
      </c>
      <c r="D223" s="23" t="s">
        <v>75</v>
      </c>
      <c r="E223" s="23" t="s">
        <v>31</v>
      </c>
      <c r="F223" s="23" t="s">
        <v>97</v>
      </c>
      <c r="G223" s="24">
        <v>2395.4</v>
      </c>
      <c r="H223" s="25"/>
      <c r="I223" s="24">
        <v>2395.4</v>
      </c>
      <c r="J223" s="25"/>
    </row>
    <row r="224" spans="1:10" s="13" customFormat="1" ht="50.45" customHeight="1" x14ac:dyDescent="0.25">
      <c r="A224" s="16">
        <v>2</v>
      </c>
      <c r="B224" s="32" t="s">
        <v>192</v>
      </c>
      <c r="C224" s="33" t="s">
        <v>91</v>
      </c>
      <c r="D224" s="33" t="s">
        <v>75</v>
      </c>
      <c r="E224" s="33" t="s">
        <v>61</v>
      </c>
      <c r="F224" s="33"/>
      <c r="G224" s="34">
        <f>SUMIFS(G225:G1231,$C225:$C1231,$C225,$D225:$D1231,$D225,$E225:$E1231,$E225)</f>
        <v>5441.1</v>
      </c>
      <c r="H224" s="34">
        <f>SUMIFS(H225:H1231,$C225:$C1231,$C225,$D225:$D1231,$D225,$E225:$E1231,$E225)</f>
        <v>4624.8999999999996</v>
      </c>
      <c r="I224" s="34">
        <f>SUMIFS(I225:I1231,$C225:$C1231,$C225,$D225:$D1231,$D225,$E225:$E1231,$E225)</f>
        <v>5441.1</v>
      </c>
      <c r="J224" s="34">
        <f>SUMIFS(J225:J1231,$C225:$C1231,$C225,$D225:$D1231,$D225,$E225:$E1231,$E225)</f>
        <v>4624.8999999999996</v>
      </c>
    </row>
    <row r="225" spans="1:10" s="13" customFormat="1" ht="128.44999999999999" customHeight="1" x14ac:dyDescent="0.25">
      <c r="A225" s="17">
        <v>3</v>
      </c>
      <c r="B225" s="22" t="s">
        <v>126</v>
      </c>
      <c r="C225" s="23" t="s">
        <v>91</v>
      </c>
      <c r="D225" s="23" t="s">
        <v>75</v>
      </c>
      <c r="E225" s="23" t="s">
        <v>61</v>
      </c>
      <c r="F225" s="23" t="s">
        <v>127</v>
      </c>
      <c r="G225" s="24">
        <v>5441.1</v>
      </c>
      <c r="H225" s="24">
        <v>4624.8999999999996</v>
      </c>
      <c r="I225" s="24">
        <v>5441.1</v>
      </c>
      <c r="J225" s="24">
        <v>4624.8999999999996</v>
      </c>
    </row>
    <row r="226" spans="1:10" s="13" customFormat="1" ht="81.599999999999994" customHeight="1" x14ac:dyDescent="0.25">
      <c r="A226" s="16">
        <v>2</v>
      </c>
      <c r="B226" s="32" t="s">
        <v>164</v>
      </c>
      <c r="C226" s="33" t="s">
        <v>91</v>
      </c>
      <c r="D226" s="33" t="s">
        <v>75</v>
      </c>
      <c r="E226" s="33" t="s">
        <v>45</v>
      </c>
      <c r="F226" s="33"/>
      <c r="G226" s="34">
        <f>SUMIFS(G227:G1233,$C227:$C1233,$C227,$D227:$D1233,$D227,$E227:$E1233,$E227)</f>
        <v>2982.3</v>
      </c>
      <c r="H226" s="34">
        <f>SUMIFS(H227:H1233,$C227:$C1233,$C227,$D227:$D1233,$D227,$E227:$E1233,$E227)</f>
        <v>0</v>
      </c>
      <c r="I226" s="34">
        <f>SUMIFS(I227:I1233,$C227:$C1233,$C227,$D227:$D1233,$D227,$E227:$E1233,$E227)</f>
        <v>2982.3</v>
      </c>
      <c r="J226" s="34">
        <f>SUMIFS(J227:J1233,$C227:$C1233,$C227,$D227:$D1233,$D227,$E227:$E1233,$E227)</f>
        <v>0</v>
      </c>
    </row>
    <row r="227" spans="1:10" s="13" customFormat="1" ht="15.75" x14ac:dyDescent="0.25">
      <c r="A227" s="17">
        <v>3</v>
      </c>
      <c r="B227" s="22" t="s">
        <v>46</v>
      </c>
      <c r="C227" s="23" t="s">
        <v>91</v>
      </c>
      <c r="D227" s="23" t="s">
        <v>75</v>
      </c>
      <c r="E227" s="23" t="s">
        <v>45</v>
      </c>
      <c r="F227" s="23" t="s">
        <v>97</v>
      </c>
      <c r="G227" s="24">
        <v>2982.3</v>
      </c>
      <c r="H227" s="25"/>
      <c r="I227" s="24">
        <v>2982.3</v>
      </c>
      <c r="J227" s="25"/>
    </row>
    <row r="228" spans="1:10" s="13" customFormat="1" ht="47.25" x14ac:dyDescent="0.25">
      <c r="A228" s="16">
        <v>2</v>
      </c>
      <c r="B228" s="41" t="s">
        <v>206</v>
      </c>
      <c r="C228" s="33" t="s">
        <v>91</v>
      </c>
      <c r="D228" s="33" t="s">
        <v>75</v>
      </c>
      <c r="E228" s="33" t="s">
        <v>205</v>
      </c>
      <c r="F228" s="33"/>
      <c r="G228" s="34">
        <f>SUMIFS(G229:G1236,$C229:$C1236,$C229,$D229:$D1236,$D229,$E229:$E1236,$E229)</f>
        <v>10</v>
      </c>
      <c r="H228" s="34">
        <f>SUMIFS(H229:H1236,$C229:$C1236,$C229,$D229:$D1236,$D229,$E229:$E1236,$E229)</f>
        <v>0</v>
      </c>
      <c r="I228" s="34">
        <f>SUMIFS(I229:I1236,$C229:$C1236,$C229,$D229:$D1236,$D229,$E229:$E1236,$E229)</f>
        <v>10</v>
      </c>
      <c r="J228" s="34">
        <f>SUMIFS(J229:J1236,$C229:$C1236,$C229,$D229:$D1236,$D229,$E229:$E1236,$E229)</f>
        <v>0</v>
      </c>
    </row>
    <row r="229" spans="1:10" s="13" customFormat="1" ht="15.75" x14ac:dyDescent="0.25">
      <c r="A229" s="17">
        <v>3</v>
      </c>
      <c r="B229" s="22" t="s">
        <v>46</v>
      </c>
      <c r="C229" s="23" t="s">
        <v>91</v>
      </c>
      <c r="D229" s="23" t="s">
        <v>75</v>
      </c>
      <c r="E229" s="23" t="s">
        <v>205</v>
      </c>
      <c r="F229" s="23" t="s">
        <v>97</v>
      </c>
      <c r="G229" s="24">
        <v>10</v>
      </c>
      <c r="H229" s="24"/>
      <c r="I229" s="24">
        <v>10</v>
      </c>
      <c r="J229" s="24"/>
    </row>
    <row r="230" spans="1:10" s="13" customFormat="1" ht="15.75" x14ac:dyDescent="0.25">
      <c r="A230" s="14">
        <v>0</v>
      </c>
      <c r="B230" s="26" t="s">
        <v>119</v>
      </c>
      <c r="C230" s="27" t="s">
        <v>93</v>
      </c>
      <c r="D230" s="27" t="s">
        <v>120</v>
      </c>
      <c r="E230" s="27"/>
      <c r="F230" s="27"/>
      <c r="G230" s="28">
        <f>SUMIFS(G231:G1250,$C231:$C1250,$C231)/3</f>
        <v>3803.5</v>
      </c>
      <c r="H230" s="28">
        <f>SUMIFS(H231:H1240,$C231:$C1240,$C231)/3</f>
        <v>0</v>
      </c>
      <c r="I230" s="28">
        <f>SUMIFS(I231:I1250,$C231:$C1250,$C231)/3</f>
        <v>3803.5</v>
      </c>
      <c r="J230" s="28">
        <f>SUMIFS(J231:J1240,$C231:$C1240,$C231)/3</f>
        <v>0</v>
      </c>
    </row>
    <row r="231" spans="1:10" s="13" customFormat="1" ht="15.75" x14ac:dyDescent="0.25">
      <c r="A231" s="15">
        <v>1</v>
      </c>
      <c r="B231" s="29" t="s">
        <v>72</v>
      </c>
      <c r="C231" s="30" t="s">
        <v>93</v>
      </c>
      <c r="D231" s="30" t="s">
        <v>94</v>
      </c>
      <c r="E231" s="30" t="s">
        <v>6</v>
      </c>
      <c r="F231" s="30" t="s">
        <v>77</v>
      </c>
      <c r="G231" s="31">
        <f>SUMIFS(G232:G1240,$C232:$C1240,$C232,$D232:$D1240,$D232)/2</f>
        <v>3803.5</v>
      </c>
      <c r="H231" s="31">
        <f>SUMIFS(H232:H1240,$C232:$C1240,$C232,$D232:$D1240,$D232)/2</f>
        <v>0</v>
      </c>
      <c r="I231" s="31">
        <f>SUMIFS(I232:I1240,$C232:$C1240,$C232,$D232:$D1240,$D232)/2</f>
        <v>3803.5</v>
      </c>
      <c r="J231" s="31">
        <f>SUMIFS(J232:J1240,$C232:$C1240,$C232,$D232:$D1240,$D232)/2</f>
        <v>0</v>
      </c>
    </row>
    <row r="232" spans="1:10" s="13" customFormat="1" ht="47.25" x14ac:dyDescent="0.25">
      <c r="A232" s="16">
        <v>2</v>
      </c>
      <c r="B232" s="35" t="s">
        <v>180</v>
      </c>
      <c r="C232" s="33" t="s">
        <v>93</v>
      </c>
      <c r="D232" s="33" t="s">
        <v>94</v>
      </c>
      <c r="E232" s="33" t="s">
        <v>73</v>
      </c>
      <c r="F232" s="33"/>
      <c r="G232" s="34">
        <f>SUMIFS(G233:G1237,$C233:$C1237,$C233,$D233:$D1237,$D233,$E233:$E1237,$E233)</f>
        <v>2325.4</v>
      </c>
      <c r="H232" s="34">
        <f>SUMIFS(H233:H1237,$C233:$C1237,$C233,$D233:$D1237,$D233,$E233:$E1237,$E233)</f>
        <v>0</v>
      </c>
      <c r="I232" s="34">
        <f>SUMIFS(I233:I1237,$C233:$C1237,$C233,$D233:$D1237,$D233,$E233:$E1237,$E233)</f>
        <v>2325.4</v>
      </c>
      <c r="J232" s="34">
        <f>SUMIFS(J233:J1237,$C233:$C1237,$C233,$D233:$D1237,$D233,$E233:$E1237,$E233)</f>
        <v>0</v>
      </c>
    </row>
    <row r="233" spans="1:10" s="13" customFormat="1" ht="15.75" x14ac:dyDescent="0.25">
      <c r="A233" s="17">
        <v>3</v>
      </c>
      <c r="B233" s="22" t="s">
        <v>46</v>
      </c>
      <c r="C233" s="23" t="s">
        <v>93</v>
      </c>
      <c r="D233" s="23" t="s">
        <v>94</v>
      </c>
      <c r="E233" s="23" t="s">
        <v>73</v>
      </c>
      <c r="F233" s="23" t="s">
        <v>97</v>
      </c>
      <c r="G233" s="24">
        <v>2325.4</v>
      </c>
      <c r="H233" s="25"/>
      <c r="I233" s="24">
        <v>2325.4</v>
      </c>
      <c r="J233" s="25"/>
    </row>
    <row r="234" spans="1:10" s="13" customFormat="1" ht="94.5" x14ac:dyDescent="0.25">
      <c r="A234" s="16">
        <v>2</v>
      </c>
      <c r="B234" s="45" t="s">
        <v>208</v>
      </c>
      <c r="C234" s="33" t="s">
        <v>93</v>
      </c>
      <c r="D234" s="33" t="s">
        <v>94</v>
      </c>
      <c r="E234" s="33" t="s">
        <v>148</v>
      </c>
      <c r="F234" s="33"/>
      <c r="G234" s="34">
        <f>SUMIFS(G235:G1239,$C235:$C1239,$C235,$D235:$D1239,$D235,$E235:$E1239,$E235)</f>
        <v>1478.1</v>
      </c>
      <c r="H234" s="34">
        <f>SUMIFS(H235:H1239,$C235:$C1239,$C235,$D235:$D1239,$D235,$E235:$E1239,$E235)</f>
        <v>0</v>
      </c>
      <c r="I234" s="34">
        <f>SUMIFS(I235:I1239,$C235:$C1239,$C235,$D235:$D1239,$D235,$E235:$E1239,$E235)</f>
        <v>1478.1</v>
      </c>
      <c r="J234" s="34">
        <f>SUMIFS(J235:J1239,$C235:$C1239,$C235,$D235:$D1239,$D235,$E235:$E1239,$E235)</f>
        <v>0</v>
      </c>
    </row>
    <row r="235" spans="1:10" s="13" customFormat="1" ht="15.75" x14ac:dyDescent="0.25">
      <c r="A235" s="17">
        <v>3</v>
      </c>
      <c r="B235" s="22" t="s">
        <v>46</v>
      </c>
      <c r="C235" s="23" t="s">
        <v>93</v>
      </c>
      <c r="D235" s="23" t="s">
        <v>94</v>
      </c>
      <c r="E235" s="23" t="s">
        <v>148</v>
      </c>
      <c r="F235" s="23" t="s">
        <v>97</v>
      </c>
      <c r="G235" s="24">
        <v>1478.1</v>
      </c>
      <c r="H235" s="25"/>
      <c r="I235" s="24">
        <v>1478.1</v>
      </c>
      <c r="J235" s="25"/>
    </row>
    <row r="236" spans="1:10" s="13" customFormat="1" ht="34.15" customHeight="1" x14ac:dyDescent="0.25">
      <c r="A236" s="14">
        <v>0</v>
      </c>
      <c r="B236" s="26" t="s">
        <v>215</v>
      </c>
      <c r="C236" s="27" t="s">
        <v>81</v>
      </c>
      <c r="D236" s="27" t="s">
        <v>120</v>
      </c>
      <c r="E236" s="27"/>
      <c r="F236" s="27"/>
      <c r="G236" s="28">
        <f>SUMIFS(G237:G1252,$C237:$C1252,$C237)/3</f>
        <v>900</v>
      </c>
      <c r="H236" s="28">
        <f>SUMIFS(H237:H1242,$C237:$C1242,$C237)/3</f>
        <v>0</v>
      </c>
      <c r="I236" s="28">
        <f>SUMIFS(I237:I1252,$C237:$C1252,$C237)/3</f>
        <v>900</v>
      </c>
      <c r="J236" s="28">
        <f>SUMIFS(J237:J1242,$C237:$C1242,$C237)/3</f>
        <v>0</v>
      </c>
    </row>
    <row r="237" spans="1:10" s="13" customFormat="1" ht="31.15" customHeight="1" x14ac:dyDescent="0.25">
      <c r="A237" s="15">
        <v>1</v>
      </c>
      <c r="B237" s="40" t="s">
        <v>210</v>
      </c>
      <c r="C237" s="44" t="s">
        <v>81</v>
      </c>
      <c r="D237" s="44" t="s">
        <v>75</v>
      </c>
      <c r="E237" s="44"/>
      <c r="F237" s="44"/>
      <c r="G237" s="31">
        <f>SUMIFS(G238:G1245,$C238:$C1245,$C238,$D238:$D1245,$D238)/2</f>
        <v>900</v>
      </c>
      <c r="H237" s="31">
        <f>SUMIFS(H238:H1245,$C238:$C1245,$C238,$D238:$D1245,$D238)/2</f>
        <v>0</v>
      </c>
      <c r="I237" s="31">
        <f>SUMIFS(I238:I1245,$C238:$C1245,$C238,$D238:$D1245,$D238)/2</f>
        <v>900</v>
      </c>
      <c r="J237" s="31">
        <f>SUMIFS(J238:J1245,$C238:$C1245,$C238,$D238:$D1245,$D238)/2</f>
        <v>0</v>
      </c>
    </row>
    <row r="238" spans="1:10" s="13" customFormat="1" ht="63" x14ac:dyDescent="0.25">
      <c r="A238" s="16">
        <v>2</v>
      </c>
      <c r="B238" s="41" t="s">
        <v>211</v>
      </c>
      <c r="C238" s="42" t="s">
        <v>81</v>
      </c>
      <c r="D238" s="42" t="s">
        <v>75</v>
      </c>
      <c r="E238" s="42" t="s">
        <v>212</v>
      </c>
      <c r="F238" s="42" t="s">
        <v>77</v>
      </c>
      <c r="G238" s="34">
        <f>SUMIFS(G239:G1242,$C239:$C1242,$C239,$D239:$D1242,$D239,$E239:$E1242,$E239)</f>
        <v>900</v>
      </c>
      <c r="H238" s="34">
        <f>SUMIFS(H239:H1242,$C239:$C1242,$C239,$D239:$D1242,$D239,$E239:$E1242,$E239)</f>
        <v>0</v>
      </c>
      <c r="I238" s="34">
        <f>SUMIFS(I239:I1242,$C239:$C1242,$C239,$D239:$D1242,$D239,$E239:$E1242,$E239)</f>
        <v>900</v>
      </c>
      <c r="J238" s="34">
        <f>SUMIFS(J239:J1242,$C239:$C1242,$C239,$D239:$D1242,$D239,$E239:$E1242,$E239)</f>
        <v>0</v>
      </c>
    </row>
    <row r="239" spans="1:10" s="13" customFormat="1" ht="31.5" x14ac:dyDescent="0.25">
      <c r="A239" s="17">
        <v>3</v>
      </c>
      <c r="B239" s="22" t="s">
        <v>213</v>
      </c>
      <c r="C239" s="23" t="s">
        <v>81</v>
      </c>
      <c r="D239" s="23" t="s">
        <v>75</v>
      </c>
      <c r="E239" s="23" t="s">
        <v>212</v>
      </c>
      <c r="F239" s="23" t="s">
        <v>214</v>
      </c>
      <c r="G239" s="24">
        <v>900</v>
      </c>
      <c r="H239" s="25"/>
      <c r="I239" s="24">
        <v>900</v>
      </c>
      <c r="J239" s="25"/>
    </row>
    <row r="240" spans="1:10" s="13" customFormat="1" ht="47.25" x14ac:dyDescent="0.25">
      <c r="A240" s="14">
        <v>0</v>
      </c>
      <c r="B240" s="26" t="s">
        <v>195</v>
      </c>
      <c r="C240" s="27" t="s">
        <v>82</v>
      </c>
      <c r="D240" s="27" t="s">
        <v>120</v>
      </c>
      <c r="E240" s="27"/>
      <c r="F240" s="27"/>
      <c r="G240" s="28">
        <f>SUMIFS(G241:G1256,$C241:$C1256,$C241)/3</f>
        <v>84184.9</v>
      </c>
      <c r="H240" s="28">
        <f>SUMIFS(H241:H1246,$C241:$C1246,$C241)/3</f>
        <v>789</v>
      </c>
      <c r="I240" s="28">
        <f>SUMIFS(I241:I1256,$C241:$C1256,$C241)/3</f>
        <v>86378.1</v>
      </c>
      <c r="J240" s="28">
        <f>SUMIFS(J241:J1246,$C241:$C1246,$C241)/3</f>
        <v>789</v>
      </c>
    </row>
    <row r="241" spans="1:10" s="13" customFormat="1" ht="47.25" x14ac:dyDescent="0.25">
      <c r="A241" s="15">
        <v>1</v>
      </c>
      <c r="B241" s="29" t="s">
        <v>15</v>
      </c>
      <c r="C241" s="30" t="s">
        <v>82</v>
      </c>
      <c r="D241" s="30" t="s">
        <v>75</v>
      </c>
      <c r="E241" s="30" t="s">
        <v>6</v>
      </c>
      <c r="F241" s="30" t="s">
        <v>77</v>
      </c>
      <c r="G241" s="31">
        <f>SUMIFS(G242:G1246,$C242:$C1246,$C242,$D242:$D1246,$D242)/2</f>
        <v>21900</v>
      </c>
      <c r="H241" s="31">
        <f>SUMIFS(H242:H1246,$C242:$C1246,$C242,$D242:$D1246,$D242)/2</f>
        <v>789</v>
      </c>
      <c r="I241" s="31">
        <f>SUMIFS(I242:I1246,$C242:$C1246,$C242,$D242:$D1246,$D242)/2</f>
        <v>21900</v>
      </c>
      <c r="J241" s="31">
        <f>SUMIFS(J242:J1246,$C242:$C1246,$C242,$D242:$D1246,$D242)/2</f>
        <v>789</v>
      </c>
    </row>
    <row r="242" spans="1:10" s="13" customFormat="1" ht="31.5" x14ac:dyDescent="0.25">
      <c r="A242" s="16">
        <v>2</v>
      </c>
      <c r="B242" s="32" t="s">
        <v>16</v>
      </c>
      <c r="C242" s="33" t="s">
        <v>82</v>
      </c>
      <c r="D242" s="33" t="s">
        <v>75</v>
      </c>
      <c r="E242" s="33" t="s">
        <v>134</v>
      </c>
      <c r="F242" s="33" t="s">
        <v>77</v>
      </c>
      <c r="G242" s="34">
        <f>SUMIFS(G243:G1243,$C243:$C1243,$C243,$D243:$D1243,$D243,$E243:$E1243,$E243)</f>
        <v>21900</v>
      </c>
      <c r="H242" s="34">
        <f>SUMIFS(H243:H1243,$C243:$C1243,$C243,$D243:$D1243,$D243,$E243:$E1243,$E243)</f>
        <v>789</v>
      </c>
      <c r="I242" s="34">
        <f>SUMIFS(I243:I1243,$C243:$C1243,$C243,$D243:$D1243,$D243,$E243:$E1243,$E243)</f>
        <v>21900</v>
      </c>
      <c r="J242" s="34">
        <f>SUMIFS(J243:J1243,$C243:$C1243,$C243,$D243:$D1243,$D243,$E243:$E1243,$E243)</f>
        <v>789</v>
      </c>
    </row>
    <row r="243" spans="1:10" s="13" customFormat="1" ht="15.75" x14ac:dyDescent="0.25">
      <c r="A243" s="17">
        <v>3</v>
      </c>
      <c r="B243" s="22" t="s">
        <v>18</v>
      </c>
      <c r="C243" s="23" t="s">
        <v>82</v>
      </c>
      <c r="D243" s="23" t="s">
        <v>75</v>
      </c>
      <c r="E243" s="23" t="s">
        <v>134</v>
      </c>
      <c r="F243" s="23" t="s">
        <v>83</v>
      </c>
      <c r="G243" s="24">
        <v>21900</v>
      </c>
      <c r="H243" s="24">
        <v>789</v>
      </c>
      <c r="I243" s="24">
        <v>21900</v>
      </c>
      <c r="J243" s="24">
        <v>789</v>
      </c>
    </row>
    <row r="244" spans="1:10" s="13" customFormat="1" ht="31.5" x14ac:dyDescent="0.25">
      <c r="A244" s="15">
        <v>1</v>
      </c>
      <c r="B244" s="29" t="s">
        <v>184</v>
      </c>
      <c r="C244" s="30" t="s">
        <v>82</v>
      </c>
      <c r="D244" s="30" t="s">
        <v>84</v>
      </c>
      <c r="E244" s="30"/>
      <c r="F244" s="30"/>
      <c r="G244" s="31">
        <f>SUMIFS(G245:G1252,$C245:$C1252,$C245,$D245:$D1252,$D245)/2</f>
        <v>62284.9</v>
      </c>
      <c r="H244" s="31">
        <f>SUMIFS(H245:H1252,$C245:$C1252,$C245,$D245:$D1252,$D245)/2</f>
        <v>0</v>
      </c>
      <c r="I244" s="31">
        <f>SUMIFS(I245:I1252,$C245:$C1252,$C245,$D245:$D1252,$D245)/2</f>
        <v>64478.1</v>
      </c>
      <c r="J244" s="31">
        <f>SUMIFS(J245:J1252,$C245:$C1252,$C245,$D245:$D1252,$D245)/2</f>
        <v>0</v>
      </c>
    </row>
    <row r="245" spans="1:10" s="13" customFormat="1" ht="31.5" x14ac:dyDescent="0.25">
      <c r="A245" s="16">
        <v>2</v>
      </c>
      <c r="B245" s="32" t="s">
        <v>16</v>
      </c>
      <c r="C245" s="33" t="s">
        <v>82</v>
      </c>
      <c r="D245" s="33" t="s">
        <v>84</v>
      </c>
      <c r="E245" s="33" t="s">
        <v>134</v>
      </c>
      <c r="F245" s="33"/>
      <c r="G245" s="34">
        <f>SUMIFS(G246:G1249,$C246:$C1249,$C246,$D246:$D1249,$D246,$E246:$E1249,$E246)</f>
        <v>62284.9</v>
      </c>
      <c r="H245" s="34">
        <f>SUMIFS(H246:H1249,$C246:$C1249,$C246,$D246:$D1249,$D246,$E246:$E1249,$E246)</f>
        <v>0</v>
      </c>
      <c r="I245" s="34">
        <f>SUMIFS(I246:I1249,$C246:$C1249,$C246,$D246:$D1249,$D246,$E246:$E1249,$E246)</f>
        <v>64478.1</v>
      </c>
      <c r="J245" s="34">
        <f>SUMIFS(J246:J1249,$C246:$C1249,$C246,$D246:$D1249,$D246,$E246:$E1249,$E246)</f>
        <v>0</v>
      </c>
    </row>
    <row r="246" spans="1:10" s="13" customFormat="1" ht="15.75" x14ac:dyDescent="0.25">
      <c r="A246" s="17">
        <v>3</v>
      </c>
      <c r="B246" s="22" t="s">
        <v>19</v>
      </c>
      <c r="C246" s="23" t="s">
        <v>82</v>
      </c>
      <c r="D246" s="23" t="s">
        <v>84</v>
      </c>
      <c r="E246" s="23" t="s">
        <v>134</v>
      </c>
      <c r="F246" s="23" t="s">
        <v>85</v>
      </c>
      <c r="G246" s="24">
        <v>62284.9</v>
      </c>
      <c r="H246" s="24"/>
      <c r="I246" s="24">
        <v>64478.1</v>
      </c>
      <c r="J246" s="24"/>
    </row>
    <row r="247" spans="1:10" s="13" customFormat="1" ht="15.75" x14ac:dyDescent="0.25">
      <c r="A247" s="12"/>
      <c r="B247" s="36" t="s">
        <v>74</v>
      </c>
      <c r="C247" s="37"/>
      <c r="D247" s="37"/>
      <c r="E247" s="37" t="s">
        <v>6</v>
      </c>
      <c r="F247" s="37"/>
      <c r="G247" s="38">
        <f>SUMIF($A14:$A246,$A14,G14:G246)</f>
        <v>635541.80000000005</v>
      </c>
      <c r="H247" s="38">
        <f>SUMIF($A14:$A246,$A14,H14:H246)</f>
        <v>259084.9</v>
      </c>
      <c r="I247" s="38">
        <f>SUMIF($A14:$A246,$A14,I14:I246)</f>
        <v>637643.1</v>
      </c>
      <c r="J247" s="38">
        <f>SUMIF($A14:$A246,$A14,J14:J246)</f>
        <v>256195.19999999998</v>
      </c>
    </row>
  </sheetData>
  <autoFilter ref="A6:H247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3" t="s">
        <v>109</v>
      </c>
      <c r="C3" s="63" t="s">
        <v>107</v>
      </c>
      <c r="D3" s="66" t="s">
        <v>102</v>
      </c>
      <c r="E3" s="67"/>
      <c r="F3" s="66" t="s">
        <v>103</v>
      </c>
      <c r="G3" s="67"/>
    </row>
    <row r="4" spans="2:7" x14ac:dyDescent="0.25">
      <c r="B4" s="64"/>
      <c r="C4" s="64"/>
      <c r="D4" s="68"/>
      <c r="E4" s="69"/>
      <c r="F4" s="68"/>
      <c r="G4" s="69"/>
    </row>
    <row r="5" spans="2:7" ht="0.75" customHeight="1" x14ac:dyDescent="0.25">
      <c r="B5" s="64"/>
      <c r="C5" s="64"/>
      <c r="D5" s="68"/>
      <c r="E5" s="69"/>
      <c r="F5" s="68"/>
      <c r="G5" s="69"/>
    </row>
    <row r="6" spans="2:7" ht="15" hidden="1" customHeight="1" x14ac:dyDescent="0.25">
      <c r="B6" s="64"/>
      <c r="C6" s="64"/>
      <c r="D6" s="70"/>
      <c r="E6" s="71"/>
      <c r="F6" s="70"/>
      <c r="G6" s="71"/>
    </row>
    <row r="7" spans="2:7" ht="15" customHeight="1" x14ac:dyDescent="0.25">
      <c r="B7" s="64"/>
      <c r="C7" s="64"/>
      <c r="D7" s="72" t="s">
        <v>5</v>
      </c>
      <c r="E7" s="72" t="s">
        <v>101</v>
      </c>
      <c r="F7" s="72" t="s">
        <v>5</v>
      </c>
      <c r="G7" s="72" t="s">
        <v>101</v>
      </c>
    </row>
    <row r="8" spans="2:7" x14ac:dyDescent="0.25">
      <c r="B8" s="64"/>
      <c r="C8" s="64"/>
      <c r="D8" s="73"/>
      <c r="E8" s="73"/>
      <c r="F8" s="73"/>
      <c r="G8" s="73"/>
    </row>
    <row r="9" spans="2:7" x14ac:dyDescent="0.25">
      <c r="B9" s="64"/>
      <c r="C9" s="64"/>
      <c r="D9" s="73"/>
      <c r="E9" s="73"/>
      <c r="F9" s="73"/>
      <c r="G9" s="73"/>
    </row>
    <row r="10" spans="2:7" ht="2.25" customHeight="1" x14ac:dyDescent="0.25">
      <c r="B10" s="65"/>
      <c r="C10" s="65"/>
      <c r="D10" s="74"/>
      <c r="E10" s="74"/>
      <c r="F10" s="74"/>
      <c r="G10" s="74"/>
    </row>
    <row r="11" spans="2:7" x14ac:dyDescent="0.25">
      <c r="B11" s="1">
        <v>0</v>
      </c>
      <c r="C11" s="1" t="s">
        <v>104</v>
      </c>
      <c r="D11" s="5">
        <f>SUMIF('Приложение №6'!$A$14:$A1009,0,'Приложение №6'!$G$14:$G1009)</f>
        <v>635541.80000000005</v>
      </c>
      <c r="E11" s="5">
        <f>SUMIF('Приложение №6'!$A$14:$A1009,0,'Приложение №6'!$H$14:$H1009)</f>
        <v>259084.9</v>
      </c>
      <c r="F11" s="5" t="e">
        <f>SUMIF('Приложение №6'!$A$14:$A1009,0,'Приложение №6'!#REF!)</f>
        <v>#REF!</v>
      </c>
      <c r="G11" s="5" t="e">
        <f>SUMIF('Приложение №6'!$A$14:$A1009,0,'Приложение №6'!#REF!)</f>
        <v>#REF!</v>
      </c>
    </row>
    <row r="12" spans="2:7" x14ac:dyDescent="0.25">
      <c r="B12" s="2">
        <v>1</v>
      </c>
      <c r="C12" s="2" t="s">
        <v>105</v>
      </c>
      <c r="D12" s="7">
        <f>SUMIF('Приложение №6'!$A$14:$A1010,1,'Приложение №6'!$G$14:$G1010)</f>
        <v>635541.80000000016</v>
      </c>
      <c r="E12" s="7">
        <f>SUMIF('Приложение №6'!$A$14:$A1010,1,'Приложение №6'!$H$14:$H1010)</f>
        <v>259084.9</v>
      </c>
      <c r="F12" s="7" t="e">
        <f>SUMIF('Приложение №6'!$A$14:$A1010,1,'Приложение №6'!#REF!)</f>
        <v>#REF!</v>
      </c>
      <c r="G12" s="7" t="e">
        <f>SUMIF('Приложение №6'!$A$14:$A1010,1,'Приложение №6'!#REF!)</f>
        <v>#REF!</v>
      </c>
    </row>
    <row r="13" spans="2:7" x14ac:dyDescent="0.25">
      <c r="B13" s="3">
        <v>2</v>
      </c>
      <c r="C13" s="3" t="s">
        <v>108</v>
      </c>
      <c r="D13" s="8">
        <f>SUMIF('Приложение №6'!$A$14:$A1011,2,'Приложение №6'!$G$14:$G1011)</f>
        <v>635541.80000000016</v>
      </c>
      <c r="E13" s="8">
        <f>SUMIF('Приложение №6'!$A$14:$A1011,2,'Приложение №6'!$H$14:$H1011)</f>
        <v>259084.89999999994</v>
      </c>
      <c r="F13" s="8" t="e">
        <f>SUMIF('Приложение №6'!$A$14:$A1011,2,'Приложение №6'!#REF!)</f>
        <v>#REF!</v>
      </c>
      <c r="G13" s="8" t="e">
        <f>SUMIF('Приложение №6'!$A$14:$A1011,2,'Приложение №6'!#REF!)</f>
        <v>#REF!</v>
      </c>
    </row>
    <row r="14" spans="2:7" x14ac:dyDescent="0.25">
      <c r="B14" s="4" t="s">
        <v>121</v>
      </c>
      <c r="C14" s="4" t="s">
        <v>106</v>
      </c>
      <c r="D14" s="9">
        <f>SUMIF('Приложение №6'!$A$14:$A1012,3,'Приложение №6'!$G$14:$G1012)</f>
        <v>635541.80000000005</v>
      </c>
      <c r="E14" s="9">
        <f>SUMIF('Приложение №6'!$A$14:$A1012,3,'Приложение №6'!$H$14:$H1012)</f>
        <v>259084.89999999997</v>
      </c>
      <c r="F14" s="9" t="e">
        <f>SUMIF('Приложение №6'!$A$14:$A1012,3,'Приложение №6'!#REF!)</f>
        <v>#REF!</v>
      </c>
      <c r="G14" s="9" t="e">
        <f>SUMIF('Приложение №6'!$A$14:$A1012,3,'Приложение №6'!#REF!)</f>
        <v>#REF!</v>
      </c>
    </row>
    <row r="15" spans="2:7" x14ac:dyDescent="0.25">
      <c r="B15" s="10">
        <v>0</v>
      </c>
      <c r="C15" s="10" t="s">
        <v>104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105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108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2020-11-16T11:12:01Z</cp:lastPrinted>
  <dcterms:created xsi:type="dcterms:W3CDTF">2017-09-27T09:31:38Z</dcterms:created>
  <dcterms:modified xsi:type="dcterms:W3CDTF">2020-11-25T12:43:08Z</dcterms:modified>
</cp:coreProperties>
</file>