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№6'!$A$6:$H$246</definedName>
  </definedNames>
  <calcPr calcId="145621"/>
</workbook>
</file>

<file path=xl/calcChain.xml><?xml version="1.0" encoding="utf-8"?>
<calcChain xmlns="http://schemas.openxmlformats.org/spreadsheetml/2006/main">
  <c r="H65" i="1" l="1"/>
  <c r="G65" i="1"/>
  <c r="H151" i="1" l="1"/>
  <c r="G151" i="1"/>
  <c r="H244" i="1" l="1"/>
  <c r="H243" i="1" s="1"/>
  <c r="G244" i="1"/>
  <c r="G243" i="1" s="1"/>
  <c r="H241" i="1"/>
  <c r="H240" i="1" s="1"/>
  <c r="G241" i="1"/>
  <c r="G240" i="1" s="1"/>
  <c r="H237" i="1"/>
  <c r="H236" i="1" s="1"/>
  <c r="H235" i="1" s="1"/>
  <c r="G237" i="1"/>
  <c r="G236" i="1" s="1"/>
  <c r="G235" i="1" s="1"/>
  <c r="H233" i="1"/>
  <c r="G233" i="1"/>
  <c r="H231" i="1"/>
  <c r="G231" i="1"/>
  <c r="H227" i="1"/>
  <c r="G227" i="1"/>
  <c r="H225" i="1"/>
  <c r="G225" i="1"/>
  <c r="H223" i="1"/>
  <c r="G223" i="1"/>
  <c r="H220" i="1"/>
  <c r="G220" i="1"/>
  <c r="H215" i="1"/>
  <c r="G215" i="1"/>
  <c r="H211" i="1"/>
  <c r="G211" i="1"/>
  <c r="H209" i="1"/>
  <c r="G209" i="1"/>
  <c r="H206" i="1"/>
  <c r="G206" i="1"/>
  <c r="H203" i="1"/>
  <c r="G203" i="1"/>
  <c r="H201" i="1"/>
  <c r="G201" i="1"/>
  <c r="H199" i="1"/>
  <c r="G199" i="1"/>
  <c r="H196" i="1"/>
  <c r="G196" i="1"/>
  <c r="H193" i="1"/>
  <c r="G193" i="1"/>
  <c r="H191" i="1"/>
  <c r="G191" i="1"/>
  <c r="H188" i="1"/>
  <c r="H187" i="1" s="1"/>
  <c r="G188" i="1"/>
  <c r="G187" i="1" s="1"/>
  <c r="H184" i="1"/>
  <c r="H183" i="1" s="1"/>
  <c r="H182" i="1" s="1"/>
  <c r="G184" i="1"/>
  <c r="G183" i="1" s="1"/>
  <c r="G182" i="1" s="1"/>
  <c r="H180" i="1"/>
  <c r="G180" i="1"/>
  <c r="H177" i="1"/>
  <c r="G177" i="1"/>
  <c r="H172" i="1"/>
  <c r="G172" i="1"/>
  <c r="H168" i="1"/>
  <c r="G168" i="1"/>
  <c r="H166" i="1"/>
  <c r="G166" i="1"/>
  <c r="H162" i="1"/>
  <c r="G162" i="1"/>
  <c r="H158" i="1"/>
  <c r="H157" i="1" s="1"/>
  <c r="G158" i="1"/>
  <c r="G157" i="1" s="1"/>
  <c r="H155" i="1"/>
  <c r="G155" i="1"/>
  <c r="H153" i="1"/>
  <c r="G153" i="1"/>
  <c r="H148" i="1"/>
  <c r="G148" i="1"/>
  <c r="H144" i="1"/>
  <c r="G144" i="1"/>
  <c r="H142" i="1"/>
  <c r="G142" i="1"/>
  <c r="H140" i="1"/>
  <c r="G140" i="1"/>
  <c r="H136" i="1"/>
  <c r="G136" i="1"/>
  <c r="H134" i="1"/>
  <c r="G134" i="1"/>
  <c r="H132" i="1"/>
  <c r="G132" i="1"/>
  <c r="H129" i="1"/>
  <c r="G129" i="1"/>
  <c r="H126" i="1"/>
  <c r="G126" i="1"/>
  <c r="H123" i="1"/>
  <c r="G123" i="1"/>
  <c r="H118" i="1"/>
  <c r="G118" i="1"/>
  <c r="H115" i="1"/>
  <c r="G115" i="1"/>
  <c r="H113" i="1"/>
  <c r="H109" i="1"/>
  <c r="G109" i="1"/>
  <c r="H107" i="1"/>
  <c r="G107" i="1"/>
  <c r="H104" i="1"/>
  <c r="G104" i="1"/>
  <c r="H101" i="1"/>
  <c r="H100" i="1" s="1"/>
  <c r="G101" i="1"/>
  <c r="G100" i="1" s="1"/>
  <c r="H98" i="1"/>
  <c r="H97" i="1" s="1"/>
  <c r="G98" i="1"/>
  <c r="G97" i="1" s="1"/>
  <c r="H91" i="1"/>
  <c r="G91" i="1"/>
  <c r="H89" i="1"/>
  <c r="G89" i="1"/>
  <c r="H85" i="1"/>
  <c r="G85" i="1"/>
  <c r="H83" i="1"/>
  <c r="G83" i="1"/>
  <c r="H80" i="1"/>
  <c r="G80" i="1"/>
  <c r="H78" i="1"/>
  <c r="G78" i="1"/>
  <c r="H74" i="1"/>
  <c r="H73" i="1" s="1"/>
  <c r="H72" i="1" s="1"/>
  <c r="G74" i="1"/>
  <c r="G73" i="1" s="1"/>
  <c r="G72" i="1" s="1"/>
  <c r="H70" i="1"/>
  <c r="G70" i="1"/>
  <c r="H67" i="1"/>
  <c r="G67" i="1"/>
  <c r="H63" i="1"/>
  <c r="G63" i="1"/>
  <c r="H60" i="1"/>
  <c r="G60" i="1"/>
  <c r="H58" i="1"/>
  <c r="G58" i="1"/>
  <c r="H56" i="1"/>
  <c r="G56" i="1"/>
  <c r="H54" i="1"/>
  <c r="G54" i="1"/>
  <c r="H52" i="1"/>
  <c r="G52" i="1"/>
  <c r="H49" i="1"/>
  <c r="H48" i="1" s="1"/>
  <c r="G49" i="1"/>
  <c r="G48" i="1" s="1"/>
  <c r="H44" i="1"/>
  <c r="G44" i="1"/>
  <c r="H42" i="1"/>
  <c r="G42" i="1"/>
  <c r="H40" i="1"/>
  <c r="G40" i="1"/>
  <c r="H37" i="1"/>
  <c r="H36" i="1" s="1"/>
  <c r="G37" i="1"/>
  <c r="G36" i="1" s="1"/>
  <c r="H30" i="1"/>
  <c r="G30" i="1"/>
  <c r="H28" i="1"/>
  <c r="G28" i="1"/>
  <c r="H26" i="1"/>
  <c r="G26" i="1"/>
  <c r="H21" i="1"/>
  <c r="G21" i="1"/>
  <c r="H19" i="1"/>
  <c r="G19" i="1"/>
  <c r="H16" i="1"/>
  <c r="H15" i="1" s="1"/>
  <c r="G16" i="1"/>
  <c r="G15" i="1" s="1"/>
  <c r="G51" i="1" l="1"/>
  <c r="G88" i="1"/>
  <c r="H190" i="1"/>
  <c r="H82" i="1"/>
  <c r="G18" i="1"/>
  <c r="H25" i="1"/>
  <c r="G25" i="1"/>
  <c r="H139" i="1"/>
  <c r="H138" i="1" s="1"/>
  <c r="H147" i="1"/>
  <c r="G82" i="1"/>
  <c r="G131" i="1"/>
  <c r="G139" i="1"/>
  <c r="G138" i="1" s="1"/>
  <c r="G230" i="1"/>
  <c r="G229" i="1" s="1"/>
  <c r="G77" i="1"/>
  <c r="H103" i="1"/>
  <c r="H77" i="1"/>
  <c r="H171" i="1"/>
  <c r="H170" i="1" s="1"/>
  <c r="H88" i="1"/>
  <c r="H122" i="1"/>
  <c r="G161" i="1"/>
  <c r="G171" i="1"/>
  <c r="G170" i="1" s="1"/>
  <c r="G205" i="1"/>
  <c r="G106" i="1"/>
  <c r="H239" i="1"/>
  <c r="H112" i="1"/>
  <c r="G219" i="1"/>
  <c r="G218" i="1" s="1"/>
  <c r="H39" i="1"/>
  <c r="G190" i="1"/>
  <c r="H18" i="1"/>
  <c r="G103" i="1"/>
  <c r="G113" i="1"/>
  <c r="G112" i="1" s="1"/>
  <c r="H198" i="1"/>
  <c r="G239" i="1"/>
  <c r="G39" i="1"/>
  <c r="H51" i="1"/>
  <c r="H106" i="1"/>
  <c r="H131" i="1"/>
  <c r="H161" i="1"/>
  <c r="G198" i="1"/>
  <c r="G122" i="1"/>
  <c r="G147" i="1"/>
  <c r="H205" i="1"/>
  <c r="H219" i="1"/>
  <c r="H218" i="1" s="1"/>
  <c r="H230" i="1"/>
  <c r="H229" i="1" s="1"/>
  <c r="H146" i="1" l="1"/>
  <c r="H76" i="1"/>
  <c r="G146" i="1"/>
  <c r="H111" i="1"/>
  <c r="G14" i="1"/>
  <c r="H186" i="1"/>
  <c r="G76" i="1"/>
  <c r="G186" i="1"/>
  <c r="H14" i="1"/>
  <c r="H87" i="1"/>
  <c r="G87" i="1"/>
  <c r="G111" i="1"/>
  <c r="H246" i="1" l="1"/>
  <c r="G246" i="1"/>
  <c r="G14" i="2" l="1"/>
  <c r="F14" i="2"/>
  <c r="D14" i="2" l="1"/>
  <c r="E14" i="2"/>
  <c r="D13" i="2" l="1"/>
  <c r="D17" i="2" s="1"/>
  <c r="F13" i="2" l="1"/>
  <c r="F17" i="2" s="1"/>
  <c r="G13" i="2"/>
  <c r="G17" i="2" s="1"/>
  <c r="E13" i="2"/>
  <c r="E17" i="2" s="1"/>
  <c r="E12" i="2"/>
  <c r="E16" i="2" s="1"/>
  <c r="G12" i="2" l="1"/>
  <c r="G16" i="2" s="1"/>
  <c r="G11" i="2"/>
  <c r="G15" i="2" s="1"/>
  <c r="F12" i="2"/>
  <c r="F16" i="2" s="1"/>
  <c r="F11" i="2"/>
  <c r="F15" i="2" s="1"/>
  <c r="D12" i="2"/>
  <c r="D16" i="2" s="1"/>
  <c r="D11" i="2"/>
  <c r="D15" i="2" s="1"/>
  <c r="E11" i="2"/>
  <c r="E15" i="2" s="1"/>
</calcChain>
</file>

<file path=xl/sharedStrings.xml><?xml version="1.0" encoding="utf-8"?>
<sst xmlns="http://schemas.openxmlformats.org/spreadsheetml/2006/main" count="1080" uniqueCount="216">
  <si>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</si>
  <si>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</si>
  <si>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</si>
  <si>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</si>
  <si>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</si>
  <si>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</si>
  <si>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</si>
  <si>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</si>
  <si>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</si>
  <si>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</si>
  <si>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</si>
  <si>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</si>
  <si>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</si>
  <si>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</si>
  <si>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</si>
  <si>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</si>
  <si>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</si>
  <si>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</si>
  <si>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</si>
  <si>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</si>
  <si>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</si>
  <si>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</si>
  <si>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</si>
  <si>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</si>
  <si>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</si>
  <si>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</si>
  <si>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</si>
  <si>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</si>
  <si>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</si>
  <si>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</si>
  <si>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</si>
  <si>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</si>
  <si>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</si>
  <si>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</si>
  <si>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</si>
  <si>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</si>
  <si>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</si>
  <si>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</si>
  <si>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</si>
  <si>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</si>
  <si>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</si>
  <si>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</si>
  <si>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</si>
  <si>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</si>
  <si>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</si>
  <si>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</si>
  <si>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</si>
  <si>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</si>
  <si>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</si>
  <si>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</si>
  <si>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</si>
  <si>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</si>
  <si>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</si>
  <si>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</si>
  <si>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</si>
  <si>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</si>
  <si>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</si>
  <si>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</si>
  <si>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</si>
  <si>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</si>
  <si>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</si>
  <si>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</si>
  <si>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</si>
  <si>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</si>
  <si>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</si>
  <si>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</si>
  <si>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</si>
  <si>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</si>
  <si>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</si>
  <si>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</si>
  <si>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</si>
  <si>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</si>
  <si>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</si>
  <si>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</si>
  <si>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</si>
  <si>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</si>
  <si>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</si>
  <si>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</si>
  <si>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</si>
  <si>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</si>
  <si>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</si>
  <si>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</si>
  <si>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</si>
  <si>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</si>
  <si>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</si>
  <si>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</si>
  <si>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</si>
  <si>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</si>
  <si>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</si>
  <si>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</si>
  <si>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</si>
  <si>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</si>
  <si>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</si>
  <si>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</si>
  <si>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</si>
  <si>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</si>
  <si>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</si>
  <si>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</si>
  <si>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</si>
  <si>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</si>
  <si>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</si>
  <si>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</si>
  <si>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</si>
  <si>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</si>
  <si>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</si>
  <si>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</si>
  <si>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</si>
  <si>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</si>
  <si>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</si>
  <si>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</si>
  <si>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</si>
  <si>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</si>
  <si>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</si>
  <si>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</si>
  <si>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</si>
  <si>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</si>
  <si>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</si>
  <si>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</si>
  <si>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</si>
  <si>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</si>
  <si>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</si>
  <si>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Приложение 6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</si>
  <si>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</si>
  <si>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</si>
  <si>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</si>
  <si>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</si>
  <si>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</si>
  <si>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</si>
  <si>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</si>
  <si>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</si>
  <si>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</si>
  <si>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</si>
  <si>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</si>
  <si>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</si>
  <si>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</si>
  <si>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</si>
  <si>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</si>
  <si>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</si>
  <si>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</si>
  <si>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</si>
  <si>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</si>
  <si>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</si>
  <si>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</si>
  <si>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</si>
  <si>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</si>
  <si>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</si>
  <si>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</si>
  <si>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</si>
  <si>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</si>
  <si>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</si>
  <si>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</si>
  <si>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</si>
  <si>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360</t>
  </si>
  <si>
    <t>Иные выплаты населению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</si>
  <si>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</si>
  <si>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</si>
  <si>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</si>
  <si>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</si>
  <si>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"Благоустройство территории муниципального района Кинельский Самарской области на 2019 -2021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</si>
  <si>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</si>
  <si>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</si>
  <si>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</si>
  <si>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</si>
  <si>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</si>
  <si>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</si>
  <si>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</si>
  <si>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</si>
  <si>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</si>
  <si>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</si>
  <si>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</si>
  <si>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</si>
  <si>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 xml:space="preserve">Межбюджетные трансферты общего характера бюджетам бюджетной системы Российской Федерации 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</si>
  <si>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</si>
  <si>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</si>
  <si>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</si>
  <si>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</si>
  <si>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</si>
  <si>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</si>
  <si>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</si>
  <si>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</si>
  <si>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</si>
  <si>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</si>
  <si>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</si>
  <si>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</si>
  <si>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</si>
  <si>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</si>
  <si>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2021 год.
</t>
  </si>
  <si>
    <t>42 0 00 00000</t>
  </si>
  <si>
    <t>МП муниципального образования Кинельский "Поддержка местных инициатив"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</si>
  <si>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</si>
  <si>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</si>
  <si>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</si>
  <si>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</si>
  <si>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</si>
  <si>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</si>
  <si>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</si>
  <si>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</si>
  <si>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</si>
  <si>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</si>
  <si>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"Модернизация и развитие автомобильных дорог общего пользования местного значения муниципального района Кинельский на 2009-2023 гг."</t>
  </si>
  <si>
    <t>МП «Развитие и поддержка малого и среднего предпринимательства в муниципальном районе Кинельский на 2015-2023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</si>
  <si>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 </t>
  </si>
  <si>
    <t>МП природоохранных мероприятий на 2012-2023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</si>
  <si>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</si>
  <si>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</si>
  <si>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дополнительного образования в муниципальном районе Кинельский" на период 2018-2023 гг.</t>
  </si>
  <si>
    <t>МП «Молодёжь муниципального района Кинельский» на 2014-2023 гг.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</si>
  <si>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</si>
  <si>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</si>
  <si>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</si>
  <si>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</si>
  <si>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</si>
  <si>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МП «Развитие  физической культуры и спорта муниципального района Кинельский» на 2020-2023 гг.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</si>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</sst>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6"/>
  <sheetViews>
    <sheetView tabSelected="1" topLeftCell="B222" zoomScale="85" zoomScaleNormal="85" zoomScaleSheetLayoutView="85" zoomScalePageLayoutView="85" workbookViewId="0">
      <selection activeCell="B1" sqref="B1"/>
    </sheetView>
  </sheetViews>
  <sheetFormatPr defaultColWidth="9.140625" defaultRowHeight="15" x14ac:dyDescent="0.25"/>
  <cols>
    <col min="1" max="1" width="5" style="20" hidden="1" customWidth="1"/>
    <col min="2" max="2" width="49.28515625" style="21" customWidth="1"/>
    <col min="3" max="3" width="5.42578125" style="21" customWidth="1"/>
    <col min="4" max="4" width="4.42578125" style="21" customWidth="1"/>
    <col min="5" max="5" width="15.5703125" style="21" customWidth="1"/>
    <col min="6" max="6" width="5.140625" style="21" customWidth="1"/>
    <col min="7" max="7" width="11.7109375" style="21" customWidth="1"/>
    <col min="8" max="8" width="13.42578125" style="21" customWidth="1"/>
    <col min="9" max="9" width="16" style="21" customWidth="1"/>
    <col min="10" max="16384" width="9.140625" style="21"/>
  </cols>
  <sheetData>
    <row r="1" spans="1:8" s="19" customFormat="1" ht="38.25" customHeight="1" x14ac:dyDescent="0.3">
      <c r="A1" s="18"/>
      <c r="G1" s="50" t="s">
        <v>121</v>
      </c>
      <c r="H1" s="50"/>
    </row>
    <row r="2" spans="1:8" ht="100.15" customHeight="1" x14ac:dyDescent="0.25">
      <c r="E2" s="60" t="s">
        <v>185</v>
      </c>
      <c r="F2" s="60"/>
      <c r="G2" s="60"/>
      <c r="H2" s="60"/>
    </row>
    <row r="3" spans="1:8" ht="21.6" customHeight="1" x14ac:dyDescent="0.25">
      <c r="E3" s="46"/>
      <c r="F3" s="46"/>
      <c r="G3" s="46"/>
      <c r="H3" s="46"/>
    </row>
    <row r="4" spans="1:8" s="20" customFormat="1" ht="65.25" customHeight="1" x14ac:dyDescent="0.2">
      <c r="B4" s="49" t="s">
        <v>186</v>
      </c>
      <c r="C4" s="49"/>
      <c r="D4" s="49"/>
      <c r="E4" s="49"/>
      <c r="F4" s="49"/>
      <c r="G4" s="49"/>
      <c r="H4" s="49"/>
    </row>
    <row r="6" spans="1:8" ht="15" customHeight="1" x14ac:dyDescent="0.25">
      <c r="B6" s="51" t="s">
        <v>0</v>
      </c>
      <c r="C6" s="51" t="s">
        <v>1</v>
      </c>
      <c r="D6" s="51" t="s">
        <v>2</v>
      </c>
      <c r="E6" s="51" t="s">
        <v>3</v>
      </c>
      <c r="F6" s="51" t="s">
        <v>4</v>
      </c>
      <c r="G6" s="54" t="s">
        <v>101</v>
      </c>
      <c r="H6" s="55"/>
    </row>
    <row r="7" spans="1:8" x14ac:dyDescent="0.25">
      <c r="B7" s="51"/>
      <c r="C7" s="51"/>
      <c r="D7" s="51"/>
      <c r="E7" s="51"/>
      <c r="F7" s="51"/>
      <c r="G7" s="56"/>
      <c r="H7" s="57"/>
    </row>
    <row r="8" spans="1:8" x14ac:dyDescent="0.25">
      <c r="B8" s="51"/>
      <c r="C8" s="51"/>
      <c r="D8" s="51"/>
      <c r="E8" s="51"/>
      <c r="F8" s="51"/>
      <c r="G8" s="56"/>
      <c r="H8" s="57"/>
    </row>
    <row r="9" spans="1:8" x14ac:dyDescent="0.25">
      <c r="B9" s="51"/>
      <c r="C9" s="51"/>
      <c r="D9" s="51"/>
      <c r="E9" s="51"/>
      <c r="F9" s="51"/>
      <c r="G9" s="58"/>
      <c r="H9" s="59"/>
    </row>
    <row r="10" spans="1:8" ht="15" customHeight="1" x14ac:dyDescent="0.25">
      <c r="B10" s="51"/>
      <c r="C10" s="51"/>
      <c r="D10" s="51"/>
      <c r="E10" s="51"/>
      <c r="F10" s="51"/>
      <c r="G10" s="52" t="s">
        <v>5</v>
      </c>
      <c r="H10" s="51" t="s">
        <v>100</v>
      </c>
    </row>
    <row r="11" spans="1:8" x14ac:dyDescent="0.25">
      <c r="B11" s="51"/>
      <c r="C11" s="51"/>
      <c r="D11" s="51"/>
      <c r="E11" s="51"/>
      <c r="F11" s="51"/>
      <c r="G11" s="53"/>
      <c r="H11" s="51"/>
    </row>
    <row r="12" spans="1:8" x14ac:dyDescent="0.25">
      <c r="B12" s="51"/>
      <c r="C12" s="51"/>
      <c r="D12" s="51"/>
      <c r="E12" s="51"/>
      <c r="F12" s="51"/>
      <c r="G12" s="53"/>
      <c r="H12" s="51"/>
    </row>
    <row r="13" spans="1:8" x14ac:dyDescent="0.25">
      <c r="B13" s="52"/>
      <c r="C13" s="52"/>
      <c r="D13" s="52"/>
      <c r="E13" s="52"/>
      <c r="F13" s="52"/>
      <c r="G13" s="53"/>
      <c r="H13" s="52"/>
    </row>
    <row r="14" spans="1:8" s="13" customFormat="1" ht="15.75" x14ac:dyDescent="0.25">
      <c r="A14" s="14">
        <v>0</v>
      </c>
      <c r="B14" s="26" t="s">
        <v>109</v>
      </c>
      <c r="C14" s="27" t="s">
        <v>74</v>
      </c>
      <c r="D14" s="27" t="s">
        <v>119</v>
      </c>
      <c r="E14" s="27"/>
      <c r="F14" s="27"/>
      <c r="G14" s="28">
        <f>SUMIFS(G15:G1051,$C15:$C1051,$C15)/3</f>
        <v>106709</v>
      </c>
      <c r="H14" s="28">
        <f>SUMIFS(H15:H1041,$C15:$C1041,$C15)/3</f>
        <v>0</v>
      </c>
    </row>
    <row r="15" spans="1:8" s="13" customFormat="1" ht="47.25" x14ac:dyDescent="0.25">
      <c r="A15" s="15">
        <v>1</v>
      </c>
      <c r="B15" s="29" t="s">
        <v>41</v>
      </c>
      <c r="C15" s="30" t="s">
        <v>74</v>
      </c>
      <c r="D15" s="30" t="s">
        <v>93</v>
      </c>
      <c r="E15" s="30" t="s">
        <v>6</v>
      </c>
      <c r="F15" s="30" t="s">
        <v>76</v>
      </c>
      <c r="G15" s="31">
        <f>SUMIFS(G16:G1041,$C16:$C1041,$C16,$D16:$D1041,$D16)/2</f>
        <v>2351.5</v>
      </c>
      <c r="H15" s="31">
        <f>SUMIFS(H16:H1041,$C16:$C1041,$C16,$D16:$D1041,$D16)/2</f>
        <v>0</v>
      </c>
    </row>
    <row r="16" spans="1:8" s="13" customFormat="1" ht="78.75" x14ac:dyDescent="0.25">
      <c r="A16" s="16">
        <v>2</v>
      </c>
      <c r="B16" s="32" t="s">
        <v>8</v>
      </c>
      <c r="C16" s="33" t="s">
        <v>74</v>
      </c>
      <c r="D16" s="33" t="s">
        <v>93</v>
      </c>
      <c r="E16" s="33" t="s">
        <v>127</v>
      </c>
      <c r="F16" s="33" t="s">
        <v>76</v>
      </c>
      <c r="G16" s="34">
        <f>SUMIFS(G17:G1038,$C17:$C1038,$C17,$D17:$D1038,$D17,$E17:$E1038,$E17)</f>
        <v>2351.5</v>
      </c>
      <c r="H16" s="34">
        <f>SUMIFS(H17:H1038,$C17:$C1038,$C17,$D17:$D1038,$D17,$E17:$E1038,$E17)</f>
        <v>0</v>
      </c>
    </row>
    <row r="17" spans="1:8" s="13" customFormat="1" ht="31.5" x14ac:dyDescent="0.25">
      <c r="A17" s="17">
        <v>3</v>
      </c>
      <c r="B17" s="22" t="s">
        <v>10</v>
      </c>
      <c r="C17" s="23" t="s">
        <v>74</v>
      </c>
      <c r="D17" s="23" t="s">
        <v>93</v>
      </c>
      <c r="E17" s="23" t="s">
        <v>127</v>
      </c>
      <c r="F17" s="23" t="s">
        <v>77</v>
      </c>
      <c r="G17" s="24">
        <v>2351.5</v>
      </c>
      <c r="H17" s="24"/>
    </row>
    <row r="18" spans="1:8" s="13" customFormat="1" ht="63" x14ac:dyDescent="0.25">
      <c r="A18" s="15">
        <v>1</v>
      </c>
      <c r="B18" s="29" t="s">
        <v>20</v>
      </c>
      <c r="C18" s="30" t="s">
        <v>74</v>
      </c>
      <c r="D18" s="30" t="s">
        <v>83</v>
      </c>
      <c r="E18" s="30" t="s">
        <v>6</v>
      </c>
      <c r="F18" s="30" t="s">
        <v>76</v>
      </c>
      <c r="G18" s="31">
        <f>SUMIFS(G19:G1044,$C19:$C1044,$C19,$D19:$D1044,$D19)/2</f>
        <v>614.4</v>
      </c>
      <c r="H18" s="31">
        <f>SUMIFS(H19:H1044,$C19:$C1044,$C19,$D19:$D1044,$D19)/2</f>
        <v>0</v>
      </c>
    </row>
    <row r="19" spans="1:8" s="13" customFormat="1" ht="63" x14ac:dyDescent="0.25">
      <c r="A19" s="16">
        <v>2</v>
      </c>
      <c r="B19" s="39" t="s">
        <v>142</v>
      </c>
      <c r="C19" s="33" t="s">
        <v>74</v>
      </c>
      <c r="D19" s="33" t="s">
        <v>83</v>
      </c>
      <c r="E19" s="33" t="s">
        <v>14</v>
      </c>
      <c r="F19" s="33"/>
      <c r="G19" s="34">
        <f>SUMIFS(G20:G1041,$C20:$C1041,$C20,$D20:$D1041,$D20,$E20:$E1041,$E20)</f>
        <v>0</v>
      </c>
      <c r="H19" s="34">
        <f>SUMIFS(H20:H1041,$C20:$C1041,$C20,$D20:$D1041,$D20,$E20:$E1041,$E20)</f>
        <v>0</v>
      </c>
    </row>
    <row r="20" spans="1:8" s="13" customFormat="1" ht="47.25" x14ac:dyDescent="0.25">
      <c r="A20" s="17">
        <v>3</v>
      </c>
      <c r="B20" s="22" t="s">
        <v>11</v>
      </c>
      <c r="C20" s="23" t="s">
        <v>74</v>
      </c>
      <c r="D20" s="23" t="s">
        <v>83</v>
      </c>
      <c r="E20" s="23" t="s">
        <v>14</v>
      </c>
      <c r="F20" s="23" t="s">
        <v>78</v>
      </c>
      <c r="G20" s="24"/>
      <c r="H20" s="24"/>
    </row>
    <row r="21" spans="1:8" s="13" customFormat="1" ht="78.75" x14ac:dyDescent="0.25">
      <c r="A21" s="16">
        <v>2</v>
      </c>
      <c r="B21" s="32" t="s">
        <v>8</v>
      </c>
      <c r="C21" s="33" t="s">
        <v>74</v>
      </c>
      <c r="D21" s="33" t="s">
        <v>83</v>
      </c>
      <c r="E21" s="33" t="s">
        <v>127</v>
      </c>
      <c r="F21" s="33" t="s">
        <v>76</v>
      </c>
      <c r="G21" s="34">
        <f>SUMIFS(G22:G1043,$C22:$C1043,$C22,$D22:$D1043,$D22,$E22:$E1043,$E22)</f>
        <v>614.4</v>
      </c>
      <c r="H21" s="34">
        <f>SUMIFS(H22:H1043,$C22:$C1043,$C22,$D22:$D1043,$D22,$E22:$E1043,$E22)</f>
        <v>0</v>
      </c>
    </row>
    <row r="22" spans="1:8" s="13" customFormat="1" ht="31.5" x14ac:dyDescent="0.25">
      <c r="A22" s="17">
        <v>3</v>
      </c>
      <c r="B22" s="22" t="s">
        <v>10</v>
      </c>
      <c r="C22" s="23" t="s">
        <v>74</v>
      </c>
      <c r="D22" s="23" t="s">
        <v>83</v>
      </c>
      <c r="E22" s="23" t="s">
        <v>127</v>
      </c>
      <c r="F22" s="23" t="s">
        <v>77</v>
      </c>
      <c r="G22" s="24"/>
      <c r="H22" s="24"/>
    </row>
    <row r="23" spans="1:8" s="13" customFormat="1" ht="47.25" x14ac:dyDescent="0.25">
      <c r="A23" s="17">
        <v>3</v>
      </c>
      <c r="B23" s="22" t="s">
        <v>11</v>
      </c>
      <c r="C23" s="23" t="s">
        <v>74</v>
      </c>
      <c r="D23" s="23" t="s">
        <v>83</v>
      </c>
      <c r="E23" s="23" t="s">
        <v>127</v>
      </c>
      <c r="F23" s="23" t="s">
        <v>78</v>
      </c>
      <c r="G23" s="24">
        <v>614.4</v>
      </c>
      <c r="H23" s="24"/>
    </row>
    <row r="24" spans="1:8" s="13" customFormat="1" ht="15.75" x14ac:dyDescent="0.25">
      <c r="A24" s="17">
        <v>3</v>
      </c>
      <c r="B24" s="22" t="s">
        <v>12</v>
      </c>
      <c r="C24" s="23" t="s">
        <v>74</v>
      </c>
      <c r="D24" s="23" t="s">
        <v>83</v>
      </c>
      <c r="E24" s="23" t="s">
        <v>127</v>
      </c>
      <c r="F24" s="23" t="s">
        <v>79</v>
      </c>
      <c r="G24" s="24"/>
      <c r="H24" s="24"/>
    </row>
    <row r="25" spans="1:8" s="13" customFormat="1" ht="63" x14ac:dyDescent="0.25">
      <c r="A25" s="15">
        <v>1</v>
      </c>
      <c r="B25" s="29" t="s">
        <v>34</v>
      </c>
      <c r="C25" s="30" t="s">
        <v>74</v>
      </c>
      <c r="D25" s="30" t="s">
        <v>91</v>
      </c>
      <c r="E25" s="30" t="s">
        <v>6</v>
      </c>
      <c r="F25" s="30" t="s">
        <v>76</v>
      </c>
      <c r="G25" s="31">
        <f>SUMIFS(G26:G1051,$C26:$C1051,$C26,$D26:$D1051,$D26)/2</f>
        <v>24976.299999999996</v>
      </c>
      <c r="H25" s="31">
        <f>SUMIFS(H26:H1051,$C26:$C1051,$C26,$D26:$D1051,$D26)/2</f>
        <v>0</v>
      </c>
    </row>
    <row r="26" spans="1:8" s="13" customFormat="1" ht="63" x14ac:dyDescent="0.25">
      <c r="A26" s="16">
        <v>2</v>
      </c>
      <c r="B26" s="39" t="s">
        <v>142</v>
      </c>
      <c r="C26" s="33" t="s">
        <v>74</v>
      </c>
      <c r="D26" s="33" t="s">
        <v>91</v>
      </c>
      <c r="E26" s="33" t="s">
        <v>14</v>
      </c>
      <c r="F26" s="33"/>
      <c r="G26" s="34">
        <f>SUMIFS(G27:G1048,$C27:$C1048,$C27,$D27:$D1048,$D27,$E27:$E1048,$E27)</f>
        <v>250</v>
      </c>
      <c r="H26" s="34">
        <f>SUMIFS(H27:H1048,$C27:$C1048,$C27,$D27:$D1048,$D27,$E27:$E1048,$E27)</f>
        <v>0</v>
      </c>
    </row>
    <row r="27" spans="1:8" s="13" customFormat="1" ht="47.25" x14ac:dyDescent="0.25">
      <c r="A27" s="17">
        <v>3</v>
      </c>
      <c r="B27" s="22" t="s">
        <v>11</v>
      </c>
      <c r="C27" s="23" t="s">
        <v>74</v>
      </c>
      <c r="D27" s="23" t="s">
        <v>91</v>
      </c>
      <c r="E27" s="23" t="s">
        <v>14</v>
      </c>
      <c r="F27" s="23" t="s">
        <v>78</v>
      </c>
      <c r="G27" s="24">
        <v>250</v>
      </c>
      <c r="H27" s="24"/>
    </row>
    <row r="28" spans="1:8" s="13" customFormat="1" ht="63" x14ac:dyDescent="0.25">
      <c r="A28" s="16">
        <v>2</v>
      </c>
      <c r="B28" s="39" t="s">
        <v>143</v>
      </c>
      <c r="C28" s="33" t="s">
        <v>74</v>
      </c>
      <c r="D28" s="33" t="s">
        <v>91</v>
      </c>
      <c r="E28" s="33" t="s">
        <v>42</v>
      </c>
      <c r="F28" s="33"/>
      <c r="G28" s="34">
        <f>SUMIFS(G29:G1050,$C29:$C1050,$C29,$D29:$D1050,$D29,$E29:$E1050,$E29)</f>
        <v>119</v>
      </c>
      <c r="H28" s="34">
        <f>SUMIFS(H29:H1050,$C29:$C1050,$C29,$D29:$D1050,$D29,$E29:$E1050,$E29)</f>
        <v>0</v>
      </c>
    </row>
    <row r="29" spans="1:8" s="13" customFormat="1" ht="47.25" x14ac:dyDescent="0.25">
      <c r="A29" s="17">
        <v>3</v>
      </c>
      <c r="B29" s="22" t="s">
        <v>11</v>
      </c>
      <c r="C29" s="23" t="s">
        <v>74</v>
      </c>
      <c r="D29" s="23" t="s">
        <v>91</v>
      </c>
      <c r="E29" s="23" t="s">
        <v>42</v>
      </c>
      <c r="F29" s="23" t="s">
        <v>78</v>
      </c>
      <c r="G29" s="24">
        <v>119</v>
      </c>
      <c r="H29" s="24"/>
    </row>
    <row r="30" spans="1:8" s="13" customFormat="1" ht="78.75" x14ac:dyDescent="0.25">
      <c r="A30" s="16">
        <v>2</v>
      </c>
      <c r="B30" s="32" t="s">
        <v>8</v>
      </c>
      <c r="C30" s="33" t="s">
        <v>74</v>
      </c>
      <c r="D30" s="33" t="s">
        <v>91</v>
      </c>
      <c r="E30" s="33" t="s">
        <v>127</v>
      </c>
      <c r="F30" s="33" t="s">
        <v>76</v>
      </c>
      <c r="G30" s="34">
        <f>SUMIFS(G31:G1052,$C31:$C1052,$C31,$D31:$D1052,$D31,$E31:$E1052,$E31)</f>
        <v>24607.3</v>
      </c>
      <c r="H30" s="34">
        <f>SUMIFS(H31:H1052,$C31:$C1052,$C31,$D31:$D1052,$D31,$E31:$E1052,$E31)</f>
        <v>0</v>
      </c>
    </row>
    <row r="31" spans="1:8" s="13" customFormat="1" ht="31.5" x14ac:dyDescent="0.25">
      <c r="A31" s="17">
        <v>3</v>
      </c>
      <c r="B31" s="22" t="s">
        <v>10</v>
      </c>
      <c r="C31" s="23" t="s">
        <v>74</v>
      </c>
      <c r="D31" s="23" t="s">
        <v>91</v>
      </c>
      <c r="E31" s="23" t="s">
        <v>127</v>
      </c>
      <c r="F31" s="23" t="s">
        <v>77</v>
      </c>
      <c r="G31" s="24">
        <v>22505.599999999999</v>
      </c>
      <c r="H31" s="24"/>
    </row>
    <row r="32" spans="1:8" s="13" customFormat="1" ht="47.25" x14ac:dyDescent="0.25">
      <c r="A32" s="17">
        <v>3</v>
      </c>
      <c r="B32" s="22" t="s">
        <v>11</v>
      </c>
      <c r="C32" s="23" t="s">
        <v>74</v>
      </c>
      <c r="D32" s="23" t="s">
        <v>91</v>
      </c>
      <c r="E32" s="23" t="s">
        <v>127</v>
      </c>
      <c r="F32" s="23" t="s">
        <v>78</v>
      </c>
      <c r="G32" s="24">
        <v>2040.2</v>
      </c>
      <c r="H32" s="24"/>
    </row>
    <row r="33" spans="1:8" s="13" customFormat="1" ht="31.5" x14ac:dyDescent="0.25">
      <c r="A33" s="17">
        <v>3</v>
      </c>
      <c r="B33" s="22" t="s">
        <v>21</v>
      </c>
      <c r="C33" s="23" t="s">
        <v>74</v>
      </c>
      <c r="D33" s="23" t="s">
        <v>91</v>
      </c>
      <c r="E33" s="23" t="s">
        <v>127</v>
      </c>
      <c r="F33" s="23" t="s">
        <v>85</v>
      </c>
      <c r="G33" s="24"/>
      <c r="H33" s="24"/>
    </row>
    <row r="34" spans="1:8" s="13" customFormat="1" ht="15.75" x14ac:dyDescent="0.25">
      <c r="A34" s="17">
        <v>3</v>
      </c>
      <c r="B34" s="22" t="s">
        <v>156</v>
      </c>
      <c r="C34" s="23" t="s">
        <v>74</v>
      </c>
      <c r="D34" s="23" t="s">
        <v>91</v>
      </c>
      <c r="E34" s="23" t="s">
        <v>127</v>
      </c>
      <c r="F34" s="23" t="s">
        <v>155</v>
      </c>
      <c r="G34" s="24"/>
      <c r="H34" s="24"/>
    </row>
    <row r="35" spans="1:8" s="13" customFormat="1" ht="15.75" x14ac:dyDescent="0.25">
      <c r="A35" s="17">
        <v>3</v>
      </c>
      <c r="B35" s="22" t="s">
        <v>12</v>
      </c>
      <c r="C35" s="23" t="s">
        <v>74</v>
      </c>
      <c r="D35" s="23" t="s">
        <v>91</v>
      </c>
      <c r="E35" s="23" t="s">
        <v>127</v>
      </c>
      <c r="F35" s="23" t="s">
        <v>79</v>
      </c>
      <c r="G35" s="24">
        <v>61.5</v>
      </c>
      <c r="H35" s="24"/>
    </row>
    <row r="36" spans="1:8" s="13" customFormat="1" ht="15.75" x14ac:dyDescent="0.25">
      <c r="A36" s="15">
        <v>1</v>
      </c>
      <c r="B36" s="40" t="s">
        <v>166</v>
      </c>
      <c r="C36" s="44" t="s">
        <v>74</v>
      </c>
      <c r="D36" s="44" t="s">
        <v>97</v>
      </c>
      <c r="E36" s="44" t="s">
        <v>6</v>
      </c>
      <c r="F36" s="44" t="s">
        <v>76</v>
      </c>
      <c r="G36" s="31">
        <f>SUMIFS(G37:G1062,$C37:$C1062,$C37,$D37:$D1062,$D37)/2</f>
        <v>0</v>
      </c>
      <c r="H36" s="31">
        <f>SUMIFS(H37:H1062,$C37:$C1062,$C37,$D37:$D1062,$D37)/2</f>
        <v>0</v>
      </c>
    </row>
    <row r="37" spans="1:8" s="13" customFormat="1" ht="31.5" x14ac:dyDescent="0.25">
      <c r="A37" s="16">
        <v>2</v>
      </c>
      <c r="B37" s="39" t="s">
        <v>167</v>
      </c>
      <c r="C37" s="42" t="s">
        <v>74</v>
      </c>
      <c r="D37" s="42" t="s">
        <v>97</v>
      </c>
      <c r="E37" s="42" t="s">
        <v>168</v>
      </c>
      <c r="F37" s="42" t="s">
        <v>76</v>
      </c>
      <c r="G37" s="34">
        <f>SUMIFS(G38:G1059,$C38:$C1059,$C38,$D38:$D1059,$D38,$E38:$E1059,$E38)</f>
        <v>0</v>
      </c>
      <c r="H37" s="34">
        <f>SUMIFS(H38:H1059,$C38:$C1059,$C38,$D38:$D1059,$D38,$E38:$E1059,$E38)</f>
        <v>0</v>
      </c>
    </row>
    <row r="38" spans="1:8" s="13" customFormat="1" ht="47.25" x14ac:dyDescent="0.25">
      <c r="A38" s="17">
        <v>3</v>
      </c>
      <c r="B38" s="47" t="s">
        <v>11</v>
      </c>
      <c r="C38" s="23" t="s">
        <v>74</v>
      </c>
      <c r="D38" s="23" t="s">
        <v>97</v>
      </c>
      <c r="E38" s="23" t="s">
        <v>168</v>
      </c>
      <c r="F38" s="23" t="s">
        <v>78</v>
      </c>
      <c r="G38" s="24"/>
      <c r="H38" s="24"/>
    </row>
    <row r="39" spans="1:8" s="13" customFormat="1" ht="47.25" x14ac:dyDescent="0.25">
      <c r="A39" s="15">
        <v>1</v>
      </c>
      <c r="B39" s="29" t="s">
        <v>7</v>
      </c>
      <c r="C39" s="30" t="s">
        <v>74</v>
      </c>
      <c r="D39" s="30" t="s">
        <v>75</v>
      </c>
      <c r="E39" s="30"/>
      <c r="F39" s="30" t="s">
        <v>76</v>
      </c>
      <c r="G39" s="31">
        <f>SUMIFS(G40:G1065,$C40:$C1065,$C40,$D40:$D1065,$D40)/2</f>
        <v>12776.2</v>
      </c>
      <c r="H39" s="31">
        <f>SUMIFS(H40:H1065,$C40:$C1065,$C40,$D40:$D1065,$D40)/2</f>
        <v>0</v>
      </c>
    </row>
    <row r="40" spans="1:8" s="13" customFormat="1" ht="63" x14ac:dyDescent="0.25">
      <c r="A40" s="16">
        <v>2</v>
      </c>
      <c r="B40" s="39" t="s">
        <v>142</v>
      </c>
      <c r="C40" s="33" t="s">
        <v>74</v>
      </c>
      <c r="D40" s="33" t="s">
        <v>75</v>
      </c>
      <c r="E40" s="33" t="s">
        <v>14</v>
      </c>
      <c r="F40" s="33" t="s">
        <v>76</v>
      </c>
      <c r="G40" s="34">
        <f>SUMIFS(G41:G1062,$C41:$C1062,$C41,$D41:$D1062,$D41,$E41:$E1062,$E41)</f>
        <v>0</v>
      </c>
      <c r="H40" s="34">
        <f>SUMIFS(H41:H1062,$C41:$C1062,$C41,$D41:$D1062,$D41,$E41:$E1062,$E41)</f>
        <v>0</v>
      </c>
    </row>
    <row r="41" spans="1:8" s="13" customFormat="1" ht="47.25" x14ac:dyDescent="0.25">
      <c r="A41" s="17">
        <v>3</v>
      </c>
      <c r="B41" s="22" t="s">
        <v>11</v>
      </c>
      <c r="C41" s="23" t="s">
        <v>74</v>
      </c>
      <c r="D41" s="23" t="s">
        <v>75</v>
      </c>
      <c r="E41" s="23" t="s">
        <v>14</v>
      </c>
      <c r="F41" s="23" t="s">
        <v>78</v>
      </c>
      <c r="G41" s="24"/>
      <c r="H41" s="24"/>
    </row>
    <row r="42" spans="1:8" s="13" customFormat="1" ht="63" x14ac:dyDescent="0.25">
      <c r="A42" s="16">
        <v>2</v>
      </c>
      <c r="B42" s="39" t="s">
        <v>154</v>
      </c>
      <c r="C42" s="33" t="s">
        <v>74</v>
      </c>
      <c r="D42" s="33" t="s">
        <v>75</v>
      </c>
      <c r="E42" s="33" t="s">
        <v>42</v>
      </c>
      <c r="F42" s="33" t="s">
        <v>76</v>
      </c>
      <c r="G42" s="34">
        <f>SUMIFS(G43:G1064,$C43:$C1064,$C43,$D43:$D1064,$D43,$E43:$E1064,$E43)</f>
        <v>0</v>
      </c>
      <c r="H42" s="34">
        <f>SUMIFS(H43:H1064,$C43:$C1064,$C43,$D43:$D1064,$D43,$E43:$E1064,$E43)</f>
        <v>0</v>
      </c>
    </row>
    <row r="43" spans="1:8" s="13" customFormat="1" ht="47.25" x14ac:dyDescent="0.25">
      <c r="A43" s="17">
        <v>3</v>
      </c>
      <c r="B43" s="22" t="s">
        <v>11</v>
      </c>
      <c r="C43" s="23" t="s">
        <v>74</v>
      </c>
      <c r="D43" s="23" t="s">
        <v>75</v>
      </c>
      <c r="E43" s="23" t="s">
        <v>42</v>
      </c>
      <c r="F43" s="23" t="s">
        <v>78</v>
      </c>
      <c r="G43" s="24"/>
      <c r="H43" s="24"/>
    </row>
    <row r="44" spans="1:8" s="13" customFormat="1" ht="78.75" x14ac:dyDescent="0.25">
      <c r="A44" s="16">
        <v>2</v>
      </c>
      <c r="B44" s="32" t="s">
        <v>8</v>
      </c>
      <c r="C44" s="33" t="s">
        <v>74</v>
      </c>
      <c r="D44" s="33" t="s">
        <v>75</v>
      </c>
      <c r="E44" s="33" t="s">
        <v>127</v>
      </c>
      <c r="F44" s="33" t="s">
        <v>76</v>
      </c>
      <c r="G44" s="34">
        <f>SUMIFS(G45:G1066,$C45:$C1066,$C45,$D45:$D1066,$D45,$E45:$E1066,$E45)</f>
        <v>12776.2</v>
      </c>
      <c r="H44" s="34">
        <f>SUMIFS(H45:H1066,$C45:$C1066,$C45,$D45:$D1066,$D45,$E45:$E1066,$E45)</f>
        <v>0</v>
      </c>
    </row>
    <row r="45" spans="1:8" s="13" customFormat="1" ht="31.5" x14ac:dyDescent="0.25">
      <c r="A45" s="17">
        <v>3</v>
      </c>
      <c r="B45" s="22" t="s">
        <v>10</v>
      </c>
      <c r="C45" s="23" t="s">
        <v>74</v>
      </c>
      <c r="D45" s="23" t="s">
        <v>75</v>
      </c>
      <c r="E45" s="23" t="s">
        <v>127</v>
      </c>
      <c r="F45" s="23" t="s">
        <v>77</v>
      </c>
      <c r="G45" s="24">
        <v>12331.5</v>
      </c>
      <c r="H45" s="24"/>
    </row>
    <row r="46" spans="1:8" s="13" customFormat="1" ht="47.25" x14ac:dyDescent="0.25">
      <c r="A46" s="17">
        <v>3</v>
      </c>
      <c r="B46" s="22" t="s">
        <v>11</v>
      </c>
      <c r="C46" s="23" t="s">
        <v>74</v>
      </c>
      <c r="D46" s="23" t="s">
        <v>75</v>
      </c>
      <c r="E46" s="23" t="s">
        <v>127</v>
      </c>
      <c r="F46" s="23" t="s">
        <v>78</v>
      </c>
      <c r="G46" s="24">
        <v>444.7</v>
      </c>
      <c r="H46" s="24"/>
    </row>
    <row r="47" spans="1:8" s="13" customFormat="1" ht="15.75" x14ac:dyDescent="0.25">
      <c r="A47" s="17">
        <v>3</v>
      </c>
      <c r="B47" s="22" t="s">
        <v>12</v>
      </c>
      <c r="C47" s="23" t="s">
        <v>74</v>
      </c>
      <c r="D47" s="23" t="s">
        <v>75</v>
      </c>
      <c r="E47" s="23" t="s">
        <v>127</v>
      </c>
      <c r="F47" s="23" t="s">
        <v>79</v>
      </c>
      <c r="G47" s="24"/>
      <c r="H47" s="24"/>
    </row>
    <row r="48" spans="1:8" s="13" customFormat="1" ht="15.75" x14ac:dyDescent="0.25">
      <c r="A48" s="15">
        <v>1</v>
      </c>
      <c r="B48" s="29" t="s">
        <v>43</v>
      </c>
      <c r="C48" s="30" t="s">
        <v>74</v>
      </c>
      <c r="D48" s="30" t="s">
        <v>90</v>
      </c>
      <c r="E48" s="30" t="s">
        <v>6</v>
      </c>
      <c r="F48" s="30" t="s">
        <v>76</v>
      </c>
      <c r="G48" s="31">
        <f>SUMIFS(G49:G1074,$C49:$C1074,$C49,$D49:$D1074,$D49)/2</f>
        <v>100</v>
      </c>
      <c r="H48" s="31">
        <f>SUMIFS(H49:H1074,$C49:$C1074,$C49,$D49:$D1074,$D49)/2</f>
        <v>0</v>
      </c>
    </row>
    <row r="49" spans="1:8" s="13" customFormat="1" ht="47.25" x14ac:dyDescent="0.25">
      <c r="A49" s="16">
        <v>2</v>
      </c>
      <c r="B49" s="32" t="s">
        <v>35</v>
      </c>
      <c r="C49" s="33" t="s">
        <v>74</v>
      </c>
      <c r="D49" s="33" t="s">
        <v>90</v>
      </c>
      <c r="E49" s="33" t="s">
        <v>128</v>
      </c>
      <c r="F49" s="33" t="s">
        <v>76</v>
      </c>
      <c r="G49" s="34">
        <f>SUMIFS(G50:G1071,$C50:$C1071,$C50,$D50:$D1071,$D50,$E50:$E1071,$E50)</f>
        <v>100</v>
      </c>
      <c r="H49" s="34">
        <f>SUMIFS(H50:H1071,$C50:$C1071,$C50,$D50:$D1071,$D50,$E50:$E1071,$E50)</f>
        <v>0</v>
      </c>
    </row>
    <row r="50" spans="1:8" s="13" customFormat="1" ht="15.75" x14ac:dyDescent="0.25">
      <c r="A50" s="17">
        <v>3</v>
      </c>
      <c r="B50" s="22" t="s">
        <v>44</v>
      </c>
      <c r="C50" s="23" t="s">
        <v>74</v>
      </c>
      <c r="D50" s="23" t="s">
        <v>90</v>
      </c>
      <c r="E50" s="23" t="s">
        <v>128</v>
      </c>
      <c r="F50" s="23" t="s">
        <v>95</v>
      </c>
      <c r="G50" s="24">
        <v>100</v>
      </c>
      <c r="H50" s="24"/>
    </row>
    <row r="51" spans="1:8" s="13" customFormat="1" ht="15.75" x14ac:dyDescent="0.25">
      <c r="A51" s="15">
        <v>1</v>
      </c>
      <c r="B51" s="29" t="s">
        <v>13</v>
      </c>
      <c r="C51" s="30" t="s">
        <v>74</v>
      </c>
      <c r="D51" s="30" t="s">
        <v>80</v>
      </c>
      <c r="E51" s="30"/>
      <c r="F51" s="30"/>
      <c r="G51" s="31">
        <f>SUMIFS(G52:G1077,$C52:$C1077,$C52,$D52:$D1077,$D52)/2</f>
        <v>65890.600000000006</v>
      </c>
      <c r="H51" s="31">
        <f>SUMIFS(H52:H1077,$C52:$C1077,$C52,$D52:$D1077,$D52)/2</f>
        <v>0</v>
      </c>
    </row>
    <row r="52" spans="1:8" s="13" customFormat="1" ht="82.9" customHeight="1" x14ac:dyDescent="0.25">
      <c r="A52" s="16">
        <v>2</v>
      </c>
      <c r="B52" s="32" t="s">
        <v>189</v>
      </c>
      <c r="C52" s="33" t="s">
        <v>74</v>
      </c>
      <c r="D52" s="33" t="s">
        <v>80</v>
      </c>
      <c r="E52" s="33" t="s">
        <v>45</v>
      </c>
      <c r="F52" s="33"/>
      <c r="G52" s="34">
        <f>SUMIFS(G53:G1074,$C53:$C1074,$C53,$D53:$D1074,$D53,$E53:$E1074,$E53)</f>
        <v>25189.9</v>
      </c>
      <c r="H52" s="34">
        <f>SUMIFS(H53:H1074,$C53:$C1074,$C53,$D53:$D1074,$D53,$E53:$E1074,$E53)</f>
        <v>0</v>
      </c>
    </row>
    <row r="53" spans="1:8" s="13" customFormat="1" ht="15.75" x14ac:dyDescent="0.25">
      <c r="A53" s="17">
        <v>3</v>
      </c>
      <c r="B53" s="22" t="s">
        <v>46</v>
      </c>
      <c r="C53" s="23" t="s">
        <v>74</v>
      </c>
      <c r="D53" s="23" t="s">
        <v>80</v>
      </c>
      <c r="E53" s="23" t="s">
        <v>45</v>
      </c>
      <c r="F53" s="23" t="s">
        <v>96</v>
      </c>
      <c r="G53" s="24">
        <v>25189.9</v>
      </c>
      <c r="H53" s="24"/>
    </row>
    <row r="54" spans="1:8" s="13" customFormat="1" ht="63" x14ac:dyDescent="0.25">
      <c r="A54" s="16">
        <v>2</v>
      </c>
      <c r="B54" s="35" t="s">
        <v>190</v>
      </c>
      <c r="C54" s="33" t="s">
        <v>74</v>
      </c>
      <c r="D54" s="33" t="s">
        <v>80</v>
      </c>
      <c r="E54" s="33" t="s">
        <v>47</v>
      </c>
      <c r="F54" s="33"/>
      <c r="G54" s="34">
        <f>SUMIFS(G55:G1076,$C55:$C1076,$C55,$D55:$D1076,$D55,$E55:$E1076,$E55)</f>
        <v>6433.3</v>
      </c>
      <c r="H54" s="34">
        <f>SUMIFS(H55:H1076,$C55:$C1076,$C55,$D55:$D1076,$D55,$E55:$E1076,$E55)</f>
        <v>0</v>
      </c>
    </row>
    <row r="55" spans="1:8" s="13" customFormat="1" ht="15.75" x14ac:dyDescent="0.25">
      <c r="A55" s="17">
        <v>3</v>
      </c>
      <c r="B55" s="22" t="s">
        <v>46</v>
      </c>
      <c r="C55" s="23" t="s">
        <v>74</v>
      </c>
      <c r="D55" s="23" t="s">
        <v>80</v>
      </c>
      <c r="E55" s="23" t="s">
        <v>47</v>
      </c>
      <c r="F55" s="23" t="s">
        <v>96</v>
      </c>
      <c r="G55" s="24">
        <v>6433.3</v>
      </c>
      <c r="H55" s="24"/>
    </row>
    <row r="56" spans="1:8" s="13" customFormat="1" ht="78.75" x14ac:dyDescent="0.25">
      <c r="A56" s="16">
        <v>2</v>
      </c>
      <c r="B56" s="32" t="s">
        <v>191</v>
      </c>
      <c r="C56" s="33" t="s">
        <v>74</v>
      </c>
      <c r="D56" s="33" t="s">
        <v>80</v>
      </c>
      <c r="E56" s="33" t="s">
        <v>48</v>
      </c>
      <c r="F56" s="33"/>
      <c r="G56" s="34">
        <f>SUMIFS(G57:G1078,$C57:$C1078,$C57,$D57:$D1078,$D57,$E57:$E1078,$E57)</f>
        <v>2457.8000000000002</v>
      </c>
      <c r="H56" s="34">
        <f>SUMIFS(H57:H1078,$C57:$C1078,$C57,$D57:$D1078,$D57,$E57:$E1078,$E57)</f>
        <v>0</v>
      </c>
    </row>
    <row r="57" spans="1:8" s="13" customFormat="1" ht="15.75" x14ac:dyDescent="0.25">
      <c r="A57" s="17">
        <v>3</v>
      </c>
      <c r="B57" s="22" t="s">
        <v>46</v>
      </c>
      <c r="C57" s="23" t="s">
        <v>74</v>
      </c>
      <c r="D57" s="23" t="s">
        <v>80</v>
      </c>
      <c r="E57" s="23" t="s">
        <v>48</v>
      </c>
      <c r="F57" s="23" t="s">
        <v>96</v>
      </c>
      <c r="G57" s="24">
        <v>2457.8000000000002</v>
      </c>
      <c r="H57" s="24"/>
    </row>
    <row r="58" spans="1:8" s="13" customFormat="1" ht="78.75" x14ac:dyDescent="0.25">
      <c r="A58" s="16">
        <v>2</v>
      </c>
      <c r="B58" s="35" t="s">
        <v>192</v>
      </c>
      <c r="C58" s="33" t="s">
        <v>74</v>
      </c>
      <c r="D58" s="33" t="s">
        <v>80</v>
      </c>
      <c r="E58" s="33" t="s">
        <v>49</v>
      </c>
      <c r="F58" s="33" t="s">
        <v>76</v>
      </c>
      <c r="G58" s="34">
        <f>SUMIFS(G59:G1080,$C59:$C1080,$C59,$D59:$D1080,$D59,$E59:$E1080,$E59)</f>
        <v>9495.4</v>
      </c>
      <c r="H58" s="34">
        <f>SUMIFS(H59:H1080,$C59:$C1080,$C59,$D59:$D1080,$D59,$E59:$E1080,$E59)</f>
        <v>0</v>
      </c>
    </row>
    <row r="59" spans="1:8" s="13" customFormat="1" ht="15.75" x14ac:dyDescent="0.25">
      <c r="A59" s="17">
        <v>3</v>
      </c>
      <c r="B59" s="22" t="s">
        <v>46</v>
      </c>
      <c r="C59" s="23" t="s">
        <v>74</v>
      </c>
      <c r="D59" s="23" t="s">
        <v>80</v>
      </c>
      <c r="E59" s="23" t="s">
        <v>49</v>
      </c>
      <c r="F59" s="23" t="s">
        <v>96</v>
      </c>
      <c r="G59" s="24">
        <v>9495.4</v>
      </c>
      <c r="H59" s="24"/>
    </row>
    <row r="60" spans="1:8" s="13" customFormat="1" ht="78.75" x14ac:dyDescent="0.25">
      <c r="A60" s="16">
        <v>2</v>
      </c>
      <c r="B60" s="41" t="s">
        <v>193</v>
      </c>
      <c r="C60" s="33" t="s">
        <v>74</v>
      </c>
      <c r="D60" s="33" t="s">
        <v>80</v>
      </c>
      <c r="E60" s="33" t="s">
        <v>50</v>
      </c>
      <c r="F60" s="33" t="s">
        <v>76</v>
      </c>
      <c r="G60" s="34">
        <f>SUMIFS(G61:G1082,$C61:$C1082,$C61,$D61:$D1082,$D61,$E61:$E1082,$E61)</f>
        <v>600</v>
      </c>
      <c r="H60" s="34">
        <f>SUMIFS(H61:H1082,$C61:$C1082,$C61,$D61:$D1082,$D61,$E61:$E1082,$E61)</f>
        <v>0</v>
      </c>
    </row>
    <row r="61" spans="1:8" s="13" customFormat="1" ht="47.25" x14ac:dyDescent="0.25">
      <c r="A61" s="17">
        <v>3</v>
      </c>
      <c r="B61" s="22" t="s">
        <v>11</v>
      </c>
      <c r="C61" s="23" t="s">
        <v>74</v>
      </c>
      <c r="D61" s="23" t="s">
        <v>80</v>
      </c>
      <c r="E61" s="23" t="s">
        <v>50</v>
      </c>
      <c r="F61" s="23" t="s">
        <v>78</v>
      </c>
      <c r="G61" s="24">
        <v>600</v>
      </c>
      <c r="H61" s="24"/>
    </row>
    <row r="62" spans="1:8" s="13" customFormat="1" ht="15.75" x14ac:dyDescent="0.25">
      <c r="A62" s="17">
        <v>3</v>
      </c>
      <c r="B62" s="22" t="s">
        <v>46</v>
      </c>
      <c r="C62" s="23" t="s">
        <v>74</v>
      </c>
      <c r="D62" s="23" t="s">
        <v>80</v>
      </c>
      <c r="E62" s="23" t="s">
        <v>50</v>
      </c>
      <c r="F62" s="23" t="s">
        <v>96</v>
      </c>
      <c r="G62" s="24"/>
      <c r="H62" s="24"/>
    </row>
    <row r="63" spans="1:8" s="13" customFormat="1" ht="47.25" x14ac:dyDescent="0.25">
      <c r="A63" s="16">
        <v>2</v>
      </c>
      <c r="B63" s="41" t="s">
        <v>173</v>
      </c>
      <c r="C63" s="33" t="s">
        <v>74</v>
      </c>
      <c r="D63" s="33" t="s">
        <v>80</v>
      </c>
      <c r="E63" s="33" t="s">
        <v>157</v>
      </c>
      <c r="F63" s="33"/>
      <c r="G63" s="34">
        <f>SUMIFS(G64:G1086,$C64:$C1086,$C64,$D64:$D1086,$D64,$E64:$E1086,$E64)</f>
        <v>0</v>
      </c>
      <c r="H63" s="34">
        <f>SUMIFS(H64:H1086,$C64:$C1086,$C64,$D64:$D1086,$D64,$E64:$E1086,$E64)</f>
        <v>0</v>
      </c>
    </row>
    <row r="64" spans="1:8" s="13" customFormat="1" ht="15.75" x14ac:dyDescent="0.25">
      <c r="A64" s="17">
        <v>3</v>
      </c>
      <c r="B64" s="22" t="s">
        <v>46</v>
      </c>
      <c r="C64" s="23" t="s">
        <v>74</v>
      </c>
      <c r="D64" s="23" t="s">
        <v>80</v>
      </c>
      <c r="E64" s="23" t="s">
        <v>157</v>
      </c>
      <c r="F64" s="23" t="s">
        <v>96</v>
      </c>
      <c r="G64" s="24"/>
      <c r="H64" s="24"/>
    </row>
    <row r="65" spans="1:8" s="13" customFormat="1" ht="34.9" customHeight="1" x14ac:dyDescent="0.25">
      <c r="A65" s="16">
        <v>2</v>
      </c>
      <c r="B65" s="41" t="s">
        <v>188</v>
      </c>
      <c r="C65" s="33" t="s">
        <v>74</v>
      </c>
      <c r="D65" s="33" t="s">
        <v>80</v>
      </c>
      <c r="E65" s="33" t="s">
        <v>187</v>
      </c>
      <c r="F65" s="33"/>
      <c r="G65" s="34">
        <f>SUMIFS(G66:G1088,$C66:$C1088,$C66,$D66:$D1088,$D66,$E66:$E1088,$E66)</f>
        <v>15150.2</v>
      </c>
      <c r="H65" s="34">
        <f>SUMIFS(H66:H1088,$C66:$C1088,$C66,$D66:$D1088,$D66,$E66:$E1088,$E66)</f>
        <v>0</v>
      </c>
    </row>
    <row r="66" spans="1:8" s="13" customFormat="1" ht="15.75" x14ac:dyDescent="0.25">
      <c r="A66" s="17">
        <v>3</v>
      </c>
      <c r="B66" s="22" t="s">
        <v>46</v>
      </c>
      <c r="C66" s="23" t="s">
        <v>74</v>
      </c>
      <c r="D66" s="23" t="s">
        <v>80</v>
      </c>
      <c r="E66" s="23" t="s">
        <v>187</v>
      </c>
      <c r="F66" s="23" t="s">
        <v>96</v>
      </c>
      <c r="G66" s="24">
        <v>15150.2</v>
      </c>
      <c r="H66" s="24"/>
    </row>
    <row r="67" spans="1:8" s="13" customFormat="1" ht="47.25" x14ac:dyDescent="0.25">
      <c r="A67" s="16">
        <v>2</v>
      </c>
      <c r="B67" s="41" t="s">
        <v>175</v>
      </c>
      <c r="C67" s="33" t="s">
        <v>74</v>
      </c>
      <c r="D67" s="33" t="s">
        <v>80</v>
      </c>
      <c r="E67" s="33" t="s">
        <v>174</v>
      </c>
      <c r="F67" s="33"/>
      <c r="G67" s="34">
        <f>SUMIFS(G68:G1088,$C68:$C1088,$C68,$D68:$D1088,$D68,$E68:$E1088,$E68)</f>
        <v>6564</v>
      </c>
      <c r="H67" s="34">
        <f>SUMIFS(H68:H1088,$C68:$C1088,$C68,$D68:$D1088,$D68,$E68:$E1088,$E68)</f>
        <v>0</v>
      </c>
    </row>
    <row r="68" spans="1:8" s="13" customFormat="1" ht="31.5" x14ac:dyDescent="0.25">
      <c r="A68" s="17">
        <v>3</v>
      </c>
      <c r="B68" s="22" t="s">
        <v>23</v>
      </c>
      <c r="C68" s="23" t="s">
        <v>74</v>
      </c>
      <c r="D68" s="23" t="s">
        <v>80</v>
      </c>
      <c r="E68" s="23" t="s">
        <v>174</v>
      </c>
      <c r="F68" s="23" t="s">
        <v>87</v>
      </c>
      <c r="G68" s="24">
        <v>6349.3</v>
      </c>
      <c r="H68" s="24"/>
    </row>
    <row r="69" spans="1:8" s="13" customFormat="1" ht="47.25" x14ac:dyDescent="0.25">
      <c r="A69" s="17">
        <v>3</v>
      </c>
      <c r="B69" s="22" t="s">
        <v>11</v>
      </c>
      <c r="C69" s="23" t="s">
        <v>74</v>
      </c>
      <c r="D69" s="23" t="s">
        <v>80</v>
      </c>
      <c r="E69" s="23" t="s">
        <v>174</v>
      </c>
      <c r="F69" s="23" t="s">
        <v>78</v>
      </c>
      <c r="G69" s="24">
        <v>214.7</v>
      </c>
      <c r="H69" s="24"/>
    </row>
    <row r="70" spans="1:8" s="13" customFormat="1" ht="47.25" x14ac:dyDescent="0.25">
      <c r="A70" s="16">
        <v>2</v>
      </c>
      <c r="B70" s="41" t="s">
        <v>35</v>
      </c>
      <c r="C70" s="33" t="s">
        <v>74</v>
      </c>
      <c r="D70" s="33" t="s">
        <v>80</v>
      </c>
      <c r="E70" s="33" t="s">
        <v>128</v>
      </c>
      <c r="F70" s="33"/>
      <c r="G70" s="34">
        <f>SUMIFS(G71:G1090,$C71:$C1090,$C71,$D71:$D1090,$D71,$E71:$E1090,$E71)</f>
        <v>0</v>
      </c>
      <c r="H70" s="34">
        <f>SUMIFS(H71:H1090,$C71:$C1090,$C71,$D71:$D1090,$D71,$E71:$E1090,$E71)</f>
        <v>0</v>
      </c>
    </row>
    <row r="71" spans="1:8" s="13" customFormat="1" ht="15.75" x14ac:dyDescent="0.25">
      <c r="A71" s="17">
        <v>3</v>
      </c>
      <c r="B71" s="22" t="s">
        <v>156</v>
      </c>
      <c r="C71" s="23" t="s">
        <v>74</v>
      </c>
      <c r="D71" s="23" t="s">
        <v>80</v>
      </c>
      <c r="E71" s="23" t="s">
        <v>128</v>
      </c>
      <c r="F71" s="23" t="s">
        <v>155</v>
      </c>
      <c r="G71" s="24"/>
      <c r="H71" s="24"/>
    </row>
    <row r="72" spans="1:8" s="13" customFormat="1" ht="15.75" x14ac:dyDescent="0.25">
      <c r="A72" s="14">
        <v>0</v>
      </c>
      <c r="B72" s="26" t="s">
        <v>110</v>
      </c>
      <c r="C72" s="27" t="s">
        <v>93</v>
      </c>
      <c r="D72" s="27" t="s">
        <v>119</v>
      </c>
      <c r="E72" s="27"/>
      <c r="F72" s="27"/>
      <c r="G72" s="28">
        <f>SUMIFS(G73:G1100,$C73:$C1100,$C73)/3</f>
        <v>155</v>
      </c>
      <c r="H72" s="28">
        <f>SUMIFS(H73:H1090,$C73:$C1090,$C73)/3</f>
        <v>0</v>
      </c>
    </row>
    <row r="73" spans="1:8" s="13" customFormat="1" ht="15.75" x14ac:dyDescent="0.25">
      <c r="A73" s="15">
        <v>1</v>
      </c>
      <c r="B73" s="29" t="s">
        <v>51</v>
      </c>
      <c r="C73" s="30" t="s">
        <v>93</v>
      </c>
      <c r="D73" s="30" t="s">
        <v>91</v>
      </c>
      <c r="E73" s="30" t="s">
        <v>6</v>
      </c>
      <c r="F73" s="30" t="s">
        <v>76</v>
      </c>
      <c r="G73" s="31">
        <f>SUMIFS(G74:G1090,$C74:$C1090,$C74,$D74:$D1090,$D74)/2</f>
        <v>155</v>
      </c>
      <c r="H73" s="31">
        <f>SUMIFS(H74:H1090,$C74:$C1090,$C74,$D74:$D1090,$D74)/2</f>
        <v>0</v>
      </c>
    </row>
    <row r="74" spans="1:8" s="13" customFormat="1" ht="48.75" customHeight="1" x14ac:dyDescent="0.25">
      <c r="A74" s="16">
        <v>2</v>
      </c>
      <c r="B74" s="32" t="s">
        <v>194</v>
      </c>
      <c r="C74" s="33" t="s">
        <v>93</v>
      </c>
      <c r="D74" s="33" t="s">
        <v>91</v>
      </c>
      <c r="E74" s="33" t="s">
        <v>122</v>
      </c>
      <c r="F74" s="33" t="s">
        <v>76</v>
      </c>
      <c r="G74" s="34">
        <f>SUMIFS(G75:G1087,$C75:$C1087,$C75,$D75:$D1087,$D75,$E75:$E1087,$E75)</f>
        <v>155</v>
      </c>
      <c r="H74" s="34">
        <f>SUMIFS(H75:H1087,$C75:$C1087,$C75,$D75:$D1087,$D75,$E75:$E1087,$E75)</f>
        <v>0</v>
      </c>
    </row>
    <row r="75" spans="1:8" s="13" customFormat="1" ht="47.25" x14ac:dyDescent="0.25">
      <c r="A75" s="17">
        <v>3</v>
      </c>
      <c r="B75" s="22" t="s">
        <v>11</v>
      </c>
      <c r="C75" s="23" t="s">
        <v>93</v>
      </c>
      <c r="D75" s="23" t="s">
        <v>91</v>
      </c>
      <c r="E75" s="23" t="s">
        <v>122</v>
      </c>
      <c r="F75" s="23" t="s">
        <v>78</v>
      </c>
      <c r="G75" s="24">
        <v>155</v>
      </c>
      <c r="H75" s="24"/>
    </row>
    <row r="76" spans="1:8" s="13" customFormat="1" ht="31.5" x14ac:dyDescent="0.25">
      <c r="A76" s="14">
        <v>0</v>
      </c>
      <c r="B76" s="26" t="s">
        <v>111</v>
      </c>
      <c r="C76" s="27" t="s">
        <v>83</v>
      </c>
      <c r="D76" s="27" t="s">
        <v>119</v>
      </c>
      <c r="E76" s="27"/>
      <c r="F76" s="27"/>
      <c r="G76" s="28">
        <f>SUMIFS(G77:G1104,$C77:$C1104,$C77)/3</f>
        <v>2287.4999999999995</v>
      </c>
      <c r="H76" s="28">
        <f>SUMIFS(H77:H1094,$C77:$C1094,$C77)/3</f>
        <v>0</v>
      </c>
    </row>
    <row r="77" spans="1:8" s="13" customFormat="1" ht="47.25" x14ac:dyDescent="0.25">
      <c r="A77" s="15">
        <v>1</v>
      </c>
      <c r="B77" s="29" t="s">
        <v>52</v>
      </c>
      <c r="C77" s="30" t="s">
        <v>83</v>
      </c>
      <c r="D77" s="30" t="s">
        <v>94</v>
      </c>
      <c r="E77" s="30" t="s">
        <v>6</v>
      </c>
      <c r="F77" s="30" t="s">
        <v>76</v>
      </c>
      <c r="G77" s="31">
        <f>SUMIFS(G78:G1094,$C78:$C1094,$C78,$D78:$D1094,$D78)/2</f>
        <v>1524.3</v>
      </c>
      <c r="H77" s="31">
        <f>SUMIFS(H78:H1094,$C78:$C1094,$C78,$D78:$D1094,$D78)/2</f>
        <v>0</v>
      </c>
    </row>
    <row r="78" spans="1:8" s="13" customFormat="1" ht="94.5" x14ac:dyDescent="0.25">
      <c r="A78" s="16">
        <v>2</v>
      </c>
      <c r="B78" s="32" t="s">
        <v>189</v>
      </c>
      <c r="C78" s="33" t="s">
        <v>83</v>
      </c>
      <c r="D78" s="33" t="s">
        <v>94</v>
      </c>
      <c r="E78" s="33" t="s">
        <v>45</v>
      </c>
      <c r="F78" s="33"/>
      <c r="G78" s="34">
        <f>SUMIFS(G79:G1091,$C79:$C1091,$C79,$D79:$D1091,$D79,$E79:$E1091,$E79)</f>
        <v>1448.3</v>
      </c>
      <c r="H78" s="34">
        <f>SUMIFS(H79:H1091,$C79:$C1091,$C79,$D79:$D1091,$D79,$E79:$E1091,$E79)</f>
        <v>0</v>
      </c>
    </row>
    <row r="79" spans="1:8" s="13" customFormat="1" ht="15.75" x14ac:dyDescent="0.25">
      <c r="A79" s="17">
        <v>3</v>
      </c>
      <c r="B79" s="22" t="s">
        <v>46</v>
      </c>
      <c r="C79" s="23" t="s">
        <v>83</v>
      </c>
      <c r="D79" s="23" t="s">
        <v>94</v>
      </c>
      <c r="E79" s="23" t="s">
        <v>45</v>
      </c>
      <c r="F79" s="23" t="s">
        <v>96</v>
      </c>
      <c r="G79" s="24">
        <v>1448.3</v>
      </c>
      <c r="H79" s="24"/>
    </row>
    <row r="80" spans="1:8" s="13" customFormat="1" ht="87" customHeight="1" x14ac:dyDescent="0.25">
      <c r="A80" s="16">
        <v>2</v>
      </c>
      <c r="B80" s="32" t="s">
        <v>195</v>
      </c>
      <c r="C80" s="33" t="s">
        <v>83</v>
      </c>
      <c r="D80" s="33" t="s">
        <v>94</v>
      </c>
      <c r="E80" s="33" t="s">
        <v>123</v>
      </c>
      <c r="F80" s="33" t="s">
        <v>76</v>
      </c>
      <c r="G80" s="34">
        <f>SUMIFS(G81:G1093,$C81:$C1093,$C81,$D81:$D1093,$D81,$E81:$E1093,$E81)</f>
        <v>76</v>
      </c>
      <c r="H80" s="34">
        <f>SUMIFS(H81:H1093,$C81:$C1093,$C81,$D81:$D1093,$D81,$E81:$E1093,$E81)</f>
        <v>0</v>
      </c>
    </row>
    <row r="81" spans="1:8" s="13" customFormat="1" ht="47.25" x14ac:dyDescent="0.25">
      <c r="A81" s="17">
        <v>3</v>
      </c>
      <c r="B81" s="22" t="s">
        <v>11</v>
      </c>
      <c r="C81" s="23" t="s">
        <v>83</v>
      </c>
      <c r="D81" s="23" t="s">
        <v>94</v>
      </c>
      <c r="E81" s="23" t="s">
        <v>123</v>
      </c>
      <c r="F81" s="23" t="s">
        <v>78</v>
      </c>
      <c r="G81" s="24">
        <v>76</v>
      </c>
      <c r="H81" s="24"/>
    </row>
    <row r="82" spans="1:8" s="13" customFormat="1" ht="47.25" x14ac:dyDescent="0.25">
      <c r="A82" s="15">
        <v>1</v>
      </c>
      <c r="B82" s="29" t="s">
        <v>36</v>
      </c>
      <c r="C82" s="30" t="s">
        <v>83</v>
      </c>
      <c r="D82" s="30" t="s">
        <v>81</v>
      </c>
      <c r="E82" s="30"/>
      <c r="F82" s="30"/>
      <c r="G82" s="31">
        <f>SUMIFS(G83:G1099,$C83:$C1099,$C83,$D83:$D1099,$D83)/2</f>
        <v>763.2</v>
      </c>
      <c r="H82" s="31">
        <f>SUMIFS(H83:H1099,$C83:$C1099,$C83,$D83:$D1099,$D83)/2</f>
        <v>0</v>
      </c>
    </row>
    <row r="83" spans="1:8" s="13" customFormat="1" ht="82.15" customHeight="1" x14ac:dyDescent="0.25">
      <c r="A83" s="16">
        <v>2</v>
      </c>
      <c r="B83" s="32" t="s">
        <v>196</v>
      </c>
      <c r="C83" s="33" t="s">
        <v>83</v>
      </c>
      <c r="D83" s="33" t="s">
        <v>81</v>
      </c>
      <c r="E83" s="33" t="s">
        <v>53</v>
      </c>
      <c r="F83" s="33"/>
      <c r="G83" s="34">
        <f>SUMIFS(G84:G1096,$C84:$C1096,$C84,$D84:$D1096,$D84,$E84:$E1096,$E84)</f>
        <v>483.2</v>
      </c>
      <c r="H83" s="34">
        <f>SUMIFS(H84:H1096,$C84:$C1096,$C84,$D84:$D1096,$D84,$E84:$E1096,$E84)</f>
        <v>0</v>
      </c>
    </row>
    <row r="84" spans="1:8" s="13" customFormat="1" ht="15.75" x14ac:dyDescent="0.25">
      <c r="A84" s="17">
        <v>3</v>
      </c>
      <c r="B84" s="22" t="s">
        <v>46</v>
      </c>
      <c r="C84" s="23" t="s">
        <v>83</v>
      </c>
      <c r="D84" s="23" t="s">
        <v>81</v>
      </c>
      <c r="E84" s="23" t="s">
        <v>53</v>
      </c>
      <c r="F84" s="23" t="s">
        <v>96</v>
      </c>
      <c r="G84" s="24">
        <v>483.2</v>
      </c>
      <c r="H84" s="24"/>
    </row>
    <row r="85" spans="1:8" s="13" customFormat="1" ht="63" x14ac:dyDescent="0.25">
      <c r="A85" s="16">
        <v>2</v>
      </c>
      <c r="B85" s="32" t="s">
        <v>197</v>
      </c>
      <c r="C85" s="33" t="s">
        <v>83</v>
      </c>
      <c r="D85" s="33" t="s">
        <v>81</v>
      </c>
      <c r="E85" s="33" t="s">
        <v>37</v>
      </c>
      <c r="F85" s="33"/>
      <c r="G85" s="34">
        <f>SUMIFS(G86:G1098,$C86:$C1098,$C86,$D86:$D1098,$D86,$E86:$E1098,$E86)</f>
        <v>280</v>
      </c>
      <c r="H85" s="34">
        <f>SUMIFS(H86:H1098,$C86:$C1098,$C86,$D86:$D1098,$D86,$E86:$E1098,$E86)</f>
        <v>0</v>
      </c>
    </row>
    <row r="86" spans="1:8" s="13" customFormat="1" ht="47.25" x14ac:dyDescent="0.25">
      <c r="A86" s="17">
        <v>3</v>
      </c>
      <c r="B86" s="22" t="s">
        <v>11</v>
      </c>
      <c r="C86" s="23" t="s">
        <v>83</v>
      </c>
      <c r="D86" s="23" t="s">
        <v>81</v>
      </c>
      <c r="E86" s="23" t="s">
        <v>37</v>
      </c>
      <c r="F86" s="23" t="s">
        <v>78</v>
      </c>
      <c r="G86" s="24">
        <v>280</v>
      </c>
      <c r="H86" s="24"/>
    </row>
    <row r="87" spans="1:8" s="13" customFormat="1" ht="15.75" x14ac:dyDescent="0.25">
      <c r="A87" s="14">
        <v>0</v>
      </c>
      <c r="B87" s="26" t="s">
        <v>112</v>
      </c>
      <c r="C87" s="27" t="s">
        <v>91</v>
      </c>
      <c r="D87" s="27" t="s">
        <v>119</v>
      </c>
      <c r="E87" s="27"/>
      <c r="F87" s="27"/>
      <c r="G87" s="28">
        <f>SUMIFS(G88:G1115,$C88:$C1115,$C88)/3</f>
        <v>8953.0999999999985</v>
      </c>
      <c r="H87" s="28">
        <f>SUMIFS(H88:H1105,$C88:$C1105,$C88)/3</f>
        <v>0</v>
      </c>
    </row>
    <row r="88" spans="1:8" s="13" customFormat="1" ht="15.75" x14ac:dyDescent="0.25">
      <c r="A88" s="15">
        <v>1</v>
      </c>
      <c r="B88" s="29" t="s">
        <v>54</v>
      </c>
      <c r="C88" s="30" t="s">
        <v>91</v>
      </c>
      <c r="D88" s="30" t="s">
        <v>97</v>
      </c>
      <c r="E88" s="30"/>
      <c r="F88" s="30"/>
      <c r="G88" s="31">
        <f>SUMIFS(G89:G1105,$C89:$C1105,$C89,$D89:$D1105,$D89)/2</f>
        <v>746</v>
      </c>
      <c r="H88" s="31">
        <f>SUMIFS(H89:H1105,$C89:$C1105,$C89,$D89:$D1105,$D89)/2</f>
        <v>0</v>
      </c>
    </row>
    <row r="89" spans="1:8" s="13" customFormat="1" ht="63" x14ac:dyDescent="0.25">
      <c r="A89" s="16">
        <v>2</v>
      </c>
      <c r="B89" s="39" t="s">
        <v>142</v>
      </c>
      <c r="C89" s="33" t="s">
        <v>91</v>
      </c>
      <c r="D89" s="33" t="s">
        <v>97</v>
      </c>
      <c r="E89" s="33" t="s">
        <v>14</v>
      </c>
      <c r="F89" s="33"/>
      <c r="G89" s="34">
        <f>SUMIFS(G90:G1102,$C90:$C1102,$C90,$D90:$D1102,$D90,$E90:$E1102,$E90)</f>
        <v>0</v>
      </c>
      <c r="H89" s="34">
        <f>SUMIFS(H90:H1102,$C90:$C1102,$C90,$D90:$D1102,$D90,$E90:$E1102,$E90)</f>
        <v>0</v>
      </c>
    </row>
    <row r="90" spans="1:8" s="13" customFormat="1" ht="47.25" x14ac:dyDescent="0.25">
      <c r="A90" s="17">
        <v>3</v>
      </c>
      <c r="B90" s="22" t="s">
        <v>11</v>
      </c>
      <c r="C90" s="23" t="s">
        <v>91</v>
      </c>
      <c r="D90" s="23" t="s">
        <v>97</v>
      </c>
      <c r="E90" s="23" t="s">
        <v>14</v>
      </c>
      <c r="F90" s="23" t="s">
        <v>78</v>
      </c>
      <c r="G90" s="24"/>
      <c r="H90" s="24"/>
    </row>
    <row r="91" spans="1:8" s="13" customFormat="1" ht="78.75" x14ac:dyDescent="0.25">
      <c r="A91" s="16">
        <v>2</v>
      </c>
      <c r="B91" s="32" t="s">
        <v>198</v>
      </c>
      <c r="C91" s="33" t="s">
        <v>91</v>
      </c>
      <c r="D91" s="33" t="s">
        <v>97</v>
      </c>
      <c r="E91" s="33" t="s">
        <v>55</v>
      </c>
      <c r="F91" s="33"/>
      <c r="G91" s="34">
        <f>SUMIFS(G92:G1104,$C92:$C1104,$C92,$D92:$D1104,$D92,$E92:$E1104,$E92)</f>
        <v>746</v>
      </c>
      <c r="H91" s="34">
        <f>SUMIFS(H92:H1104,$C92:$C1104,$C92,$D92:$D1104,$D92,$E92:$E1104,$E92)</f>
        <v>0</v>
      </c>
    </row>
    <row r="92" spans="1:8" s="13" customFormat="1" ht="31.5" x14ac:dyDescent="0.25">
      <c r="A92" s="17">
        <v>3</v>
      </c>
      <c r="B92" s="22" t="s">
        <v>23</v>
      </c>
      <c r="C92" s="23" t="s">
        <v>91</v>
      </c>
      <c r="D92" s="23" t="s">
        <v>97</v>
      </c>
      <c r="E92" s="23" t="s">
        <v>55</v>
      </c>
      <c r="F92" s="23" t="s">
        <v>87</v>
      </c>
      <c r="G92" s="24">
        <v>700</v>
      </c>
      <c r="H92" s="24"/>
    </row>
    <row r="93" spans="1:8" s="13" customFormat="1" ht="47.25" x14ac:dyDescent="0.25">
      <c r="A93" s="17">
        <v>3</v>
      </c>
      <c r="B93" s="22" t="s">
        <v>11</v>
      </c>
      <c r="C93" s="23" t="s">
        <v>91</v>
      </c>
      <c r="D93" s="23" t="s">
        <v>97</v>
      </c>
      <c r="E93" s="23" t="s">
        <v>55</v>
      </c>
      <c r="F93" s="23" t="s">
        <v>78</v>
      </c>
      <c r="G93" s="24">
        <v>46</v>
      </c>
      <c r="H93" s="24"/>
    </row>
    <row r="94" spans="1:8" s="13" customFormat="1" ht="15.75" x14ac:dyDescent="0.25">
      <c r="A94" s="17">
        <v>3</v>
      </c>
      <c r="B94" s="22" t="s">
        <v>46</v>
      </c>
      <c r="C94" s="23" t="s">
        <v>91</v>
      </c>
      <c r="D94" s="23" t="s">
        <v>97</v>
      </c>
      <c r="E94" s="23" t="s">
        <v>55</v>
      </c>
      <c r="F94" s="23" t="s">
        <v>96</v>
      </c>
      <c r="G94" s="24"/>
      <c r="H94" s="24"/>
    </row>
    <row r="95" spans="1:8" s="13" customFormat="1" ht="78.75" x14ac:dyDescent="0.25">
      <c r="A95" s="17">
        <v>3</v>
      </c>
      <c r="B95" s="22" t="s">
        <v>165</v>
      </c>
      <c r="C95" s="23" t="s">
        <v>91</v>
      </c>
      <c r="D95" s="23" t="s">
        <v>97</v>
      </c>
      <c r="E95" s="23" t="s">
        <v>55</v>
      </c>
      <c r="F95" s="23" t="s">
        <v>98</v>
      </c>
      <c r="G95" s="24"/>
      <c r="H95" s="24"/>
    </row>
    <row r="96" spans="1:8" s="13" customFormat="1" ht="15.75" x14ac:dyDescent="0.25">
      <c r="A96" s="17">
        <v>3</v>
      </c>
      <c r="B96" s="22" t="s">
        <v>12</v>
      </c>
      <c r="C96" s="23" t="s">
        <v>91</v>
      </c>
      <c r="D96" s="23" t="s">
        <v>97</v>
      </c>
      <c r="E96" s="23" t="s">
        <v>55</v>
      </c>
      <c r="F96" s="23" t="s">
        <v>79</v>
      </c>
      <c r="G96" s="24"/>
      <c r="H96" s="24"/>
    </row>
    <row r="97" spans="1:8" s="13" customFormat="1" ht="15.75" x14ac:dyDescent="0.25">
      <c r="A97" s="15">
        <v>1</v>
      </c>
      <c r="B97" s="29" t="s">
        <v>56</v>
      </c>
      <c r="C97" s="30" t="s">
        <v>91</v>
      </c>
      <c r="D97" s="30" t="s">
        <v>88</v>
      </c>
      <c r="E97" s="30" t="s">
        <v>6</v>
      </c>
      <c r="F97" s="30" t="s">
        <v>76</v>
      </c>
      <c r="G97" s="31">
        <f>SUMIFS(G98:G1114,$C98:$C1114,$C98,$D98:$D1114,$D98)/2</f>
        <v>1974</v>
      </c>
      <c r="H97" s="31">
        <f>SUMIFS(H98:H1114,$C98:$C1114,$C98,$D98:$D1114,$D98)/2</f>
        <v>0</v>
      </c>
    </row>
    <row r="98" spans="1:8" s="13" customFormat="1" ht="63" x14ac:dyDescent="0.25">
      <c r="A98" s="16">
        <v>2</v>
      </c>
      <c r="B98" s="41" t="s">
        <v>141</v>
      </c>
      <c r="C98" s="42" t="s">
        <v>91</v>
      </c>
      <c r="D98" s="42" t="s">
        <v>88</v>
      </c>
      <c r="E98" s="42" t="s">
        <v>145</v>
      </c>
      <c r="F98" s="33"/>
      <c r="G98" s="34">
        <f>SUMIFS(G99:G1111,$C99:$C1111,$C99,$D99:$D1111,$D99,$E99:$E1111,$E99)</f>
        <v>1974</v>
      </c>
      <c r="H98" s="34">
        <f>SUMIFS(H99:H1111,$C99:$C1111,$C99,$D99:$D1111,$D99,$E99:$E1111,$E99)</f>
        <v>0</v>
      </c>
    </row>
    <row r="99" spans="1:8" s="13" customFormat="1" ht="78.75" x14ac:dyDescent="0.25">
      <c r="A99" s="17">
        <v>3</v>
      </c>
      <c r="B99" s="22" t="s">
        <v>165</v>
      </c>
      <c r="C99" s="23" t="s">
        <v>91</v>
      </c>
      <c r="D99" s="23" t="s">
        <v>88</v>
      </c>
      <c r="E99" s="23" t="s">
        <v>145</v>
      </c>
      <c r="F99" s="23" t="s">
        <v>98</v>
      </c>
      <c r="G99" s="24">
        <v>1974</v>
      </c>
      <c r="H99" s="24"/>
    </row>
    <row r="100" spans="1:8" s="13" customFormat="1" ht="15.75" x14ac:dyDescent="0.25">
      <c r="A100" s="15">
        <v>1</v>
      </c>
      <c r="B100" s="40" t="s">
        <v>160</v>
      </c>
      <c r="C100" s="30" t="s">
        <v>91</v>
      </c>
      <c r="D100" s="30" t="s">
        <v>94</v>
      </c>
      <c r="E100" s="30"/>
      <c r="F100" s="30"/>
      <c r="G100" s="31">
        <f>SUMIFS(G101:G1117,$C101:$C1117,$C101,$D101:$D1117,$D101)/2</f>
        <v>1800</v>
      </c>
      <c r="H100" s="31">
        <f>SUMIFS(H101:H1117,$C101:$C1117,$C101,$D101:$D1117,$D101)/2</f>
        <v>0</v>
      </c>
    </row>
    <row r="101" spans="1:8" s="13" customFormat="1" ht="63" x14ac:dyDescent="0.25">
      <c r="A101" s="16">
        <v>2</v>
      </c>
      <c r="B101" s="32" t="s">
        <v>199</v>
      </c>
      <c r="C101" s="33" t="s">
        <v>91</v>
      </c>
      <c r="D101" s="33" t="s">
        <v>94</v>
      </c>
      <c r="E101" s="33" t="s">
        <v>57</v>
      </c>
      <c r="F101" s="33"/>
      <c r="G101" s="34">
        <f>SUMIFS(G102:G1114,$C102:$C1114,$C102,$D102:$D1114,$D102,$E102:$E1114,$E102)</f>
        <v>1800</v>
      </c>
      <c r="H101" s="34">
        <f>SUMIFS(H102:H1114,$C102:$C1114,$C102,$D102:$D1114,$D102,$E102:$E1114,$E102)</f>
        <v>0</v>
      </c>
    </row>
    <row r="102" spans="1:8" s="13" customFormat="1" ht="15.75" x14ac:dyDescent="0.25">
      <c r="A102" s="17">
        <v>3</v>
      </c>
      <c r="B102" s="22" t="s">
        <v>46</v>
      </c>
      <c r="C102" s="23" t="s">
        <v>91</v>
      </c>
      <c r="D102" s="23" t="s">
        <v>94</v>
      </c>
      <c r="E102" s="23" t="s">
        <v>57</v>
      </c>
      <c r="F102" s="23" t="s">
        <v>96</v>
      </c>
      <c r="G102" s="24">
        <v>1800</v>
      </c>
      <c r="H102" s="24"/>
    </row>
    <row r="103" spans="1:8" s="13" customFormat="1" ht="15.75" x14ac:dyDescent="0.25">
      <c r="A103" s="15">
        <v>1</v>
      </c>
      <c r="B103" s="29" t="s">
        <v>149</v>
      </c>
      <c r="C103" s="30" t="s">
        <v>91</v>
      </c>
      <c r="D103" s="30" t="s">
        <v>89</v>
      </c>
      <c r="E103" s="30" t="s">
        <v>6</v>
      </c>
      <c r="F103" s="30" t="s">
        <v>76</v>
      </c>
      <c r="G103" s="31">
        <f>SUMIFS(G104:G1120,$C104:$C1120,$C104,$D104:$D1120,$D104)/2</f>
        <v>0</v>
      </c>
      <c r="H103" s="31">
        <f>SUMIFS(H104:H1120,$C104:$C1120,$C104,$D104:$D1120,$D104)/2</f>
        <v>0</v>
      </c>
    </row>
    <row r="104" spans="1:8" s="13" customFormat="1" ht="78.75" x14ac:dyDescent="0.25">
      <c r="A104" s="16">
        <v>2</v>
      </c>
      <c r="B104" s="41" t="s">
        <v>193</v>
      </c>
      <c r="C104" s="33" t="s">
        <v>91</v>
      </c>
      <c r="D104" s="33" t="s">
        <v>89</v>
      </c>
      <c r="E104" s="33" t="s">
        <v>50</v>
      </c>
      <c r="F104" s="33"/>
      <c r="G104" s="34">
        <f>SUMIFS(G105:G1117,$C105:$C1117,$C105,$D105:$D1117,$D105,$E105:$E1117,$E105)</f>
        <v>0</v>
      </c>
      <c r="H104" s="34">
        <f>SUMIFS(H105:H1117,$C105:$C1117,$C105,$D105:$D1117,$D105,$E105:$E1117,$E105)</f>
        <v>0</v>
      </c>
    </row>
    <row r="105" spans="1:8" s="13" customFormat="1" ht="15.75" x14ac:dyDescent="0.25">
      <c r="A105" s="17">
        <v>3</v>
      </c>
      <c r="B105" s="22" t="s">
        <v>46</v>
      </c>
      <c r="C105" s="23" t="s">
        <v>91</v>
      </c>
      <c r="D105" s="23" t="s">
        <v>89</v>
      </c>
      <c r="E105" s="23" t="s">
        <v>50</v>
      </c>
      <c r="F105" s="23" t="s">
        <v>96</v>
      </c>
      <c r="G105" s="24"/>
      <c r="H105" s="24"/>
    </row>
    <row r="106" spans="1:8" s="13" customFormat="1" ht="31.5" x14ac:dyDescent="0.25">
      <c r="A106" s="15">
        <v>1</v>
      </c>
      <c r="B106" s="29" t="s">
        <v>38</v>
      </c>
      <c r="C106" s="30" t="s">
        <v>91</v>
      </c>
      <c r="D106" s="30" t="s">
        <v>92</v>
      </c>
      <c r="E106" s="30"/>
      <c r="F106" s="30"/>
      <c r="G106" s="31">
        <f>SUMIFS(G107:G1125,$C107:$C1125,$C107,$D107:$D1125,$D107)/2</f>
        <v>4433.1000000000004</v>
      </c>
      <c r="H106" s="31">
        <f>SUMIFS(H107:H1125,$C107:$C1125,$C107,$D107:$D1125,$D107)/2</f>
        <v>0</v>
      </c>
    </row>
    <row r="107" spans="1:8" s="13" customFormat="1" ht="47.25" x14ac:dyDescent="0.25">
      <c r="A107" s="16">
        <v>2</v>
      </c>
      <c r="B107" s="32" t="s">
        <v>200</v>
      </c>
      <c r="C107" s="33" t="s">
        <v>91</v>
      </c>
      <c r="D107" s="33" t="s">
        <v>92</v>
      </c>
      <c r="E107" s="33" t="s">
        <v>58</v>
      </c>
      <c r="F107" s="33"/>
      <c r="G107" s="34">
        <f>SUMIFS(G108:G1122,$C108:$C1122,$C108,$D108:$D1122,$D108,$E108:$E1122,$E108)</f>
        <v>4433.1000000000004</v>
      </c>
      <c r="H107" s="34">
        <f>SUMIFS(H108:H1122,$C108:$C1122,$C108,$D108:$D1122,$D108,$E108:$E1122,$E108)</f>
        <v>0</v>
      </c>
    </row>
    <row r="108" spans="1:8" s="13" customFormat="1" ht="78.75" x14ac:dyDescent="0.25">
      <c r="A108" s="17">
        <v>3</v>
      </c>
      <c r="B108" s="22" t="s">
        <v>178</v>
      </c>
      <c r="C108" s="23" t="s">
        <v>91</v>
      </c>
      <c r="D108" s="23" t="s">
        <v>92</v>
      </c>
      <c r="E108" s="23" t="s">
        <v>58</v>
      </c>
      <c r="F108" s="23" t="s">
        <v>99</v>
      </c>
      <c r="G108" s="24">
        <v>4433.1000000000004</v>
      </c>
      <c r="H108" s="24"/>
    </row>
    <row r="109" spans="1:8" s="13" customFormat="1" ht="78.75" x14ac:dyDescent="0.25">
      <c r="A109" s="16">
        <v>2</v>
      </c>
      <c r="B109" s="41" t="s">
        <v>193</v>
      </c>
      <c r="C109" s="33" t="s">
        <v>91</v>
      </c>
      <c r="D109" s="33" t="s">
        <v>92</v>
      </c>
      <c r="E109" s="33" t="s">
        <v>50</v>
      </c>
      <c r="F109" s="33"/>
      <c r="G109" s="34">
        <f>SUMIFS(G110:G1124,$C110:$C1124,$C110,$D110:$D1124,$D110,$E110:$E1124,$E110)</f>
        <v>0</v>
      </c>
      <c r="H109" s="34">
        <f>SUMIFS(H110:H1124,$C110:$C1124,$C110,$D110:$D1124,$D110,$E110:$E1124,$E110)</f>
        <v>0</v>
      </c>
    </row>
    <row r="110" spans="1:8" s="13" customFormat="1" ht="47.25" x14ac:dyDescent="0.25">
      <c r="A110" s="17">
        <v>3</v>
      </c>
      <c r="B110" s="22" t="s">
        <v>11</v>
      </c>
      <c r="C110" s="23" t="s">
        <v>91</v>
      </c>
      <c r="D110" s="23" t="s">
        <v>92</v>
      </c>
      <c r="E110" s="23" t="s">
        <v>50</v>
      </c>
      <c r="F110" s="23" t="s">
        <v>78</v>
      </c>
      <c r="G110" s="24"/>
      <c r="H110" s="24"/>
    </row>
    <row r="111" spans="1:8" s="13" customFormat="1" ht="15.75" x14ac:dyDescent="0.25">
      <c r="A111" s="14">
        <v>0</v>
      </c>
      <c r="B111" s="26" t="s">
        <v>113</v>
      </c>
      <c r="C111" s="27" t="s">
        <v>97</v>
      </c>
      <c r="D111" s="27" t="s">
        <v>119</v>
      </c>
      <c r="E111" s="27"/>
      <c r="F111" s="27"/>
      <c r="G111" s="28">
        <f>SUMIFS(G112:G1141,$C112:$C1141,$C112)/3</f>
        <v>17190.3</v>
      </c>
      <c r="H111" s="28">
        <f>SUMIFS(H112:H1131,$C112:$C1131,$C112)/3</f>
        <v>13482.200000000003</v>
      </c>
    </row>
    <row r="112" spans="1:8" s="13" customFormat="1" ht="15.75" x14ac:dyDescent="0.25">
      <c r="A112" s="15">
        <v>1</v>
      </c>
      <c r="B112" s="29" t="s">
        <v>59</v>
      </c>
      <c r="C112" s="30" t="s">
        <v>97</v>
      </c>
      <c r="D112" s="30" t="s">
        <v>74</v>
      </c>
      <c r="E112" s="30"/>
      <c r="F112" s="30"/>
      <c r="G112" s="31">
        <f>SUMIFS(G113:G1131,$C113:$C1131,$C113,$D113:$D1131,$D113)/2</f>
        <v>2998.5</v>
      </c>
      <c r="H112" s="31">
        <f>SUMIFS(H113:H1131,$C113:$C1131,$C113,$D113:$D1131,$D113)/2</f>
        <v>0</v>
      </c>
    </row>
    <row r="113" spans="1:8" s="13" customFormat="1" ht="78.75" x14ac:dyDescent="0.25">
      <c r="A113" s="16">
        <v>2</v>
      </c>
      <c r="B113" s="35" t="s">
        <v>192</v>
      </c>
      <c r="C113" s="33" t="s">
        <v>97</v>
      </c>
      <c r="D113" s="33" t="s">
        <v>74</v>
      </c>
      <c r="E113" s="33" t="s">
        <v>49</v>
      </c>
      <c r="F113" s="33" t="s">
        <v>76</v>
      </c>
      <c r="G113" s="34">
        <f>SUMIFS(G114:G1128,$C114:$C1128,$C114,$D114:$D1128,$D114,$E114:$E1128,$E114)</f>
        <v>2998.5</v>
      </c>
      <c r="H113" s="34">
        <f>SUMIFS(H114:H1128,$C114:$C1128,$C114,$D114:$D1128,$D114,$E114:$E1128,$E114)</f>
        <v>0</v>
      </c>
    </row>
    <row r="114" spans="1:8" s="13" customFormat="1" ht="15.75" x14ac:dyDescent="0.25">
      <c r="A114" s="17">
        <v>3</v>
      </c>
      <c r="B114" s="22" t="s">
        <v>46</v>
      </c>
      <c r="C114" s="23" t="s">
        <v>97</v>
      </c>
      <c r="D114" s="23" t="s">
        <v>74</v>
      </c>
      <c r="E114" s="23" t="s">
        <v>49</v>
      </c>
      <c r="F114" s="23" t="s">
        <v>96</v>
      </c>
      <c r="G114" s="24">
        <v>2998.5</v>
      </c>
      <c r="H114" s="24"/>
    </row>
    <row r="115" spans="1:8" s="13" customFormat="1" ht="78.75" x14ac:dyDescent="0.25">
      <c r="A115" s="16">
        <v>2</v>
      </c>
      <c r="B115" s="41" t="s">
        <v>193</v>
      </c>
      <c r="C115" s="33" t="s">
        <v>97</v>
      </c>
      <c r="D115" s="33" t="s">
        <v>74</v>
      </c>
      <c r="E115" s="33" t="s">
        <v>50</v>
      </c>
      <c r="F115" s="33"/>
      <c r="G115" s="34">
        <f>SUMIFS(G116:G1131,$C116:$C1131,$C116,$D116:$D1131,$D116,$E116:$E1131,$E116)</f>
        <v>0</v>
      </c>
      <c r="H115" s="34">
        <f>SUMIFS(H116:H1131,$C116:$C1131,$C116,$D116:$D1131,$D116,$E116:$E1131,$E116)</f>
        <v>0</v>
      </c>
    </row>
    <row r="116" spans="1:8" s="13" customFormat="1" ht="47.25" x14ac:dyDescent="0.25">
      <c r="A116" s="17">
        <v>3</v>
      </c>
      <c r="B116" s="22" t="s">
        <v>11</v>
      </c>
      <c r="C116" s="23" t="s">
        <v>97</v>
      </c>
      <c r="D116" s="23" t="s">
        <v>74</v>
      </c>
      <c r="E116" s="23" t="s">
        <v>50</v>
      </c>
      <c r="F116" s="23" t="s">
        <v>78</v>
      </c>
      <c r="G116" s="24"/>
      <c r="H116" s="24"/>
    </row>
    <row r="117" spans="1:8" s="13" customFormat="1" ht="15.75" x14ac:dyDescent="0.25">
      <c r="A117" s="17">
        <v>3</v>
      </c>
      <c r="B117" s="22" t="s">
        <v>46</v>
      </c>
      <c r="C117" s="23" t="s">
        <v>97</v>
      </c>
      <c r="D117" s="23" t="s">
        <v>74</v>
      </c>
      <c r="E117" s="23" t="s">
        <v>50</v>
      </c>
      <c r="F117" s="23" t="s">
        <v>96</v>
      </c>
      <c r="G117" s="24"/>
      <c r="H117" s="24"/>
    </row>
    <row r="118" spans="1:8" s="13" customFormat="1" ht="63" x14ac:dyDescent="0.25">
      <c r="A118" s="16">
        <v>2</v>
      </c>
      <c r="B118" s="45" t="s">
        <v>151</v>
      </c>
      <c r="C118" s="33" t="s">
        <v>97</v>
      </c>
      <c r="D118" s="33" t="s">
        <v>74</v>
      </c>
      <c r="E118" s="33" t="s">
        <v>150</v>
      </c>
      <c r="F118" s="33" t="s">
        <v>76</v>
      </c>
      <c r="G118" s="34">
        <f>SUMIFS(G119:G1128,$C119:$C1128,$C119,$D119:$D1128,$D119,$E119:$E1128,$E119)</f>
        <v>0</v>
      </c>
      <c r="H118" s="34">
        <f>SUMIFS(H119:H1128,$C119:$C1128,$C119,$D119:$D1128,$D119,$E119:$E1128,$E119)</f>
        <v>0</v>
      </c>
    </row>
    <row r="119" spans="1:8" s="13" customFormat="1" ht="15.75" x14ac:dyDescent="0.25">
      <c r="A119" s="17">
        <v>3</v>
      </c>
      <c r="B119" s="22" t="s">
        <v>153</v>
      </c>
      <c r="C119" s="23" t="s">
        <v>97</v>
      </c>
      <c r="D119" s="23" t="s">
        <v>74</v>
      </c>
      <c r="E119" s="23" t="s">
        <v>150</v>
      </c>
      <c r="F119" s="23" t="s">
        <v>152</v>
      </c>
      <c r="G119" s="24"/>
      <c r="H119" s="24"/>
    </row>
    <row r="120" spans="1:8" s="13" customFormat="1" ht="15.75" x14ac:dyDescent="0.25">
      <c r="A120" s="17">
        <v>3</v>
      </c>
      <c r="B120" s="22" t="s">
        <v>136</v>
      </c>
      <c r="C120" s="23" t="s">
        <v>97</v>
      </c>
      <c r="D120" s="23" t="s">
        <v>74</v>
      </c>
      <c r="E120" s="23" t="s">
        <v>150</v>
      </c>
      <c r="F120" s="23" t="s">
        <v>135</v>
      </c>
      <c r="G120" s="24"/>
      <c r="H120" s="24"/>
    </row>
    <row r="121" spans="1:8" s="13" customFormat="1" ht="127.15" customHeight="1" x14ac:dyDescent="0.25">
      <c r="A121" s="17">
        <v>3</v>
      </c>
      <c r="B121" s="22" t="s">
        <v>125</v>
      </c>
      <c r="C121" s="23" t="s">
        <v>97</v>
      </c>
      <c r="D121" s="23" t="s">
        <v>74</v>
      </c>
      <c r="E121" s="23" t="s">
        <v>150</v>
      </c>
      <c r="F121" s="23" t="s">
        <v>126</v>
      </c>
      <c r="G121" s="24"/>
      <c r="H121" s="24"/>
    </row>
    <row r="122" spans="1:8" s="13" customFormat="1" ht="15.75" x14ac:dyDescent="0.25">
      <c r="A122" s="15">
        <v>1</v>
      </c>
      <c r="B122" s="40" t="s">
        <v>124</v>
      </c>
      <c r="C122" s="30" t="s">
        <v>97</v>
      </c>
      <c r="D122" s="30" t="s">
        <v>93</v>
      </c>
      <c r="E122" s="30"/>
      <c r="F122" s="30"/>
      <c r="G122" s="31">
        <f>SUMIFS(G123:G1136,$C123:$C1136,$C123,$D123:$D1136,$D123)/2</f>
        <v>0</v>
      </c>
      <c r="H122" s="31">
        <f>SUMIFS(H123:H1136,$C123:$C1136,$C123,$D123:$D1136,$D123)/2</f>
        <v>0</v>
      </c>
    </row>
    <row r="123" spans="1:8" s="13" customFormat="1" ht="47.25" x14ac:dyDescent="0.25">
      <c r="A123" s="16">
        <v>2</v>
      </c>
      <c r="B123" s="41" t="s">
        <v>169</v>
      </c>
      <c r="C123" s="33" t="s">
        <v>97</v>
      </c>
      <c r="D123" s="33" t="s">
        <v>93</v>
      </c>
      <c r="E123" s="42" t="s">
        <v>60</v>
      </c>
      <c r="F123" s="42" t="s">
        <v>76</v>
      </c>
      <c r="G123" s="34">
        <f>SUMIFS(G124:G1133,$C124:$C1133,$C124,$D124:$D1133,$D124,$E124:$E1133,$E124)</f>
        <v>0</v>
      </c>
      <c r="H123" s="34">
        <f>SUMIFS(H124:H1133,$C124:$C1133,$C124,$D124:$D1133,$D124,$E124:$E1133,$E124)</f>
        <v>0</v>
      </c>
    </row>
    <row r="124" spans="1:8" s="13" customFormat="1" ht="141.75" x14ac:dyDescent="0.25">
      <c r="A124" s="17">
        <v>3</v>
      </c>
      <c r="B124" s="22" t="s">
        <v>125</v>
      </c>
      <c r="C124" s="23" t="s">
        <v>97</v>
      </c>
      <c r="D124" s="23" t="s">
        <v>93</v>
      </c>
      <c r="E124" s="23" t="s">
        <v>60</v>
      </c>
      <c r="F124" s="23" t="s">
        <v>126</v>
      </c>
      <c r="G124" s="24"/>
      <c r="H124" s="24"/>
    </row>
    <row r="125" spans="1:8" s="13" customFormat="1" ht="15.75" x14ac:dyDescent="0.25">
      <c r="A125" s="17">
        <v>3</v>
      </c>
      <c r="B125" s="22" t="s">
        <v>46</v>
      </c>
      <c r="C125" s="23" t="s">
        <v>97</v>
      </c>
      <c r="D125" s="23" t="s">
        <v>93</v>
      </c>
      <c r="E125" s="23" t="s">
        <v>60</v>
      </c>
      <c r="F125" s="23" t="s">
        <v>96</v>
      </c>
      <c r="G125" s="24"/>
      <c r="H125" s="24"/>
    </row>
    <row r="126" spans="1:8" s="13" customFormat="1" ht="94.5" x14ac:dyDescent="0.25">
      <c r="A126" s="16">
        <v>2</v>
      </c>
      <c r="B126" s="39" t="s">
        <v>201</v>
      </c>
      <c r="C126" s="33" t="s">
        <v>97</v>
      </c>
      <c r="D126" s="33" t="s">
        <v>93</v>
      </c>
      <c r="E126" s="42" t="s">
        <v>45</v>
      </c>
      <c r="F126" s="42" t="s">
        <v>76</v>
      </c>
      <c r="G126" s="34">
        <f>SUMIFS(G127:G1137,$C127:$C1137,$C127,$D127:$D1137,$D127,$E127:$E1137,$E127)</f>
        <v>0</v>
      </c>
      <c r="H126" s="34">
        <f>SUMIFS(H127:H1137,$C127:$C1137,$C127,$D127:$D1137,$D127,$E127:$E1137,$E127)</f>
        <v>0</v>
      </c>
    </row>
    <row r="127" spans="1:8" s="13" customFormat="1" ht="78.75" x14ac:dyDescent="0.25">
      <c r="A127" s="17">
        <v>3</v>
      </c>
      <c r="B127" s="22" t="s">
        <v>165</v>
      </c>
      <c r="C127" s="23" t="s">
        <v>97</v>
      </c>
      <c r="D127" s="23" t="s">
        <v>93</v>
      </c>
      <c r="E127" s="23" t="s">
        <v>45</v>
      </c>
      <c r="F127" s="23" t="s">
        <v>98</v>
      </c>
      <c r="G127" s="24"/>
      <c r="H127" s="24"/>
    </row>
    <row r="128" spans="1:8" s="13" customFormat="1" ht="128.44999999999999" customHeight="1" x14ac:dyDescent="0.25">
      <c r="A128" s="17">
        <v>3</v>
      </c>
      <c r="B128" s="22" t="s">
        <v>125</v>
      </c>
      <c r="C128" s="23" t="s">
        <v>97</v>
      </c>
      <c r="D128" s="23" t="s">
        <v>93</v>
      </c>
      <c r="E128" s="23" t="s">
        <v>45</v>
      </c>
      <c r="F128" s="23" t="s">
        <v>126</v>
      </c>
      <c r="G128" s="24"/>
      <c r="H128" s="24"/>
    </row>
    <row r="129" spans="1:8" s="13" customFormat="1" ht="78.75" x14ac:dyDescent="0.25">
      <c r="A129" s="16">
        <v>2</v>
      </c>
      <c r="B129" s="41" t="s">
        <v>195</v>
      </c>
      <c r="C129" s="33" t="s">
        <v>97</v>
      </c>
      <c r="D129" s="33" t="s">
        <v>93</v>
      </c>
      <c r="E129" s="42" t="s">
        <v>123</v>
      </c>
      <c r="F129" s="42" t="s">
        <v>76</v>
      </c>
      <c r="G129" s="34">
        <f>SUMIFS(G130:G1140,$C130:$C1140,$C130,$D130:$D1140,$D130,$E130:$E1140,$E130)</f>
        <v>0</v>
      </c>
      <c r="H129" s="34">
        <f>SUMIFS(H130:H1140,$C130:$C1140,$C130,$D130:$D1140,$D130,$E130:$E1140,$E130)</f>
        <v>0</v>
      </c>
    </row>
    <row r="130" spans="1:8" s="13" customFormat="1" ht="15.75" x14ac:dyDescent="0.25">
      <c r="A130" s="17">
        <v>3</v>
      </c>
      <c r="B130" s="22" t="s">
        <v>46</v>
      </c>
      <c r="C130" s="23" t="s">
        <v>97</v>
      </c>
      <c r="D130" s="23" t="s">
        <v>93</v>
      </c>
      <c r="E130" s="23" t="s">
        <v>123</v>
      </c>
      <c r="F130" s="23" t="s">
        <v>96</v>
      </c>
      <c r="G130" s="24"/>
      <c r="H130" s="24"/>
    </row>
    <row r="131" spans="1:8" s="13" customFormat="1" ht="15.75" x14ac:dyDescent="0.25">
      <c r="A131" s="15">
        <v>1</v>
      </c>
      <c r="B131" s="40" t="s">
        <v>134</v>
      </c>
      <c r="C131" s="44" t="s">
        <v>97</v>
      </c>
      <c r="D131" s="44" t="s">
        <v>83</v>
      </c>
      <c r="E131" s="44" t="s">
        <v>6</v>
      </c>
      <c r="F131" s="44" t="s">
        <v>76</v>
      </c>
      <c r="G131" s="31">
        <f>SUMIFS(G132:G1146,$C132:$C1146,$C132,$D132:$D1146,$D132)/2</f>
        <v>14191.8</v>
      </c>
      <c r="H131" s="31">
        <f>SUMIFS(H132:H1146,$C132:$C1146,$C132,$D132:$D1146,$D132)/2</f>
        <v>13482.2</v>
      </c>
    </row>
    <row r="132" spans="1:8" s="13" customFormat="1" ht="47.25" x14ac:dyDescent="0.25">
      <c r="A132" s="16">
        <v>2</v>
      </c>
      <c r="B132" s="41" t="s">
        <v>169</v>
      </c>
      <c r="C132" s="33" t="s">
        <v>97</v>
      </c>
      <c r="D132" s="33" t="s">
        <v>83</v>
      </c>
      <c r="E132" s="42" t="s">
        <v>60</v>
      </c>
      <c r="F132" s="42" t="s">
        <v>76</v>
      </c>
      <c r="G132" s="34">
        <f>SUMIFS(G133:G1143,$C133:$C1143,$C133,$D133:$D1143,$D133,$E133:$E1143,$E133)</f>
        <v>0</v>
      </c>
      <c r="H132" s="34">
        <f>SUMIFS(H133:H1143,$C133:$C1143,$C133,$D133:$D1143,$D133,$E133:$E1143,$E133)</f>
        <v>0</v>
      </c>
    </row>
    <row r="133" spans="1:8" s="13" customFormat="1" ht="15.75" x14ac:dyDescent="0.25">
      <c r="A133" s="17">
        <v>3</v>
      </c>
      <c r="B133" s="22" t="s">
        <v>46</v>
      </c>
      <c r="C133" s="23" t="s">
        <v>97</v>
      </c>
      <c r="D133" s="23" t="s">
        <v>83</v>
      </c>
      <c r="E133" s="23" t="s">
        <v>60</v>
      </c>
      <c r="F133" s="23" t="s">
        <v>96</v>
      </c>
      <c r="G133" s="24"/>
      <c r="H133" s="24"/>
    </row>
    <row r="134" spans="1:8" s="13" customFormat="1" ht="63" x14ac:dyDescent="0.25">
      <c r="A134" s="16">
        <v>2</v>
      </c>
      <c r="B134" s="41" t="s">
        <v>172</v>
      </c>
      <c r="C134" s="42" t="s">
        <v>97</v>
      </c>
      <c r="D134" s="42" t="s">
        <v>83</v>
      </c>
      <c r="E134" s="42" t="s">
        <v>133</v>
      </c>
      <c r="F134" s="42" t="s">
        <v>76</v>
      </c>
      <c r="G134" s="34">
        <f>SUMIFS(G135:G1145,$C135:$C1145,$C135,$D135:$D1145,$D135,$E135:$E1145,$E135)</f>
        <v>14191.8</v>
      </c>
      <c r="H134" s="34">
        <f>SUMIFS(H135:H1145,$C135:$C1145,$C135,$D135:$D1145,$D135,$E135:$E1145,$E135)</f>
        <v>13482.2</v>
      </c>
    </row>
    <row r="135" spans="1:8" s="13" customFormat="1" ht="15.75" x14ac:dyDescent="0.25">
      <c r="A135" s="17">
        <v>3</v>
      </c>
      <c r="B135" s="22" t="s">
        <v>46</v>
      </c>
      <c r="C135" s="23" t="s">
        <v>97</v>
      </c>
      <c r="D135" s="23" t="s">
        <v>83</v>
      </c>
      <c r="E135" s="23" t="s">
        <v>133</v>
      </c>
      <c r="F135" s="23" t="s">
        <v>96</v>
      </c>
      <c r="G135" s="24">
        <v>14191.8</v>
      </c>
      <c r="H135" s="24">
        <v>13482.2</v>
      </c>
    </row>
    <row r="136" spans="1:8" s="13" customFormat="1" ht="47.25" x14ac:dyDescent="0.25">
      <c r="A136" s="16">
        <v>2</v>
      </c>
      <c r="B136" s="41" t="s">
        <v>158</v>
      </c>
      <c r="C136" s="42" t="s">
        <v>97</v>
      </c>
      <c r="D136" s="42" t="s">
        <v>83</v>
      </c>
      <c r="E136" s="42" t="s">
        <v>157</v>
      </c>
      <c r="F136" s="42" t="s">
        <v>76</v>
      </c>
      <c r="G136" s="34">
        <f>SUMIFS(G137:G1147,$C137:$C1147,$C137,$D137:$D1147,$D137,$E137:$E1147,$E137)</f>
        <v>0</v>
      </c>
      <c r="H136" s="34">
        <f>SUMIFS(H137:H1147,$C137:$C1147,$C137,$D137:$D1147,$D137,$E137:$E1147,$E137)</f>
        <v>0</v>
      </c>
    </row>
    <row r="137" spans="1:8" s="13" customFormat="1" ht="15.75" x14ac:dyDescent="0.25">
      <c r="A137" s="17">
        <v>3</v>
      </c>
      <c r="B137" s="22" t="s">
        <v>46</v>
      </c>
      <c r="C137" s="23" t="s">
        <v>97</v>
      </c>
      <c r="D137" s="23" t="s">
        <v>83</v>
      </c>
      <c r="E137" s="23" t="s">
        <v>157</v>
      </c>
      <c r="F137" s="23" t="s">
        <v>96</v>
      </c>
      <c r="G137" s="24"/>
      <c r="H137" s="24"/>
    </row>
    <row r="138" spans="1:8" s="13" customFormat="1" ht="15.75" x14ac:dyDescent="0.25">
      <c r="A138" s="14">
        <v>0</v>
      </c>
      <c r="B138" s="26" t="s">
        <v>114</v>
      </c>
      <c r="C138" s="27" t="s">
        <v>75</v>
      </c>
      <c r="D138" s="27" t="s">
        <v>119</v>
      </c>
      <c r="E138" s="27"/>
      <c r="F138" s="27"/>
      <c r="G138" s="28">
        <f>SUMIFS(G139:G1164,$C139:$C1164,$C139)/3</f>
        <v>6330.2</v>
      </c>
      <c r="H138" s="28">
        <f>SUMIFS(H139:H1154,$C139:$C1154,$C139)/3</f>
        <v>0</v>
      </c>
    </row>
    <row r="139" spans="1:8" s="13" customFormat="1" ht="31.5" x14ac:dyDescent="0.25">
      <c r="A139" s="15">
        <v>1</v>
      </c>
      <c r="B139" s="29" t="s">
        <v>61</v>
      </c>
      <c r="C139" s="30" t="s">
        <v>75</v>
      </c>
      <c r="D139" s="30" t="s">
        <v>97</v>
      </c>
      <c r="E139" s="30" t="s">
        <v>76</v>
      </c>
      <c r="F139" s="30" t="s">
        <v>76</v>
      </c>
      <c r="G139" s="31">
        <f>SUMIFS(G140:G1154,$C140:$C1154,$C140,$D140:$D1154,$D140)/2</f>
        <v>6330.2</v>
      </c>
      <c r="H139" s="31">
        <f>SUMIFS(H140:H1154,$C140:$C1154,$C140,$D140:$D1154,$D140)/2</f>
        <v>0</v>
      </c>
    </row>
    <row r="140" spans="1:8" s="13" customFormat="1" ht="31.5" x14ac:dyDescent="0.25">
      <c r="A140" s="16">
        <v>2</v>
      </c>
      <c r="B140" s="32" t="s">
        <v>202</v>
      </c>
      <c r="C140" s="33" t="s">
        <v>75</v>
      </c>
      <c r="D140" s="33" t="s">
        <v>97</v>
      </c>
      <c r="E140" s="33" t="s">
        <v>62</v>
      </c>
      <c r="F140" s="33"/>
      <c r="G140" s="34">
        <f>SUMIFS(G141:G1151,$C141:$C1151,$C141,$D141:$D1151,$D141,$E141:$E1151,$E141)</f>
        <v>690.6</v>
      </c>
      <c r="H140" s="34">
        <f>SUMIFS(H141:H1151,$C141:$C1151,$C141,$D141:$D1151,$D141,$E141:$E1151,$E141)</f>
        <v>0</v>
      </c>
    </row>
    <row r="141" spans="1:8" s="13" customFormat="1" ht="15.75" x14ac:dyDescent="0.25">
      <c r="A141" s="17">
        <v>3</v>
      </c>
      <c r="B141" s="22" t="s">
        <v>46</v>
      </c>
      <c r="C141" s="23" t="s">
        <v>75</v>
      </c>
      <c r="D141" s="23" t="s">
        <v>97</v>
      </c>
      <c r="E141" s="23" t="s">
        <v>62</v>
      </c>
      <c r="F141" s="23" t="s">
        <v>96</v>
      </c>
      <c r="G141" s="24">
        <v>690.6</v>
      </c>
      <c r="H141" s="24"/>
    </row>
    <row r="142" spans="1:8" s="13" customFormat="1" ht="63" x14ac:dyDescent="0.25">
      <c r="A142" s="16">
        <v>2</v>
      </c>
      <c r="B142" s="32" t="s">
        <v>203</v>
      </c>
      <c r="C142" s="33" t="s">
        <v>75</v>
      </c>
      <c r="D142" s="33" t="s">
        <v>97</v>
      </c>
      <c r="E142" s="33" t="s">
        <v>63</v>
      </c>
      <c r="F142" s="33"/>
      <c r="G142" s="34">
        <f>SUMIFS(G143:G1153,$C143:$C1153,$C143,$D143:$D1153,$D143,$E143:$E1153,$E143)</f>
        <v>3095.6</v>
      </c>
      <c r="H142" s="34">
        <f>SUMIFS(H143:H1153,$C143:$C1153,$C143,$D143:$D1153,$D143,$E143:$E1153,$E143)</f>
        <v>0</v>
      </c>
    </row>
    <row r="143" spans="1:8" s="13" customFormat="1" ht="15.75" x14ac:dyDescent="0.25">
      <c r="A143" s="17">
        <v>3</v>
      </c>
      <c r="B143" s="22" t="s">
        <v>46</v>
      </c>
      <c r="C143" s="23" t="s">
        <v>75</v>
      </c>
      <c r="D143" s="23" t="s">
        <v>97</v>
      </c>
      <c r="E143" s="23" t="s">
        <v>63</v>
      </c>
      <c r="F143" s="23" t="s">
        <v>96</v>
      </c>
      <c r="G143" s="24">
        <v>3095.6</v>
      </c>
      <c r="H143" s="24"/>
    </row>
    <row r="144" spans="1:8" s="13" customFormat="1" ht="63" x14ac:dyDescent="0.25">
      <c r="A144" s="16">
        <v>2</v>
      </c>
      <c r="B144" s="35" t="s">
        <v>204</v>
      </c>
      <c r="C144" s="33" t="s">
        <v>75</v>
      </c>
      <c r="D144" s="33" t="s">
        <v>97</v>
      </c>
      <c r="E144" s="33" t="s">
        <v>64</v>
      </c>
      <c r="F144" s="33"/>
      <c r="G144" s="34">
        <f>SUMIFS(G145:G1155,$C145:$C1155,$C145,$D145:$D1155,$D145,$E145:$E1155,$E145)</f>
        <v>2544</v>
      </c>
      <c r="H144" s="34">
        <f>SUMIFS(H145:H1155,$C145:$C1155,$C145,$D145:$D1155,$D145,$E145:$E1155,$E145)</f>
        <v>0</v>
      </c>
    </row>
    <row r="145" spans="1:8" s="13" customFormat="1" ht="15.75" x14ac:dyDescent="0.25">
      <c r="A145" s="17">
        <v>3</v>
      </c>
      <c r="B145" s="22" t="s">
        <v>46</v>
      </c>
      <c r="C145" s="23" t="s">
        <v>75</v>
      </c>
      <c r="D145" s="23" t="s">
        <v>97</v>
      </c>
      <c r="E145" s="23" t="s">
        <v>64</v>
      </c>
      <c r="F145" s="23" t="s">
        <v>96</v>
      </c>
      <c r="G145" s="24">
        <v>2544</v>
      </c>
      <c r="H145" s="24"/>
    </row>
    <row r="146" spans="1:8" s="13" customFormat="1" ht="15.75" x14ac:dyDescent="0.25">
      <c r="A146" s="14">
        <v>0</v>
      </c>
      <c r="B146" s="26" t="s">
        <v>115</v>
      </c>
      <c r="C146" s="27" t="s">
        <v>86</v>
      </c>
      <c r="D146" s="27" t="s">
        <v>119</v>
      </c>
      <c r="E146" s="27"/>
      <c r="F146" s="27"/>
      <c r="G146" s="28">
        <f>SUMIFS(G147:G1162,$C147:$C1162,$C147)/3</f>
        <v>77869</v>
      </c>
      <c r="H146" s="28">
        <f>SUMIFS(H147:H1162,$C147:$C1162,$C147)/3</f>
        <v>0</v>
      </c>
    </row>
    <row r="147" spans="1:8" s="13" customFormat="1" ht="15.75" x14ac:dyDescent="0.25">
      <c r="A147" s="15">
        <v>1</v>
      </c>
      <c r="B147" s="29" t="s">
        <v>39</v>
      </c>
      <c r="C147" s="30" t="s">
        <v>86</v>
      </c>
      <c r="D147" s="30" t="s">
        <v>93</v>
      </c>
      <c r="E147" s="30"/>
      <c r="F147" s="30"/>
      <c r="G147" s="31">
        <f>SUMIFS(G148:G1162,$C148:$C1162,$C148,$D148:$D1162,$D148)/2</f>
        <v>62930.6</v>
      </c>
      <c r="H147" s="31">
        <f>SUMIFS(H148:H1162,$C148:$C1162,$C148,$D148:$D1162,$D148)/2</f>
        <v>0</v>
      </c>
    </row>
    <row r="148" spans="1:8" s="13" customFormat="1" ht="63" x14ac:dyDescent="0.25">
      <c r="A148" s="16">
        <v>2</v>
      </c>
      <c r="B148" s="48" t="s">
        <v>170</v>
      </c>
      <c r="C148" s="33" t="s">
        <v>86</v>
      </c>
      <c r="D148" s="33" t="s">
        <v>93</v>
      </c>
      <c r="E148" s="33" t="s">
        <v>40</v>
      </c>
      <c r="F148" s="33"/>
      <c r="G148" s="34">
        <f>SUMIFS(G149:G1159,$C149:$C1159,$C149,$D149:$D1159,$D149,$E149:$E1159,$E149)</f>
        <v>10</v>
      </c>
      <c r="H148" s="34">
        <f>SUMIFS(H149:H1159,$C149:$C1159,$C149,$D149:$D1159,$D149,$E149:$E1159,$E149)</f>
        <v>0</v>
      </c>
    </row>
    <row r="149" spans="1:8" s="13" customFormat="1" ht="47.25" x14ac:dyDescent="0.25">
      <c r="A149" s="17">
        <v>3</v>
      </c>
      <c r="B149" s="22" t="s">
        <v>11</v>
      </c>
      <c r="C149" s="23" t="s">
        <v>86</v>
      </c>
      <c r="D149" s="23" t="s">
        <v>93</v>
      </c>
      <c r="E149" s="23" t="s">
        <v>40</v>
      </c>
      <c r="F149" s="23" t="s">
        <v>78</v>
      </c>
      <c r="G149" s="24">
        <v>10</v>
      </c>
      <c r="H149" s="24"/>
    </row>
    <row r="150" spans="1:8" s="13" customFormat="1" ht="15.75" x14ac:dyDescent="0.25">
      <c r="A150" s="17">
        <v>3</v>
      </c>
      <c r="B150" s="22" t="s">
        <v>46</v>
      </c>
      <c r="C150" s="23" t="s">
        <v>86</v>
      </c>
      <c r="D150" s="23" t="s">
        <v>93</v>
      </c>
      <c r="E150" s="23" t="s">
        <v>40</v>
      </c>
      <c r="F150" s="23" t="s">
        <v>96</v>
      </c>
      <c r="G150" s="24"/>
      <c r="H150" s="24"/>
    </row>
    <row r="151" spans="1:8" s="13" customFormat="1" ht="63" x14ac:dyDescent="0.25">
      <c r="A151" s="16">
        <v>2</v>
      </c>
      <c r="B151" s="41" t="s">
        <v>203</v>
      </c>
      <c r="C151" s="33" t="s">
        <v>86</v>
      </c>
      <c r="D151" s="33" t="s">
        <v>93</v>
      </c>
      <c r="E151" s="33" t="s">
        <v>63</v>
      </c>
      <c r="F151" s="33"/>
      <c r="G151" s="34">
        <f>SUMIFS(G152:G1163,$C152:$C1163,$C152,$D152:$D1163,$D152,$E152:$E1163,$E152)</f>
        <v>0</v>
      </c>
      <c r="H151" s="34">
        <f>SUMIFS(H152:H1163,$C152:$C1163,$C152,$D152:$D1163,$D152,$E152:$E1163,$E152)</f>
        <v>0</v>
      </c>
    </row>
    <row r="152" spans="1:8" s="13" customFormat="1" ht="47.25" x14ac:dyDescent="0.25">
      <c r="A152" s="17">
        <v>3</v>
      </c>
      <c r="B152" s="22" t="s">
        <v>11</v>
      </c>
      <c r="C152" s="23" t="s">
        <v>86</v>
      </c>
      <c r="D152" s="23" t="s">
        <v>93</v>
      </c>
      <c r="E152" s="23" t="s">
        <v>63</v>
      </c>
      <c r="F152" s="23" t="s">
        <v>78</v>
      </c>
      <c r="G152" s="24"/>
      <c r="H152" s="24"/>
    </row>
    <row r="153" spans="1:8" s="13" customFormat="1" ht="94.5" x14ac:dyDescent="0.25">
      <c r="A153" s="16">
        <v>2</v>
      </c>
      <c r="B153" s="32" t="s">
        <v>189</v>
      </c>
      <c r="C153" s="33" t="s">
        <v>86</v>
      </c>
      <c r="D153" s="33" t="s">
        <v>93</v>
      </c>
      <c r="E153" s="33" t="s">
        <v>45</v>
      </c>
      <c r="F153" s="33"/>
      <c r="G153" s="34">
        <f>SUMIFS(G154:G1162,$C154:$C1162,$C154,$D154:$D1162,$D154,$E154:$E1162,$E154)</f>
        <v>40956.9</v>
      </c>
      <c r="H153" s="34">
        <f>SUMIFS(H154:H1162,$C154:$C1162,$C154,$D154:$D1162,$D154,$E154:$E1162,$E154)</f>
        <v>0</v>
      </c>
    </row>
    <row r="154" spans="1:8" s="13" customFormat="1" ht="15.75" x14ac:dyDescent="0.25">
      <c r="A154" s="17">
        <v>3</v>
      </c>
      <c r="B154" s="22" t="s">
        <v>46</v>
      </c>
      <c r="C154" s="23" t="s">
        <v>86</v>
      </c>
      <c r="D154" s="23" t="s">
        <v>93</v>
      </c>
      <c r="E154" s="23" t="s">
        <v>45</v>
      </c>
      <c r="F154" s="23" t="s">
        <v>96</v>
      </c>
      <c r="G154" s="24">
        <v>40956.9</v>
      </c>
      <c r="H154" s="24"/>
    </row>
    <row r="155" spans="1:8" s="13" customFormat="1" ht="78.75" x14ac:dyDescent="0.25">
      <c r="A155" s="16">
        <v>2</v>
      </c>
      <c r="B155" s="41" t="s">
        <v>193</v>
      </c>
      <c r="C155" s="33" t="s">
        <v>86</v>
      </c>
      <c r="D155" s="33" t="s">
        <v>93</v>
      </c>
      <c r="E155" s="33" t="s">
        <v>50</v>
      </c>
      <c r="F155" s="33"/>
      <c r="G155" s="34">
        <f>SUMIFS(G156:G1164,$C156:$C1164,$C156,$D156:$D1164,$D156,$E156:$E1164,$E156)</f>
        <v>21963.7</v>
      </c>
      <c r="H155" s="34">
        <f>SUMIFS(H156:H1164,$C156:$C1164,$C156,$D156:$D1164,$D156,$E156:$E1164,$E156)</f>
        <v>0</v>
      </c>
    </row>
    <row r="156" spans="1:8" s="13" customFormat="1" ht="47.25" x14ac:dyDescent="0.25">
      <c r="A156" s="17">
        <v>3</v>
      </c>
      <c r="B156" s="22" t="s">
        <v>11</v>
      </c>
      <c r="C156" s="23" t="s">
        <v>86</v>
      </c>
      <c r="D156" s="23" t="s">
        <v>93</v>
      </c>
      <c r="E156" s="23" t="s">
        <v>50</v>
      </c>
      <c r="F156" s="23" t="s">
        <v>78</v>
      </c>
      <c r="G156" s="24">
        <v>21963.7</v>
      </c>
      <c r="H156" s="24"/>
    </row>
    <row r="157" spans="1:8" s="13" customFormat="1" ht="15.75" x14ac:dyDescent="0.25">
      <c r="A157" s="15">
        <v>1</v>
      </c>
      <c r="B157" s="29" t="s">
        <v>66</v>
      </c>
      <c r="C157" s="30" t="s">
        <v>86</v>
      </c>
      <c r="D157" s="30" t="s">
        <v>83</v>
      </c>
      <c r="E157" s="30"/>
      <c r="F157" s="30"/>
      <c r="G157" s="31">
        <f>SUMIFS(G158:G1170,$C158:$C1170,$C158,$D158:$D1170,$D158)/2</f>
        <v>8978</v>
      </c>
      <c r="H157" s="31">
        <f>SUMIFS(H158:H1170,$C158:$C1170,$C158,$D158:$D1170,$D158)/2</f>
        <v>0</v>
      </c>
    </row>
    <row r="158" spans="1:8" s="13" customFormat="1" ht="47.25" x14ac:dyDescent="0.25">
      <c r="A158" s="16">
        <v>2</v>
      </c>
      <c r="B158" s="41" t="s">
        <v>205</v>
      </c>
      <c r="C158" s="33" t="s">
        <v>86</v>
      </c>
      <c r="D158" s="33" t="s">
        <v>83</v>
      </c>
      <c r="E158" s="33" t="s">
        <v>17</v>
      </c>
      <c r="F158" s="33"/>
      <c r="G158" s="34">
        <f>SUMIFS(G159:G1167,$C159:$C1167,$C159,$D159:$D1167,$D159,$E159:$E1167,$E159)</f>
        <v>8978</v>
      </c>
      <c r="H158" s="34">
        <f>SUMIFS(H159:H1167,$C159:$C1167,$C159,$D159:$D1167,$D159,$E159:$E1167,$E159)</f>
        <v>0</v>
      </c>
    </row>
    <row r="159" spans="1:8" s="13" customFormat="1" ht="15.75" x14ac:dyDescent="0.25">
      <c r="A159" s="17">
        <v>3</v>
      </c>
      <c r="B159" s="22" t="s">
        <v>46</v>
      </c>
      <c r="C159" s="23" t="s">
        <v>86</v>
      </c>
      <c r="D159" s="23" t="s">
        <v>83</v>
      </c>
      <c r="E159" s="23" t="s">
        <v>17</v>
      </c>
      <c r="F159" s="23" t="s">
        <v>96</v>
      </c>
      <c r="G159" s="24">
        <v>8978</v>
      </c>
      <c r="H159" s="24"/>
    </row>
    <row r="160" spans="1:8" s="13" customFormat="1" ht="141.75" x14ac:dyDescent="0.25">
      <c r="A160" s="17">
        <v>3</v>
      </c>
      <c r="B160" s="22" t="s">
        <v>125</v>
      </c>
      <c r="C160" s="23" t="s">
        <v>86</v>
      </c>
      <c r="D160" s="23" t="s">
        <v>83</v>
      </c>
      <c r="E160" s="23" t="s">
        <v>17</v>
      </c>
      <c r="F160" s="23" t="s">
        <v>126</v>
      </c>
      <c r="G160" s="24"/>
      <c r="H160" s="24"/>
    </row>
    <row r="161" spans="1:8" s="13" customFormat="1" ht="15.75" x14ac:dyDescent="0.25">
      <c r="A161" s="15">
        <v>1</v>
      </c>
      <c r="B161" s="29" t="s">
        <v>161</v>
      </c>
      <c r="C161" s="30" t="s">
        <v>86</v>
      </c>
      <c r="D161" s="30" t="s">
        <v>86</v>
      </c>
      <c r="E161" s="30"/>
      <c r="F161" s="30"/>
      <c r="G161" s="31">
        <f>SUMIFS(G162:G1174,$C162:$C1174,$C162,$D162:$D1174,$D162)/2</f>
        <v>5960.4</v>
      </c>
      <c r="H161" s="31">
        <f>SUMIFS(H162:H1174,$C162:$C1174,$C162,$D162:$D1174,$D162)/2</f>
        <v>0</v>
      </c>
    </row>
    <row r="162" spans="1:8" s="13" customFormat="1" ht="31.5" x14ac:dyDescent="0.25">
      <c r="A162" s="16">
        <v>2</v>
      </c>
      <c r="B162" s="32" t="s">
        <v>206</v>
      </c>
      <c r="C162" s="33" t="s">
        <v>86</v>
      </c>
      <c r="D162" s="33" t="s">
        <v>86</v>
      </c>
      <c r="E162" s="33" t="s">
        <v>22</v>
      </c>
      <c r="F162" s="33"/>
      <c r="G162" s="34">
        <f>SUMIFS(G163:G1171,$C163:$C1171,$C163,$D163:$D1171,$D163,$E163:$E1171,$E163)</f>
        <v>4561.3999999999996</v>
      </c>
      <c r="H162" s="34">
        <f>SUMIFS(H163:H1171,$C163:$C1171,$C163,$D163:$D1171,$D163,$E163:$E1171,$E163)</f>
        <v>0</v>
      </c>
    </row>
    <row r="163" spans="1:8" s="13" customFormat="1" ht="31.5" x14ac:dyDescent="0.25">
      <c r="A163" s="17">
        <v>3</v>
      </c>
      <c r="B163" s="22" t="s">
        <v>23</v>
      </c>
      <c r="C163" s="23" t="s">
        <v>86</v>
      </c>
      <c r="D163" s="23" t="s">
        <v>86</v>
      </c>
      <c r="E163" s="23" t="s">
        <v>22</v>
      </c>
      <c r="F163" s="23" t="s">
        <v>87</v>
      </c>
      <c r="G163" s="24">
        <v>74.900000000000006</v>
      </c>
      <c r="H163" s="24"/>
    </row>
    <row r="164" spans="1:8" s="13" customFormat="1" ht="47.25" x14ac:dyDescent="0.25">
      <c r="A164" s="17">
        <v>3</v>
      </c>
      <c r="B164" s="22" t="s">
        <v>11</v>
      </c>
      <c r="C164" s="23" t="s">
        <v>86</v>
      </c>
      <c r="D164" s="23" t="s">
        <v>86</v>
      </c>
      <c r="E164" s="23" t="s">
        <v>22</v>
      </c>
      <c r="F164" s="23" t="s">
        <v>78</v>
      </c>
      <c r="G164" s="24">
        <v>50.1</v>
      </c>
      <c r="H164" s="24"/>
    </row>
    <row r="165" spans="1:8" s="13" customFormat="1" ht="15.75" x14ac:dyDescent="0.25">
      <c r="A165" s="17">
        <v>3</v>
      </c>
      <c r="B165" s="22" t="s">
        <v>46</v>
      </c>
      <c r="C165" s="23" t="s">
        <v>86</v>
      </c>
      <c r="D165" s="23" t="s">
        <v>86</v>
      </c>
      <c r="E165" s="23" t="s">
        <v>22</v>
      </c>
      <c r="F165" s="23" t="s">
        <v>96</v>
      </c>
      <c r="G165" s="24">
        <v>4436.3999999999996</v>
      </c>
      <c r="H165" s="24"/>
    </row>
    <row r="166" spans="1:8" s="13" customFormat="1" ht="47.25" x14ac:dyDescent="0.25">
      <c r="A166" s="16">
        <v>2</v>
      </c>
      <c r="B166" s="35" t="s">
        <v>207</v>
      </c>
      <c r="C166" s="33" t="s">
        <v>86</v>
      </c>
      <c r="D166" s="33" t="s">
        <v>86</v>
      </c>
      <c r="E166" s="33" t="s">
        <v>67</v>
      </c>
      <c r="F166" s="33"/>
      <c r="G166" s="34">
        <f>SUMIFS(G167:G1175,$C167:$C1175,$C167,$D167:$D1175,$D167,$E167:$E1175,$E167)</f>
        <v>1399</v>
      </c>
      <c r="H166" s="34">
        <f>SUMIFS(H167:H1175,$C167:$C1175,$C167,$D167:$D1175,$D167,$E167:$E1175,$E167)</f>
        <v>0</v>
      </c>
    </row>
    <row r="167" spans="1:8" s="13" customFormat="1" ht="15.75" x14ac:dyDescent="0.25">
      <c r="A167" s="17">
        <v>3</v>
      </c>
      <c r="B167" s="22" t="s">
        <v>46</v>
      </c>
      <c r="C167" s="23" t="s">
        <v>86</v>
      </c>
      <c r="D167" s="23" t="s">
        <v>86</v>
      </c>
      <c r="E167" s="23" t="s">
        <v>67</v>
      </c>
      <c r="F167" s="23" t="s">
        <v>96</v>
      </c>
      <c r="G167" s="24">
        <v>1399</v>
      </c>
      <c r="H167" s="24"/>
    </row>
    <row r="168" spans="1:8" s="13" customFormat="1" ht="31.5" x14ac:dyDescent="0.25">
      <c r="A168" s="16">
        <v>2</v>
      </c>
      <c r="B168" s="32" t="s">
        <v>65</v>
      </c>
      <c r="C168" s="33" t="s">
        <v>86</v>
      </c>
      <c r="D168" s="33" t="s">
        <v>86</v>
      </c>
      <c r="E168" s="33" t="s">
        <v>129</v>
      </c>
      <c r="F168" s="33"/>
      <c r="G168" s="34">
        <f>SUMIFS(G169:G1177,$C169:$C1177,$C169,$D169:$D1177,$D169,$E169:$E1177,$E169)</f>
        <v>0</v>
      </c>
      <c r="H168" s="34">
        <f>SUMIFS(H169:H1177,$C169:$C1177,$C169,$D169:$D1177,$D169,$E169:$E1177,$E169)</f>
        <v>0</v>
      </c>
    </row>
    <row r="169" spans="1:8" s="13" customFormat="1" ht="47.25" x14ac:dyDescent="0.25">
      <c r="A169" s="17">
        <v>3</v>
      </c>
      <c r="B169" s="22" t="s">
        <v>11</v>
      </c>
      <c r="C169" s="23" t="s">
        <v>86</v>
      </c>
      <c r="D169" s="23" t="s">
        <v>86</v>
      </c>
      <c r="E169" s="23" t="s">
        <v>129</v>
      </c>
      <c r="F169" s="23" t="s">
        <v>78</v>
      </c>
      <c r="G169" s="24"/>
      <c r="H169" s="24"/>
    </row>
    <row r="170" spans="1:8" s="13" customFormat="1" ht="15.75" x14ac:dyDescent="0.25">
      <c r="A170" s="14">
        <v>0</v>
      </c>
      <c r="B170" s="26" t="s">
        <v>164</v>
      </c>
      <c r="C170" s="27" t="s">
        <v>88</v>
      </c>
      <c r="D170" s="27" t="s">
        <v>119</v>
      </c>
      <c r="E170" s="27"/>
      <c r="F170" s="27"/>
      <c r="G170" s="28">
        <f>SUMIFS(G171:G1194,$C171:$C1194,$C171)/3</f>
        <v>36265.999999999993</v>
      </c>
      <c r="H170" s="28">
        <f>SUMIFS(H171:H1184,$C171:$C1184,$C171)/3</f>
        <v>0</v>
      </c>
    </row>
    <row r="171" spans="1:8" s="13" customFormat="1" ht="15.75" x14ac:dyDescent="0.25">
      <c r="A171" s="15">
        <v>1</v>
      </c>
      <c r="B171" s="29" t="s">
        <v>24</v>
      </c>
      <c r="C171" s="30" t="s">
        <v>88</v>
      </c>
      <c r="D171" s="30" t="s">
        <v>74</v>
      </c>
      <c r="E171" s="30" t="s">
        <v>6</v>
      </c>
      <c r="F171" s="30" t="s">
        <v>76</v>
      </c>
      <c r="G171" s="31">
        <f>SUMIFS(G172:G1184,$C172:$C1184,$C172,$D172:$D1184,$D172)/2</f>
        <v>36266</v>
      </c>
      <c r="H171" s="31">
        <f>SUMIFS(H172:H1184,$C172:$C1184,$C172,$D172:$D1184,$D172)/2</f>
        <v>0</v>
      </c>
    </row>
    <row r="172" spans="1:8" s="13" customFormat="1" ht="31.5" x14ac:dyDescent="0.25">
      <c r="A172" s="16">
        <v>2</v>
      </c>
      <c r="B172" s="32" t="s">
        <v>208</v>
      </c>
      <c r="C172" s="33" t="s">
        <v>88</v>
      </c>
      <c r="D172" s="33" t="s">
        <v>74</v>
      </c>
      <c r="E172" s="33" t="s">
        <v>25</v>
      </c>
      <c r="F172" s="33"/>
      <c r="G172" s="34">
        <f>SUMIFS(G173:G1181,$C173:$C1181,$C173,$D173:$D1181,$D173,$E173:$E1181,$E173)</f>
        <v>23227.5</v>
      </c>
      <c r="H172" s="34">
        <f>SUMIFS(H173:H1181,$C173:$C1181,$C173,$D173:$D1181,$D173,$E173:$E1181,$E173)</f>
        <v>0</v>
      </c>
    </row>
    <row r="173" spans="1:8" s="13" customFormat="1" ht="31.5" x14ac:dyDescent="0.25">
      <c r="A173" s="17">
        <v>3</v>
      </c>
      <c r="B173" s="22" t="s">
        <v>23</v>
      </c>
      <c r="C173" s="23" t="s">
        <v>88</v>
      </c>
      <c r="D173" s="23" t="s">
        <v>74</v>
      </c>
      <c r="E173" s="23" t="s">
        <v>25</v>
      </c>
      <c r="F173" s="23" t="s">
        <v>87</v>
      </c>
      <c r="G173" s="24">
        <v>19987.3</v>
      </c>
      <c r="H173" s="24"/>
    </row>
    <row r="174" spans="1:8" s="13" customFormat="1" ht="47.25" x14ac:dyDescent="0.25">
      <c r="A174" s="17">
        <v>3</v>
      </c>
      <c r="B174" s="22" t="s">
        <v>11</v>
      </c>
      <c r="C174" s="23" t="s">
        <v>88</v>
      </c>
      <c r="D174" s="23" t="s">
        <v>74</v>
      </c>
      <c r="E174" s="23" t="s">
        <v>25</v>
      </c>
      <c r="F174" s="23" t="s">
        <v>78</v>
      </c>
      <c r="G174" s="24">
        <v>3219.9</v>
      </c>
      <c r="H174" s="24"/>
    </row>
    <row r="175" spans="1:8" s="13" customFormat="1" ht="15.75" x14ac:dyDescent="0.25">
      <c r="A175" s="17">
        <v>3</v>
      </c>
      <c r="B175" s="22" t="s">
        <v>46</v>
      </c>
      <c r="C175" s="23" t="s">
        <v>88</v>
      </c>
      <c r="D175" s="23" t="s">
        <v>74</v>
      </c>
      <c r="E175" s="23" t="s">
        <v>25</v>
      </c>
      <c r="F175" s="23" t="s">
        <v>96</v>
      </c>
      <c r="G175" s="24"/>
      <c r="H175" s="24"/>
    </row>
    <row r="176" spans="1:8" s="13" customFormat="1" ht="15.75" x14ac:dyDescent="0.25">
      <c r="A176" s="17">
        <v>3</v>
      </c>
      <c r="B176" s="22" t="s">
        <v>12</v>
      </c>
      <c r="C176" s="23" t="s">
        <v>88</v>
      </c>
      <c r="D176" s="23" t="s">
        <v>74</v>
      </c>
      <c r="E176" s="23" t="s">
        <v>25</v>
      </c>
      <c r="F176" s="23" t="s">
        <v>79</v>
      </c>
      <c r="G176" s="24">
        <v>20.3</v>
      </c>
      <c r="H176" s="24"/>
    </row>
    <row r="177" spans="1:8" s="13" customFormat="1" ht="47.25" x14ac:dyDescent="0.25">
      <c r="A177" s="16">
        <v>2</v>
      </c>
      <c r="B177" s="32" t="s">
        <v>209</v>
      </c>
      <c r="C177" s="33" t="s">
        <v>88</v>
      </c>
      <c r="D177" s="33" t="s">
        <v>74</v>
      </c>
      <c r="E177" s="33" t="s">
        <v>26</v>
      </c>
      <c r="F177" s="33"/>
      <c r="G177" s="34">
        <f>SUMIFS(G178:G1186,$C178:$C1186,$C178,$D178:$D1186,$D178,$E178:$E1186,$E178)</f>
        <v>5776.0999999999995</v>
      </c>
      <c r="H177" s="34">
        <f>SUMIFS(H178:H1186,$C178:$C1186,$C178,$D178:$D1186,$D178,$E178:$E1186,$E178)</f>
        <v>0</v>
      </c>
    </row>
    <row r="178" spans="1:8" s="13" customFormat="1" ht="31.5" x14ac:dyDescent="0.25">
      <c r="A178" s="17">
        <v>3</v>
      </c>
      <c r="B178" s="22" t="s">
        <v>23</v>
      </c>
      <c r="C178" s="23" t="s">
        <v>88</v>
      </c>
      <c r="D178" s="23" t="s">
        <v>74</v>
      </c>
      <c r="E178" s="23" t="s">
        <v>26</v>
      </c>
      <c r="F178" s="23" t="s">
        <v>87</v>
      </c>
      <c r="G178" s="24">
        <v>5260.7</v>
      </c>
      <c r="H178" s="24"/>
    </row>
    <row r="179" spans="1:8" s="13" customFormat="1" ht="47.25" x14ac:dyDescent="0.25">
      <c r="A179" s="17">
        <v>3</v>
      </c>
      <c r="B179" s="22" t="s">
        <v>11</v>
      </c>
      <c r="C179" s="23" t="s">
        <v>88</v>
      </c>
      <c r="D179" s="23" t="s">
        <v>74</v>
      </c>
      <c r="E179" s="23" t="s">
        <v>26</v>
      </c>
      <c r="F179" s="23" t="s">
        <v>78</v>
      </c>
      <c r="G179" s="24">
        <v>515.4</v>
      </c>
      <c r="H179" s="24"/>
    </row>
    <row r="180" spans="1:8" s="13" customFormat="1" ht="81.599999999999994" customHeight="1" x14ac:dyDescent="0.25">
      <c r="A180" s="16">
        <v>2</v>
      </c>
      <c r="B180" s="32" t="s">
        <v>189</v>
      </c>
      <c r="C180" s="33" t="s">
        <v>88</v>
      </c>
      <c r="D180" s="33" t="s">
        <v>74</v>
      </c>
      <c r="E180" s="33" t="s">
        <v>45</v>
      </c>
      <c r="F180" s="33"/>
      <c r="G180" s="34">
        <f>SUMIFS(G181:G1189,$C181:$C1189,$C181,$D181:$D1189,$D181,$E181:$E1189,$E181)</f>
        <v>7262.4</v>
      </c>
      <c r="H180" s="34">
        <f>SUMIFS(H181:H1189,$C181:$C1189,$C181,$D181:$D1189,$D181,$E181:$E1189,$E181)</f>
        <v>0</v>
      </c>
    </row>
    <row r="181" spans="1:8" s="13" customFormat="1" ht="15.75" x14ac:dyDescent="0.25">
      <c r="A181" s="17">
        <v>3</v>
      </c>
      <c r="B181" s="22" t="s">
        <v>46</v>
      </c>
      <c r="C181" s="23" t="s">
        <v>88</v>
      </c>
      <c r="D181" s="23" t="s">
        <v>74</v>
      </c>
      <c r="E181" s="23" t="s">
        <v>45</v>
      </c>
      <c r="F181" s="23" t="s">
        <v>96</v>
      </c>
      <c r="G181" s="24">
        <v>7262.4</v>
      </c>
      <c r="H181" s="24"/>
    </row>
    <row r="182" spans="1:8" s="13" customFormat="1" ht="15.75" x14ac:dyDescent="0.25">
      <c r="A182" s="14">
        <v>0</v>
      </c>
      <c r="B182" s="26" t="s">
        <v>147</v>
      </c>
      <c r="C182" s="27" t="s">
        <v>94</v>
      </c>
      <c r="D182" s="27" t="s">
        <v>119</v>
      </c>
      <c r="E182" s="27"/>
      <c r="F182" s="27"/>
      <c r="G182" s="28">
        <f>SUMIFS(G183:G1206,$C183:$C1206,$C183)/3</f>
        <v>0</v>
      </c>
      <c r="H182" s="28">
        <f>SUMIFS(H183:H1196,$C183:$C1196,$C183)/3</f>
        <v>0</v>
      </c>
    </row>
    <row r="183" spans="1:8" s="13" customFormat="1" ht="15.75" x14ac:dyDescent="0.25">
      <c r="A183" s="15">
        <v>1</v>
      </c>
      <c r="B183" s="40" t="s">
        <v>148</v>
      </c>
      <c r="C183" s="44" t="s">
        <v>94</v>
      </c>
      <c r="D183" s="44" t="s">
        <v>93</v>
      </c>
      <c r="E183" s="44"/>
      <c r="F183" s="44"/>
      <c r="G183" s="31">
        <f>SUMIFS(G184:G1196,$C184:$C1196,$C184,$D184:$D1196,$D184)/2</f>
        <v>0</v>
      </c>
      <c r="H183" s="31">
        <f>SUMIFS(H184:H1196,$C184:$C1196,$C184,$D184:$D1196,$D184)/2</f>
        <v>0</v>
      </c>
    </row>
    <row r="184" spans="1:8" s="13" customFormat="1" ht="54" customHeight="1" x14ac:dyDescent="0.25">
      <c r="A184" s="16">
        <v>2</v>
      </c>
      <c r="B184" s="32" t="s">
        <v>169</v>
      </c>
      <c r="C184" s="42" t="s">
        <v>94</v>
      </c>
      <c r="D184" s="42" t="s">
        <v>93</v>
      </c>
      <c r="E184" s="42" t="s">
        <v>60</v>
      </c>
      <c r="F184" s="42"/>
      <c r="G184" s="34">
        <f>SUMIFS(G185:G1193,$C185:$C1193,$C185,$D185:$D1193,$D185,$E185:$E1193,$E185)</f>
        <v>0</v>
      </c>
      <c r="H184" s="34">
        <f>SUMIFS(H185:H1193,$C185:$C1193,$C185,$D185:$D1193,$D185,$E185:$E1193,$E185)</f>
        <v>0</v>
      </c>
    </row>
    <row r="185" spans="1:8" s="13" customFormat="1" ht="15.75" x14ac:dyDescent="0.25">
      <c r="A185" s="17">
        <v>3</v>
      </c>
      <c r="B185" s="22" t="s">
        <v>46</v>
      </c>
      <c r="C185" s="23" t="s">
        <v>94</v>
      </c>
      <c r="D185" s="23" t="s">
        <v>93</v>
      </c>
      <c r="E185" s="23" t="s">
        <v>60</v>
      </c>
      <c r="F185" s="23" t="s">
        <v>96</v>
      </c>
      <c r="G185" s="24"/>
      <c r="H185" s="25"/>
    </row>
    <row r="186" spans="1:8" s="13" customFormat="1" ht="15.75" x14ac:dyDescent="0.25">
      <c r="A186" s="14">
        <v>0</v>
      </c>
      <c r="B186" s="26" t="s">
        <v>116</v>
      </c>
      <c r="C186" s="27" t="s">
        <v>89</v>
      </c>
      <c r="D186" s="27" t="s">
        <v>119</v>
      </c>
      <c r="E186" s="27"/>
      <c r="F186" s="27"/>
      <c r="G186" s="28">
        <f>SUMIFS(G187:G1210,$C187:$C1210,$C187)/3</f>
        <v>4713.2</v>
      </c>
      <c r="H186" s="28">
        <f>SUMIFS(H187:H1200,$C187:$C1200,$C187)/3</f>
        <v>0</v>
      </c>
    </row>
    <row r="187" spans="1:8" s="13" customFormat="1" ht="15.75" x14ac:dyDescent="0.25">
      <c r="A187" s="15">
        <v>1</v>
      </c>
      <c r="B187" s="29" t="s">
        <v>68</v>
      </c>
      <c r="C187" s="30" t="s">
        <v>89</v>
      </c>
      <c r="D187" s="30" t="s">
        <v>74</v>
      </c>
      <c r="E187" s="30" t="s">
        <v>6</v>
      </c>
      <c r="F187" s="30" t="s">
        <v>76</v>
      </c>
      <c r="G187" s="31">
        <f>SUMIFS(G188:G1200,$C188:$C1200,$C188,$D188:$D1200,$D188)/2</f>
        <v>1560.8</v>
      </c>
      <c r="H187" s="31">
        <f>SUMIFS(H188:H1200,$C188:$C1200,$C188,$D188:$D1200,$D188)/2</f>
        <v>0</v>
      </c>
    </row>
    <row r="188" spans="1:8" s="13" customFormat="1" ht="47.25" x14ac:dyDescent="0.25">
      <c r="A188" s="16">
        <v>2</v>
      </c>
      <c r="B188" s="32" t="s">
        <v>32</v>
      </c>
      <c r="C188" s="33" t="s">
        <v>89</v>
      </c>
      <c r="D188" s="33" t="s">
        <v>74</v>
      </c>
      <c r="E188" s="33" t="s">
        <v>130</v>
      </c>
      <c r="F188" s="33"/>
      <c r="G188" s="34">
        <f>SUMIFS(G189:G1197,$C189:$C1197,$C189,$D189:$D1197,$D189,$E189:$E1197,$E189)</f>
        <v>1560.8</v>
      </c>
      <c r="H188" s="34">
        <f>SUMIFS(H189:H1197,$C189:$C1197,$C189,$D189:$D1197,$D189,$E189:$E1197,$E189)</f>
        <v>0</v>
      </c>
    </row>
    <row r="189" spans="1:8" s="13" customFormat="1" ht="31.5" x14ac:dyDescent="0.25">
      <c r="A189" s="17">
        <v>3</v>
      </c>
      <c r="B189" s="22" t="s">
        <v>21</v>
      </c>
      <c r="C189" s="23" t="s">
        <v>89</v>
      </c>
      <c r="D189" s="23" t="s">
        <v>74</v>
      </c>
      <c r="E189" s="23" t="s">
        <v>130</v>
      </c>
      <c r="F189" s="23" t="s">
        <v>85</v>
      </c>
      <c r="G189" s="24">
        <v>1560.8</v>
      </c>
      <c r="H189" s="25"/>
    </row>
    <row r="190" spans="1:8" s="13" customFormat="1" ht="15.75" x14ac:dyDescent="0.25">
      <c r="A190" s="15">
        <v>1</v>
      </c>
      <c r="B190" s="29" t="s">
        <v>69</v>
      </c>
      <c r="C190" s="30" t="s">
        <v>89</v>
      </c>
      <c r="D190" s="30" t="s">
        <v>83</v>
      </c>
      <c r="E190" s="30" t="s">
        <v>6</v>
      </c>
      <c r="F190" s="30" t="s">
        <v>76</v>
      </c>
      <c r="G190" s="31">
        <f>SUMIFS(G191:G1203,$C191:$C1203,$C191,$D191:$D1203,$D191)/2</f>
        <v>150</v>
      </c>
      <c r="H190" s="31">
        <f>SUMIFS(H191:H1203,$C191:$C1203,$C191,$D191:$D1203,$D191)/2</f>
        <v>0</v>
      </c>
    </row>
    <row r="191" spans="1:8" s="13" customFormat="1" ht="51" customHeight="1" x14ac:dyDescent="0.25">
      <c r="A191" s="16">
        <v>2</v>
      </c>
      <c r="B191" s="32" t="s">
        <v>169</v>
      </c>
      <c r="C191" s="33" t="s">
        <v>89</v>
      </c>
      <c r="D191" s="33" t="s">
        <v>83</v>
      </c>
      <c r="E191" s="33" t="s">
        <v>60</v>
      </c>
      <c r="F191" s="33"/>
      <c r="G191" s="34">
        <f>SUMIFS(G192:G1200,$C192:$C1200,$C192,$D192:$D1200,$D192,$E192:$E1200,$E192)</f>
        <v>150</v>
      </c>
      <c r="H191" s="34">
        <f>SUMIFS(H192:H1200,$C192:$C1200,$C192,$D192:$D1200,$D192,$E192:$E1200,$E192)</f>
        <v>0</v>
      </c>
    </row>
    <row r="192" spans="1:8" s="13" customFormat="1" ht="31.5" x14ac:dyDescent="0.25">
      <c r="A192" s="17">
        <v>3</v>
      </c>
      <c r="B192" s="22" t="s">
        <v>21</v>
      </c>
      <c r="C192" s="23" t="s">
        <v>89</v>
      </c>
      <c r="D192" s="23" t="s">
        <v>83</v>
      </c>
      <c r="E192" s="23" t="s">
        <v>60</v>
      </c>
      <c r="F192" s="23" t="s">
        <v>85</v>
      </c>
      <c r="G192" s="24">
        <v>150</v>
      </c>
      <c r="H192" s="24"/>
    </row>
    <row r="193" spans="1:8" s="13" customFormat="1" ht="56.25" customHeight="1" x14ac:dyDescent="0.25">
      <c r="A193" s="16">
        <v>2</v>
      </c>
      <c r="B193" s="41" t="s">
        <v>139</v>
      </c>
      <c r="C193" s="33" t="s">
        <v>89</v>
      </c>
      <c r="D193" s="33" t="s">
        <v>83</v>
      </c>
      <c r="E193" s="33" t="s">
        <v>138</v>
      </c>
      <c r="F193" s="33"/>
      <c r="G193" s="34">
        <f>SUMIFS(G194:G1202,$C194:$C1202,$C194,$D194:$D1202,$D194,$E194:$E1202,$E194)</f>
        <v>0</v>
      </c>
      <c r="H193" s="34">
        <f>SUMIFS(H194:H1202,$C194:$C1202,$C194,$D194:$D1202,$D194,$E194:$E1202,$E194)</f>
        <v>0</v>
      </c>
    </row>
    <row r="194" spans="1:8" s="13" customFormat="1" ht="31.5" x14ac:dyDescent="0.25">
      <c r="A194" s="17">
        <v>3</v>
      </c>
      <c r="B194" s="22" t="s">
        <v>21</v>
      </c>
      <c r="C194" s="23" t="s">
        <v>89</v>
      </c>
      <c r="D194" s="23" t="s">
        <v>83</v>
      </c>
      <c r="E194" s="23" t="s">
        <v>138</v>
      </c>
      <c r="F194" s="23" t="s">
        <v>85</v>
      </c>
      <c r="G194" s="24"/>
      <c r="H194" s="24"/>
    </row>
    <row r="195" spans="1:8" s="13" customFormat="1" ht="15.75" x14ac:dyDescent="0.25">
      <c r="A195" s="17">
        <v>3</v>
      </c>
      <c r="B195" s="22" t="s">
        <v>46</v>
      </c>
      <c r="C195" s="23" t="s">
        <v>89</v>
      </c>
      <c r="D195" s="23" t="s">
        <v>83</v>
      </c>
      <c r="E195" s="23" t="s">
        <v>138</v>
      </c>
      <c r="F195" s="23" t="s">
        <v>96</v>
      </c>
      <c r="G195" s="24"/>
      <c r="H195" s="24"/>
    </row>
    <row r="196" spans="1:8" s="13" customFormat="1" ht="63" x14ac:dyDescent="0.25">
      <c r="A196" s="16">
        <v>2</v>
      </c>
      <c r="B196" s="41" t="s">
        <v>141</v>
      </c>
      <c r="C196" s="42" t="s">
        <v>89</v>
      </c>
      <c r="D196" s="42" t="s">
        <v>83</v>
      </c>
      <c r="E196" s="42" t="s">
        <v>145</v>
      </c>
      <c r="F196" s="33"/>
      <c r="G196" s="34">
        <f>SUMIFS(G197:G1208,$C197:$C1208,$C197,$D197:$D1208,$D197,$E197:$E1208,$E197)</f>
        <v>0</v>
      </c>
      <c r="H196" s="34">
        <f>SUMIFS(H197:H1208,$C197:$C1208,$C197,$D197:$D1208,$D197,$E197:$E1208,$E197)</f>
        <v>0</v>
      </c>
    </row>
    <row r="197" spans="1:8" s="13" customFormat="1" ht="78.75" x14ac:dyDescent="0.25">
      <c r="A197" s="17">
        <v>3</v>
      </c>
      <c r="B197" s="22" t="s">
        <v>165</v>
      </c>
      <c r="C197" s="23" t="s">
        <v>89</v>
      </c>
      <c r="D197" s="23" t="s">
        <v>83</v>
      </c>
      <c r="E197" s="23" t="s">
        <v>145</v>
      </c>
      <c r="F197" s="23" t="s">
        <v>98</v>
      </c>
      <c r="G197" s="24"/>
      <c r="H197" s="24"/>
    </row>
    <row r="198" spans="1:8" s="13" customFormat="1" ht="15.75" x14ac:dyDescent="0.25">
      <c r="A198" s="15">
        <v>1</v>
      </c>
      <c r="B198" s="29" t="s">
        <v>162</v>
      </c>
      <c r="C198" s="30" t="s">
        <v>89</v>
      </c>
      <c r="D198" s="30" t="s">
        <v>91</v>
      </c>
      <c r="E198" s="30" t="s">
        <v>6</v>
      </c>
      <c r="F198" s="30" t="s">
        <v>76</v>
      </c>
      <c r="G198" s="31">
        <f>SUMIFS(G199:G1209,$C199:$C1209,$C199,$D199:$D1209,$D199)/2</f>
        <v>2082.4</v>
      </c>
      <c r="H198" s="31">
        <f>SUMIFS(H199:H1209,$C199:$C1209,$C199,$D199:$D1209,$D199)/2</f>
        <v>0</v>
      </c>
    </row>
    <row r="199" spans="1:8" s="13" customFormat="1" ht="31.5" x14ac:dyDescent="0.25">
      <c r="A199" s="16">
        <v>2</v>
      </c>
      <c r="B199" s="32" t="s">
        <v>215</v>
      </c>
      <c r="C199" s="33" t="s">
        <v>89</v>
      </c>
      <c r="D199" s="33" t="s">
        <v>91</v>
      </c>
      <c r="E199" s="33" t="s">
        <v>70</v>
      </c>
      <c r="F199" s="33"/>
      <c r="G199" s="34">
        <f>SUMIFS(G200:G1206,$C200:$C1206,$C200,$D200:$D1206,$D200,$E200:$E1206,$E200)</f>
        <v>2082.4</v>
      </c>
      <c r="H199" s="34">
        <f>SUMIFS(H200:H1206,$C200:$C1206,$C200,$D200:$D1206,$D200,$E200:$E1206,$E200)</f>
        <v>0</v>
      </c>
    </row>
    <row r="200" spans="1:8" s="13" customFormat="1" ht="31.5" x14ac:dyDescent="0.25">
      <c r="A200" s="17">
        <v>3</v>
      </c>
      <c r="B200" s="22" t="s">
        <v>21</v>
      </c>
      <c r="C200" s="23" t="s">
        <v>89</v>
      </c>
      <c r="D200" s="23" t="s">
        <v>91</v>
      </c>
      <c r="E200" s="23" t="s">
        <v>70</v>
      </c>
      <c r="F200" s="23" t="s">
        <v>85</v>
      </c>
      <c r="G200" s="24">
        <v>2082.4</v>
      </c>
      <c r="H200" s="24"/>
    </row>
    <row r="201" spans="1:8" s="13" customFormat="1" ht="63" x14ac:dyDescent="0.25">
      <c r="A201" s="16">
        <v>2</v>
      </c>
      <c r="B201" s="41" t="s">
        <v>131</v>
      </c>
      <c r="C201" s="33" t="s">
        <v>89</v>
      </c>
      <c r="D201" s="33" t="s">
        <v>91</v>
      </c>
      <c r="E201" s="33" t="s">
        <v>9</v>
      </c>
      <c r="F201" s="33"/>
      <c r="G201" s="34">
        <f>SUMIFS(G202:G1208,$C202:$C1208,$C202,$D202:$D1208,$D202,$E202:$E1208,$E202)</f>
        <v>0</v>
      </c>
      <c r="H201" s="34">
        <f>SUMIFS(H202:H1208,$C202:$C1208,$C202,$D202:$D1208,$D202,$E202:$E1208,$E202)</f>
        <v>0</v>
      </c>
    </row>
    <row r="202" spans="1:8" s="13" customFormat="1" ht="31.5" x14ac:dyDescent="0.25">
      <c r="A202" s="17">
        <v>3</v>
      </c>
      <c r="B202" s="22" t="s">
        <v>21</v>
      </c>
      <c r="C202" s="23" t="s">
        <v>89</v>
      </c>
      <c r="D202" s="23" t="s">
        <v>91</v>
      </c>
      <c r="E202" s="23" t="s">
        <v>9</v>
      </c>
      <c r="F202" s="23" t="s">
        <v>85</v>
      </c>
      <c r="G202" s="24"/>
      <c r="H202" s="24"/>
    </row>
    <row r="203" spans="1:8" s="13" customFormat="1" ht="94.5" x14ac:dyDescent="0.25">
      <c r="A203" s="16">
        <v>2</v>
      </c>
      <c r="B203" s="41" t="s">
        <v>140</v>
      </c>
      <c r="C203" s="33" t="s">
        <v>89</v>
      </c>
      <c r="D203" s="33" t="s">
        <v>91</v>
      </c>
      <c r="E203" s="33" t="s">
        <v>137</v>
      </c>
      <c r="F203" s="33"/>
      <c r="G203" s="34">
        <f>SUMIFS(G204:G1210,$C204:$C1210,$C204,$D204:$D1210,$D204,$E204:$E1210,$E204)</f>
        <v>0</v>
      </c>
      <c r="H203" s="34">
        <f>SUMIFS(H204:H1210,$C204:$C1210,$C204,$D204:$D1210,$D204,$E204:$E1210,$E204)</f>
        <v>0</v>
      </c>
    </row>
    <row r="204" spans="1:8" s="13" customFormat="1" ht="15.75" x14ac:dyDescent="0.25">
      <c r="A204" s="17">
        <v>3</v>
      </c>
      <c r="B204" s="22" t="s">
        <v>136</v>
      </c>
      <c r="C204" s="23" t="s">
        <v>89</v>
      </c>
      <c r="D204" s="23" t="s">
        <v>91</v>
      </c>
      <c r="E204" s="23" t="s">
        <v>137</v>
      </c>
      <c r="F204" s="23" t="s">
        <v>135</v>
      </c>
      <c r="G204" s="24"/>
      <c r="H204" s="24"/>
    </row>
    <row r="205" spans="1:8" s="13" customFormat="1" ht="31.5" x14ac:dyDescent="0.25">
      <c r="A205" s="15">
        <v>1</v>
      </c>
      <c r="B205" s="29" t="s">
        <v>27</v>
      </c>
      <c r="C205" s="30" t="s">
        <v>89</v>
      </c>
      <c r="D205" s="30" t="s">
        <v>75</v>
      </c>
      <c r="E205" s="30" t="s">
        <v>6</v>
      </c>
      <c r="F205" s="30" t="s">
        <v>76</v>
      </c>
      <c r="G205" s="31">
        <f>SUMIFS(G206:G1216,$C206:$C1216,$C206,$D206:$D1216,$D206)/2</f>
        <v>920</v>
      </c>
      <c r="H205" s="31">
        <f>SUMIFS(H206:H1216,$C206:$C1216,$C206,$D206:$D1216,$D206)/2</f>
        <v>0</v>
      </c>
    </row>
    <row r="206" spans="1:8" s="13" customFormat="1" ht="63" x14ac:dyDescent="0.25">
      <c r="A206" s="16">
        <v>2</v>
      </c>
      <c r="B206" s="32" t="s">
        <v>144</v>
      </c>
      <c r="C206" s="33" t="s">
        <v>89</v>
      </c>
      <c r="D206" s="33" t="s">
        <v>75</v>
      </c>
      <c r="E206" s="33" t="s">
        <v>28</v>
      </c>
      <c r="F206" s="33"/>
      <c r="G206" s="34">
        <f>SUMIFS(G207:G1213,$C207:$C1213,$C207,$D207:$D1213,$D207,$E207:$E1213,$E207)</f>
        <v>920</v>
      </c>
      <c r="H206" s="34">
        <f>SUMIFS(H207:H1213,$C207:$C1213,$C207,$D207:$D1213,$D207,$E207:$E1213,$E207)</f>
        <v>0</v>
      </c>
    </row>
    <row r="207" spans="1:8" s="13" customFormat="1" ht="47.25" x14ac:dyDescent="0.25">
      <c r="A207" s="17">
        <v>3</v>
      </c>
      <c r="B207" s="22" t="s">
        <v>11</v>
      </c>
      <c r="C207" s="23" t="s">
        <v>89</v>
      </c>
      <c r="D207" s="23" t="s">
        <v>75</v>
      </c>
      <c r="E207" s="23" t="s">
        <v>28</v>
      </c>
      <c r="F207" s="23" t="s">
        <v>78</v>
      </c>
      <c r="G207" s="24">
        <v>60</v>
      </c>
      <c r="H207" s="24"/>
    </row>
    <row r="208" spans="1:8" s="13" customFormat="1" ht="15.75" x14ac:dyDescent="0.25">
      <c r="A208" s="17">
        <v>3</v>
      </c>
      <c r="B208" s="22" t="s">
        <v>46</v>
      </c>
      <c r="C208" s="23" t="s">
        <v>89</v>
      </c>
      <c r="D208" s="23" t="s">
        <v>75</v>
      </c>
      <c r="E208" s="23" t="s">
        <v>28</v>
      </c>
      <c r="F208" s="23" t="s">
        <v>96</v>
      </c>
      <c r="G208" s="24">
        <v>860</v>
      </c>
      <c r="H208" s="24"/>
    </row>
    <row r="209" spans="1:8" s="13" customFormat="1" ht="84.6" customHeight="1" x14ac:dyDescent="0.25">
      <c r="A209" s="16">
        <v>2</v>
      </c>
      <c r="B209" s="32" t="s">
        <v>159</v>
      </c>
      <c r="C209" s="33" t="s">
        <v>89</v>
      </c>
      <c r="D209" s="33" t="s">
        <v>75</v>
      </c>
      <c r="E209" s="33" t="s">
        <v>29</v>
      </c>
      <c r="F209" s="33"/>
      <c r="G209" s="34">
        <f>SUMIFS(G210:G1216,$C210:$C1216,$C210,$D210:$D1216,$D210,$E210:$E1216,$E210)</f>
        <v>0</v>
      </c>
      <c r="H209" s="34">
        <f>SUMIFS(H210:H1216,$C210:$C1216,$C210,$D210:$D1216,$D210,$E210:$E1216,$E210)</f>
        <v>0</v>
      </c>
    </row>
    <row r="210" spans="1:8" s="13" customFormat="1" ht="78.75" x14ac:dyDescent="0.25">
      <c r="A210" s="17">
        <v>3</v>
      </c>
      <c r="B210" s="22" t="s">
        <v>178</v>
      </c>
      <c r="C210" s="23" t="s">
        <v>89</v>
      </c>
      <c r="D210" s="23" t="s">
        <v>75</v>
      </c>
      <c r="E210" s="23" t="s">
        <v>29</v>
      </c>
      <c r="F210" s="23" t="s">
        <v>99</v>
      </c>
      <c r="G210" s="24"/>
      <c r="H210" s="24"/>
    </row>
    <row r="211" spans="1:8" s="13" customFormat="1" ht="63" x14ac:dyDescent="0.25">
      <c r="A211" s="16">
        <v>2</v>
      </c>
      <c r="B211" s="41" t="s">
        <v>210</v>
      </c>
      <c r="C211" s="33" t="s">
        <v>89</v>
      </c>
      <c r="D211" s="33" t="s">
        <v>75</v>
      </c>
      <c r="E211" s="33" t="s">
        <v>9</v>
      </c>
      <c r="F211" s="33"/>
      <c r="G211" s="34">
        <f>SUMIFS(G212:G1218,$C212:$C1218,$C212,$D212:$D1218,$D212,$E212:$E1218,$E212)</f>
        <v>0</v>
      </c>
      <c r="H211" s="34">
        <f>SUMIFS(H212:H1218,$C212:$C1218,$C212,$D212:$D1218,$D212,$E212:$E1218,$E212)</f>
        <v>0</v>
      </c>
    </row>
    <row r="212" spans="1:8" s="13" customFormat="1" ht="31.5" x14ac:dyDescent="0.25">
      <c r="A212" s="17">
        <v>3</v>
      </c>
      <c r="B212" s="22" t="s">
        <v>23</v>
      </c>
      <c r="C212" s="23" t="s">
        <v>89</v>
      </c>
      <c r="D212" s="23" t="s">
        <v>75</v>
      </c>
      <c r="E212" s="23" t="s">
        <v>9</v>
      </c>
      <c r="F212" s="23" t="s">
        <v>87</v>
      </c>
      <c r="G212" s="24"/>
      <c r="H212" s="24"/>
    </row>
    <row r="213" spans="1:8" s="13" customFormat="1" ht="47.25" x14ac:dyDescent="0.25">
      <c r="A213" s="17">
        <v>3</v>
      </c>
      <c r="B213" s="22" t="s">
        <v>11</v>
      </c>
      <c r="C213" s="23" t="s">
        <v>89</v>
      </c>
      <c r="D213" s="23" t="s">
        <v>75</v>
      </c>
      <c r="E213" s="23" t="s">
        <v>9</v>
      </c>
      <c r="F213" s="23" t="s">
        <v>78</v>
      </c>
      <c r="G213" s="24"/>
      <c r="H213" s="24"/>
    </row>
    <row r="214" spans="1:8" s="13" customFormat="1" ht="15.75" x14ac:dyDescent="0.25">
      <c r="A214" s="17">
        <v>3</v>
      </c>
      <c r="B214" s="22" t="s">
        <v>12</v>
      </c>
      <c r="C214" s="23" t="s">
        <v>89</v>
      </c>
      <c r="D214" s="23" t="s">
        <v>75</v>
      </c>
      <c r="E214" s="23" t="s">
        <v>9</v>
      </c>
      <c r="F214" s="23" t="s">
        <v>79</v>
      </c>
      <c r="G214" s="24"/>
      <c r="H214" s="24"/>
    </row>
    <row r="215" spans="1:8" s="13" customFormat="1" ht="63" x14ac:dyDescent="0.25">
      <c r="A215" s="16">
        <v>2</v>
      </c>
      <c r="B215" s="41" t="s">
        <v>211</v>
      </c>
      <c r="C215" s="33" t="s">
        <v>89</v>
      </c>
      <c r="D215" s="33" t="s">
        <v>75</v>
      </c>
      <c r="E215" s="33" t="s">
        <v>33</v>
      </c>
      <c r="F215" s="33"/>
      <c r="G215" s="34">
        <f>SUMIFS(G216:G1222,$C216:$C1222,$C216,$D216:$D1222,$D216,$E216:$E1222,$E216)</f>
        <v>0</v>
      </c>
      <c r="H215" s="34">
        <f>SUMIFS(H216:H1222,$C216:$C1222,$C216,$D216:$D1222,$D216,$E216:$E1222,$E216)</f>
        <v>0</v>
      </c>
    </row>
    <row r="216" spans="1:8" s="13" customFormat="1" ht="31.5" x14ac:dyDescent="0.25">
      <c r="A216" s="17">
        <v>3</v>
      </c>
      <c r="B216" s="22" t="s">
        <v>10</v>
      </c>
      <c r="C216" s="23" t="s">
        <v>89</v>
      </c>
      <c r="D216" s="23" t="s">
        <v>75</v>
      </c>
      <c r="E216" s="23" t="s">
        <v>33</v>
      </c>
      <c r="F216" s="23" t="s">
        <v>77</v>
      </c>
      <c r="G216" s="24"/>
      <c r="H216" s="24"/>
    </row>
    <row r="217" spans="1:8" s="13" customFormat="1" ht="47.25" x14ac:dyDescent="0.25">
      <c r="A217" s="17">
        <v>3</v>
      </c>
      <c r="B217" s="22" t="s">
        <v>11</v>
      </c>
      <c r="C217" s="23" t="s">
        <v>89</v>
      </c>
      <c r="D217" s="23" t="s">
        <v>75</v>
      </c>
      <c r="E217" s="23" t="s">
        <v>33</v>
      </c>
      <c r="F217" s="23" t="s">
        <v>78</v>
      </c>
      <c r="G217" s="24"/>
      <c r="H217" s="24"/>
    </row>
    <row r="218" spans="1:8" s="13" customFormat="1" ht="15.75" x14ac:dyDescent="0.25">
      <c r="A218" s="14">
        <v>0</v>
      </c>
      <c r="B218" s="26" t="s">
        <v>117</v>
      </c>
      <c r="C218" s="27" t="s">
        <v>90</v>
      </c>
      <c r="D218" s="27" t="s">
        <v>119</v>
      </c>
      <c r="E218" s="27"/>
      <c r="F218" s="27"/>
      <c r="G218" s="28">
        <f>SUMIFS(G219:G1240,$C219:$C1240,$C219)/3</f>
        <v>6216.2</v>
      </c>
      <c r="H218" s="28">
        <f>SUMIFS(H219:H1230,$C219:$C1230,$C219)/3</f>
        <v>0</v>
      </c>
    </row>
    <row r="219" spans="1:8" s="13" customFormat="1" ht="15.75" x14ac:dyDescent="0.25">
      <c r="A219" s="15">
        <v>1</v>
      </c>
      <c r="B219" s="29" t="s">
        <v>30</v>
      </c>
      <c r="C219" s="30" t="s">
        <v>90</v>
      </c>
      <c r="D219" s="30" t="s">
        <v>74</v>
      </c>
      <c r="E219" s="30" t="s">
        <v>6</v>
      </c>
      <c r="F219" s="30" t="s">
        <v>76</v>
      </c>
      <c r="G219" s="31">
        <f>SUMIFS(G220:G1230,$C220:$C1230,$C220,$D220:$D1230,$D220)/2</f>
        <v>6216.2</v>
      </c>
      <c r="H219" s="31">
        <f>SUMIFS(H220:H1230,$C220:$C1230,$C220,$D220:$D1230,$D220)/2</f>
        <v>0</v>
      </c>
    </row>
    <row r="220" spans="1:8" s="13" customFormat="1" ht="47.25" x14ac:dyDescent="0.25">
      <c r="A220" s="16">
        <v>2</v>
      </c>
      <c r="B220" s="32" t="s">
        <v>212</v>
      </c>
      <c r="C220" s="33" t="s">
        <v>90</v>
      </c>
      <c r="D220" s="33" t="s">
        <v>74</v>
      </c>
      <c r="E220" s="33" t="s">
        <v>31</v>
      </c>
      <c r="F220" s="33"/>
      <c r="G220" s="34">
        <f>SUMIFS(G221:G1227,$C221:$C1227,$C221,$D221:$D1227,$D221,$E221:$E1227,$E221)</f>
        <v>3104.6</v>
      </c>
      <c r="H220" s="34">
        <f>SUMIFS(H221:H1227,$C221:$C1227,$C221,$D221:$D1227,$D221,$E221:$E1227,$E221)</f>
        <v>0</v>
      </c>
    </row>
    <row r="221" spans="1:8" s="13" customFormat="1" ht="31.5" x14ac:dyDescent="0.25">
      <c r="A221" s="17">
        <v>3</v>
      </c>
      <c r="B221" s="22" t="s">
        <v>23</v>
      </c>
      <c r="C221" s="23" t="s">
        <v>90</v>
      </c>
      <c r="D221" s="23" t="s">
        <v>74</v>
      </c>
      <c r="E221" s="23" t="s">
        <v>31</v>
      </c>
      <c r="F221" s="23" t="s">
        <v>87</v>
      </c>
      <c r="G221" s="24"/>
      <c r="H221" s="24"/>
    </row>
    <row r="222" spans="1:8" s="13" customFormat="1" ht="15.75" x14ac:dyDescent="0.25">
      <c r="A222" s="17">
        <v>3</v>
      </c>
      <c r="B222" s="43" t="s">
        <v>46</v>
      </c>
      <c r="C222" s="23" t="s">
        <v>90</v>
      </c>
      <c r="D222" s="23" t="s">
        <v>74</v>
      </c>
      <c r="E222" s="23" t="s">
        <v>31</v>
      </c>
      <c r="F222" s="23" t="s">
        <v>96</v>
      </c>
      <c r="G222" s="24">
        <v>3104.6</v>
      </c>
      <c r="H222" s="25"/>
    </row>
    <row r="223" spans="1:8" s="13" customFormat="1" ht="50.45" customHeight="1" x14ac:dyDescent="0.25">
      <c r="A223" s="16">
        <v>2</v>
      </c>
      <c r="B223" s="32" t="s">
        <v>169</v>
      </c>
      <c r="C223" s="33" t="s">
        <v>90</v>
      </c>
      <c r="D223" s="33" t="s">
        <v>74</v>
      </c>
      <c r="E223" s="33" t="s">
        <v>60</v>
      </c>
      <c r="F223" s="33"/>
      <c r="G223" s="34">
        <f>SUMIFS(G224:G1230,$C224:$C1230,$C224,$D224:$D1230,$D224,$E224:$E1230,$E224)</f>
        <v>0</v>
      </c>
      <c r="H223" s="34">
        <f>SUMIFS(H224:H1230,$C224:$C1230,$C224,$D224:$D1230,$D224,$E224:$E1230,$E224)</f>
        <v>0</v>
      </c>
    </row>
    <row r="224" spans="1:8" s="13" customFormat="1" ht="128.44999999999999" customHeight="1" x14ac:dyDescent="0.25">
      <c r="A224" s="17">
        <v>3</v>
      </c>
      <c r="B224" s="22" t="s">
        <v>125</v>
      </c>
      <c r="C224" s="23" t="s">
        <v>90</v>
      </c>
      <c r="D224" s="23" t="s">
        <v>74</v>
      </c>
      <c r="E224" s="23" t="s">
        <v>60</v>
      </c>
      <c r="F224" s="23" t="s">
        <v>126</v>
      </c>
      <c r="G224" s="24"/>
      <c r="H224" s="24"/>
    </row>
    <row r="225" spans="1:8" s="13" customFormat="1" ht="81.599999999999994" customHeight="1" x14ac:dyDescent="0.25">
      <c r="A225" s="16">
        <v>2</v>
      </c>
      <c r="B225" s="32" t="s">
        <v>189</v>
      </c>
      <c r="C225" s="33" t="s">
        <v>90</v>
      </c>
      <c r="D225" s="33" t="s">
        <v>74</v>
      </c>
      <c r="E225" s="33" t="s">
        <v>45</v>
      </c>
      <c r="F225" s="33"/>
      <c r="G225" s="34">
        <f>SUMIFS(G226:G1232,$C226:$C1232,$C226,$D226:$D1232,$D226,$E226:$E1232,$E226)</f>
        <v>3101.6</v>
      </c>
      <c r="H225" s="34">
        <f>SUMIFS(H226:H1232,$C226:$C1232,$C226,$D226:$D1232,$D226,$E226:$E1232,$E226)</f>
        <v>0</v>
      </c>
    </row>
    <row r="226" spans="1:8" s="13" customFormat="1" ht="15.75" x14ac:dyDescent="0.25">
      <c r="A226" s="17">
        <v>3</v>
      </c>
      <c r="B226" s="22" t="s">
        <v>46</v>
      </c>
      <c r="C226" s="23" t="s">
        <v>90</v>
      </c>
      <c r="D226" s="23" t="s">
        <v>74</v>
      </c>
      <c r="E226" s="23" t="s">
        <v>45</v>
      </c>
      <c r="F226" s="23" t="s">
        <v>96</v>
      </c>
      <c r="G226" s="24">
        <v>3101.6</v>
      </c>
      <c r="H226" s="25"/>
    </row>
    <row r="227" spans="1:8" s="13" customFormat="1" ht="47.25" x14ac:dyDescent="0.25">
      <c r="A227" s="16">
        <v>2</v>
      </c>
      <c r="B227" s="41" t="s">
        <v>177</v>
      </c>
      <c r="C227" s="33" t="s">
        <v>90</v>
      </c>
      <c r="D227" s="33" t="s">
        <v>74</v>
      </c>
      <c r="E227" s="33" t="s">
        <v>176</v>
      </c>
      <c r="F227" s="33"/>
      <c r="G227" s="34">
        <f>SUMIFS(G228:G1235,$C228:$C1235,$C228,$D228:$D1235,$D228,$E228:$E1235,$E228)</f>
        <v>10</v>
      </c>
      <c r="H227" s="34">
        <f>SUMIFS(H228:H1235,$C228:$C1235,$C228,$D228:$D1235,$D228,$E228:$E1235,$E228)</f>
        <v>0</v>
      </c>
    </row>
    <row r="228" spans="1:8" s="13" customFormat="1" ht="15.75" x14ac:dyDescent="0.25">
      <c r="A228" s="17">
        <v>3</v>
      </c>
      <c r="B228" s="22" t="s">
        <v>46</v>
      </c>
      <c r="C228" s="23" t="s">
        <v>90</v>
      </c>
      <c r="D228" s="23" t="s">
        <v>74</v>
      </c>
      <c r="E228" s="23" t="s">
        <v>176</v>
      </c>
      <c r="F228" s="23" t="s">
        <v>96</v>
      </c>
      <c r="G228" s="24">
        <v>10</v>
      </c>
      <c r="H228" s="24"/>
    </row>
    <row r="229" spans="1:8" s="13" customFormat="1" ht="15.75" x14ac:dyDescent="0.25">
      <c r="A229" s="14">
        <v>0</v>
      </c>
      <c r="B229" s="26" t="s">
        <v>118</v>
      </c>
      <c r="C229" s="27" t="s">
        <v>92</v>
      </c>
      <c r="D229" s="27" t="s">
        <v>119</v>
      </c>
      <c r="E229" s="27"/>
      <c r="F229" s="27"/>
      <c r="G229" s="28">
        <f>SUMIFS(G230:G1249,$C230:$C1249,$C230)/3</f>
        <v>3551.2000000000003</v>
      </c>
      <c r="H229" s="28">
        <f>SUMIFS(H230:H1239,$C230:$C1239,$C230)/3</f>
        <v>0</v>
      </c>
    </row>
    <row r="230" spans="1:8" s="13" customFormat="1" ht="15.75" x14ac:dyDescent="0.25">
      <c r="A230" s="15">
        <v>1</v>
      </c>
      <c r="B230" s="29" t="s">
        <v>71</v>
      </c>
      <c r="C230" s="30" t="s">
        <v>92</v>
      </c>
      <c r="D230" s="30" t="s">
        <v>93</v>
      </c>
      <c r="E230" s="30" t="s">
        <v>6</v>
      </c>
      <c r="F230" s="30" t="s">
        <v>76</v>
      </c>
      <c r="G230" s="31">
        <f>SUMIFS(G231:G1239,$C231:$C1239,$C231,$D231:$D1239,$D231)/2</f>
        <v>3551.2000000000003</v>
      </c>
      <c r="H230" s="31">
        <f>SUMIFS(H231:H1239,$C231:$C1239,$C231,$D231:$D1239,$D231)/2</f>
        <v>0</v>
      </c>
    </row>
    <row r="231" spans="1:8" s="13" customFormat="1" ht="47.25" x14ac:dyDescent="0.25">
      <c r="A231" s="16">
        <v>2</v>
      </c>
      <c r="B231" s="35" t="s">
        <v>213</v>
      </c>
      <c r="C231" s="33" t="s">
        <v>92</v>
      </c>
      <c r="D231" s="33" t="s">
        <v>93</v>
      </c>
      <c r="E231" s="33" t="s">
        <v>72</v>
      </c>
      <c r="F231" s="33"/>
      <c r="G231" s="34">
        <f>SUMIFS(G232:G1236,$C232:$C1236,$C232,$D232:$D1236,$D232,$E232:$E1236,$E232)</f>
        <v>2537.1</v>
      </c>
      <c r="H231" s="34">
        <f>SUMIFS(H232:H1236,$C232:$C1236,$C232,$D232:$D1236,$D232,$E232:$E1236,$E232)</f>
        <v>0</v>
      </c>
    </row>
    <row r="232" spans="1:8" s="13" customFormat="1" ht="15.75" x14ac:dyDescent="0.25">
      <c r="A232" s="17">
        <v>3</v>
      </c>
      <c r="B232" s="22" t="s">
        <v>46</v>
      </c>
      <c r="C232" s="23" t="s">
        <v>92</v>
      </c>
      <c r="D232" s="23" t="s">
        <v>93</v>
      </c>
      <c r="E232" s="23" t="s">
        <v>72</v>
      </c>
      <c r="F232" s="23" t="s">
        <v>96</v>
      </c>
      <c r="G232" s="24">
        <v>2537.1</v>
      </c>
      <c r="H232" s="25"/>
    </row>
    <row r="233" spans="1:8" s="13" customFormat="1" ht="94.5" x14ac:dyDescent="0.25">
      <c r="A233" s="16">
        <v>2</v>
      </c>
      <c r="B233" s="45" t="s">
        <v>214</v>
      </c>
      <c r="C233" s="33" t="s">
        <v>92</v>
      </c>
      <c r="D233" s="33" t="s">
        <v>93</v>
      </c>
      <c r="E233" s="33" t="s">
        <v>146</v>
      </c>
      <c r="F233" s="33"/>
      <c r="G233" s="34">
        <f>SUMIFS(G234:G1238,$C234:$C1238,$C234,$D234:$D1238,$D234,$E234:$E1238,$E234)</f>
        <v>1014.1</v>
      </c>
      <c r="H233" s="34">
        <f>SUMIFS(H234:H1238,$C234:$C1238,$C234,$D234:$D1238,$D234,$E234:$E1238,$E234)</f>
        <v>0</v>
      </c>
    </row>
    <row r="234" spans="1:8" s="13" customFormat="1" ht="15.75" x14ac:dyDescent="0.25">
      <c r="A234" s="17">
        <v>3</v>
      </c>
      <c r="B234" s="22" t="s">
        <v>46</v>
      </c>
      <c r="C234" s="23" t="s">
        <v>92</v>
      </c>
      <c r="D234" s="23" t="s">
        <v>93</v>
      </c>
      <c r="E234" s="23" t="s">
        <v>146</v>
      </c>
      <c r="F234" s="23" t="s">
        <v>96</v>
      </c>
      <c r="G234" s="24">
        <v>1014.1</v>
      </c>
      <c r="H234" s="25"/>
    </row>
    <row r="235" spans="1:8" s="13" customFormat="1" ht="34.15" customHeight="1" x14ac:dyDescent="0.25">
      <c r="A235" s="14">
        <v>0</v>
      </c>
      <c r="B235" s="26" t="s">
        <v>184</v>
      </c>
      <c r="C235" s="27" t="s">
        <v>80</v>
      </c>
      <c r="D235" s="27" t="s">
        <v>119</v>
      </c>
      <c r="E235" s="27"/>
      <c r="F235" s="27"/>
      <c r="G235" s="28">
        <f>SUMIFS(G236:G1251,$C236:$C1251,$C236)/3</f>
        <v>100</v>
      </c>
      <c r="H235" s="28">
        <f>SUMIFS(H236:H1241,$C236:$C1241,$C236)/3</f>
        <v>0</v>
      </c>
    </row>
    <row r="236" spans="1:8" s="13" customFormat="1" ht="31.15" customHeight="1" x14ac:dyDescent="0.25">
      <c r="A236" s="15">
        <v>1</v>
      </c>
      <c r="B236" s="40" t="s">
        <v>179</v>
      </c>
      <c r="C236" s="44" t="s">
        <v>80</v>
      </c>
      <c r="D236" s="44" t="s">
        <v>74</v>
      </c>
      <c r="E236" s="44"/>
      <c r="F236" s="44"/>
      <c r="G236" s="31">
        <f>SUMIFS(G237:G1244,$C237:$C1244,$C237,$D237:$D1244,$D237)/2</f>
        <v>100</v>
      </c>
      <c r="H236" s="31">
        <f>SUMIFS(H237:H1244,$C237:$C1244,$C237,$D237:$D1244,$D237)/2</f>
        <v>0</v>
      </c>
    </row>
    <row r="237" spans="1:8" s="13" customFormat="1" ht="63" x14ac:dyDescent="0.25">
      <c r="A237" s="16">
        <v>2</v>
      </c>
      <c r="B237" s="41" t="s">
        <v>180</v>
      </c>
      <c r="C237" s="42" t="s">
        <v>80</v>
      </c>
      <c r="D237" s="42" t="s">
        <v>74</v>
      </c>
      <c r="E237" s="42" t="s">
        <v>181</v>
      </c>
      <c r="F237" s="42" t="s">
        <v>76</v>
      </c>
      <c r="G237" s="34">
        <f>SUMIFS(G238:G1241,$C238:$C1241,$C238,$D238:$D1241,$D238,$E238:$E1241,$E238)</f>
        <v>100</v>
      </c>
      <c r="H237" s="34">
        <f>SUMIFS(H238:H1241,$C238:$C1241,$C238,$D238:$D1241,$D238,$E238:$E1241,$E238)</f>
        <v>0</v>
      </c>
    </row>
    <row r="238" spans="1:8" s="13" customFormat="1" ht="31.5" x14ac:dyDescent="0.25">
      <c r="A238" s="17">
        <v>3</v>
      </c>
      <c r="B238" s="22" t="s">
        <v>182</v>
      </c>
      <c r="C238" s="23" t="s">
        <v>80</v>
      </c>
      <c r="D238" s="23" t="s">
        <v>74</v>
      </c>
      <c r="E238" s="23" t="s">
        <v>181</v>
      </c>
      <c r="F238" s="23" t="s">
        <v>183</v>
      </c>
      <c r="G238" s="24">
        <v>100</v>
      </c>
      <c r="H238" s="25"/>
    </row>
    <row r="239" spans="1:8" s="13" customFormat="1" ht="47.25" x14ac:dyDescent="0.25">
      <c r="A239" s="14">
        <v>0</v>
      </c>
      <c r="B239" s="26" t="s">
        <v>171</v>
      </c>
      <c r="C239" s="27" t="s">
        <v>81</v>
      </c>
      <c r="D239" s="27" t="s">
        <v>119</v>
      </c>
      <c r="E239" s="27"/>
      <c r="F239" s="27"/>
      <c r="G239" s="28">
        <f>SUMIFS(G240:G1255,$C240:$C1255,$C240)/3</f>
        <v>62084.600000000006</v>
      </c>
      <c r="H239" s="28">
        <f>SUMIFS(H240:H1245,$C240:$C1245,$C240)/3</f>
        <v>789</v>
      </c>
    </row>
    <row r="240" spans="1:8" s="13" customFormat="1" ht="47.25" x14ac:dyDescent="0.25">
      <c r="A240" s="15">
        <v>1</v>
      </c>
      <c r="B240" s="29" t="s">
        <v>15</v>
      </c>
      <c r="C240" s="30" t="s">
        <v>81</v>
      </c>
      <c r="D240" s="30" t="s">
        <v>74</v>
      </c>
      <c r="E240" s="30" t="s">
        <v>6</v>
      </c>
      <c r="F240" s="30" t="s">
        <v>76</v>
      </c>
      <c r="G240" s="31">
        <f>SUMIFS(G241:G1245,$C241:$C1245,$C241,$D241:$D1245,$D241)/2</f>
        <v>21900</v>
      </c>
      <c r="H240" s="31">
        <f>SUMIFS(H241:H1245,$C241:$C1245,$C241,$D241:$D1245,$D241)/2</f>
        <v>789</v>
      </c>
    </row>
    <row r="241" spans="1:8" s="13" customFormat="1" ht="31.5" x14ac:dyDescent="0.25">
      <c r="A241" s="16">
        <v>2</v>
      </c>
      <c r="B241" s="32" t="s">
        <v>16</v>
      </c>
      <c r="C241" s="33" t="s">
        <v>81</v>
      </c>
      <c r="D241" s="33" t="s">
        <v>74</v>
      </c>
      <c r="E241" s="33" t="s">
        <v>132</v>
      </c>
      <c r="F241" s="33" t="s">
        <v>76</v>
      </c>
      <c r="G241" s="34">
        <f>SUMIFS(G242:G1242,$C242:$C1242,$C242,$D242:$D1242,$D242,$E242:$E1242,$E242)</f>
        <v>21900</v>
      </c>
      <c r="H241" s="34">
        <f>SUMIFS(H242:H1242,$C242:$C1242,$C242,$D242:$D1242,$D242,$E242:$E1242,$E242)</f>
        <v>789</v>
      </c>
    </row>
    <row r="242" spans="1:8" s="13" customFormat="1" ht="15.75" x14ac:dyDescent="0.25">
      <c r="A242" s="17">
        <v>3</v>
      </c>
      <c r="B242" s="22" t="s">
        <v>18</v>
      </c>
      <c r="C242" s="23" t="s">
        <v>81</v>
      </c>
      <c r="D242" s="23" t="s">
        <v>74</v>
      </c>
      <c r="E242" s="23" t="s">
        <v>132</v>
      </c>
      <c r="F242" s="23" t="s">
        <v>82</v>
      </c>
      <c r="G242" s="24">
        <v>21900</v>
      </c>
      <c r="H242" s="24">
        <v>789</v>
      </c>
    </row>
    <row r="243" spans="1:8" s="13" customFormat="1" ht="31.5" x14ac:dyDescent="0.25">
      <c r="A243" s="15">
        <v>1</v>
      </c>
      <c r="B243" s="29" t="s">
        <v>163</v>
      </c>
      <c r="C243" s="30" t="s">
        <v>81</v>
      </c>
      <c r="D243" s="30" t="s">
        <v>83</v>
      </c>
      <c r="E243" s="30"/>
      <c r="F243" s="30"/>
      <c r="G243" s="31">
        <f>SUMIFS(G244:G1251,$C244:$C1251,$C244,$D244:$D1251,$D244)/2</f>
        <v>40184.6</v>
      </c>
      <c r="H243" s="31">
        <f>SUMIFS(H244:H1251,$C244:$C1251,$C244,$D244:$D1251,$D244)/2</f>
        <v>0</v>
      </c>
    </row>
    <row r="244" spans="1:8" s="13" customFormat="1" ht="31.5" x14ac:dyDescent="0.25">
      <c r="A244" s="16">
        <v>2</v>
      </c>
      <c r="B244" s="32" t="s">
        <v>16</v>
      </c>
      <c r="C244" s="33" t="s">
        <v>81</v>
      </c>
      <c r="D244" s="33" t="s">
        <v>83</v>
      </c>
      <c r="E244" s="33" t="s">
        <v>132</v>
      </c>
      <c r="F244" s="33"/>
      <c r="G244" s="34">
        <f>SUMIFS(G245:G1248,$C245:$C1248,$C245,$D245:$D1248,$D245,$E245:$E1248,$E245)</f>
        <v>40184.6</v>
      </c>
      <c r="H244" s="34">
        <f>SUMIFS(H245:H1248,$C245:$C1248,$C245,$D245:$D1248,$D245,$E245:$E1248,$E245)</f>
        <v>0</v>
      </c>
    </row>
    <row r="245" spans="1:8" s="13" customFormat="1" ht="15.75" x14ac:dyDescent="0.25">
      <c r="A245" s="17">
        <v>3</v>
      </c>
      <c r="B245" s="22" t="s">
        <v>19</v>
      </c>
      <c r="C245" s="23" t="s">
        <v>81</v>
      </c>
      <c r="D245" s="23" t="s">
        <v>83</v>
      </c>
      <c r="E245" s="23" t="s">
        <v>132</v>
      </c>
      <c r="F245" s="23" t="s">
        <v>84</v>
      </c>
      <c r="G245" s="24">
        <v>40184.6</v>
      </c>
      <c r="H245" s="24"/>
    </row>
    <row r="246" spans="1:8" s="13" customFormat="1" ht="15.75" x14ac:dyDescent="0.25">
      <c r="A246" s="12"/>
      <c r="B246" s="36" t="s">
        <v>73</v>
      </c>
      <c r="C246" s="37"/>
      <c r="D246" s="37"/>
      <c r="E246" s="37" t="s">
        <v>6</v>
      </c>
      <c r="F246" s="37"/>
      <c r="G246" s="38">
        <f>SUMIF($A14:$A245,$A14,G14:G245)</f>
        <v>332425.30000000005</v>
      </c>
      <c r="H246" s="38">
        <f>SUMIF($A14:$A245,$A14,H14:H245)</f>
        <v>14271.200000000003</v>
      </c>
    </row>
  </sheetData>
  <autoFilter ref="A6:H246">
    <filterColumn colId="6" showButton="0"/>
  </autoFilter>
  <mergeCells count="11">
    <mergeCell ref="B4:H4"/>
    <mergeCell ref="G1:H1"/>
    <mergeCell ref="H10:H13"/>
    <mergeCell ref="B6:B13"/>
    <mergeCell ref="C6:C13"/>
    <mergeCell ref="D6:D13"/>
    <mergeCell ref="E6:E13"/>
    <mergeCell ref="F6:F13"/>
    <mergeCell ref="G10:G13"/>
    <mergeCell ref="G6:H9"/>
    <mergeCell ref="E2:H2"/>
  </mergeCells>
  <pageMargins left="0.31496062992125984" right="0.31496062992125984" top="0.31496062992125984" bottom="0.31496062992125984" header="0" footer="0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40625" defaultRowHeight="15" x14ac:dyDescent="0.25"/>
  <cols>
    <col min="1" max="1" width="9.140625" style="6"/>
    <col min="2" max="2" width="24.85546875" style="6" customWidth="1"/>
    <col min="3" max="3" width="9.42578125" style="6" customWidth="1"/>
    <col min="4" max="4" width="19.5703125" style="6" customWidth="1"/>
    <col min="5" max="5" width="20" style="6" customWidth="1"/>
    <col min="6" max="6" width="17.28515625" style="6" customWidth="1"/>
    <col min="7" max="7" width="18.28515625" style="6" customWidth="1"/>
    <col min="8" max="16384" width="9.140625" style="6"/>
  </cols>
  <sheetData>
    <row r="3" spans="2:7" ht="15" customHeight="1" x14ac:dyDescent="0.25">
      <c r="B3" s="61" t="s">
        <v>108</v>
      </c>
      <c r="C3" s="61" t="s">
        <v>106</v>
      </c>
      <c r="D3" s="64" t="s">
        <v>101</v>
      </c>
      <c r="E3" s="65"/>
      <c r="F3" s="64" t="s">
        <v>102</v>
      </c>
      <c r="G3" s="65"/>
    </row>
    <row r="4" spans="2:7" x14ac:dyDescent="0.25">
      <c r="B4" s="62"/>
      <c r="C4" s="62"/>
      <c r="D4" s="66"/>
      <c r="E4" s="67"/>
      <c r="F4" s="66"/>
      <c r="G4" s="67"/>
    </row>
    <row r="5" spans="2:7" ht="0.75" customHeight="1" x14ac:dyDescent="0.25">
      <c r="B5" s="62"/>
      <c r="C5" s="62"/>
      <c r="D5" s="66"/>
      <c r="E5" s="67"/>
      <c r="F5" s="66"/>
      <c r="G5" s="67"/>
    </row>
    <row r="6" spans="2:7" ht="15" hidden="1" customHeight="1" x14ac:dyDescent="0.25">
      <c r="B6" s="62"/>
      <c r="C6" s="62"/>
      <c r="D6" s="68"/>
      <c r="E6" s="69"/>
      <c r="F6" s="68"/>
      <c r="G6" s="69"/>
    </row>
    <row r="7" spans="2:7" ht="15" customHeight="1" x14ac:dyDescent="0.25">
      <c r="B7" s="62"/>
      <c r="C7" s="62"/>
      <c r="D7" s="70" t="s">
        <v>5</v>
      </c>
      <c r="E7" s="70" t="s">
        <v>100</v>
      </c>
      <c r="F7" s="70" t="s">
        <v>5</v>
      </c>
      <c r="G7" s="70" t="s">
        <v>100</v>
      </c>
    </row>
    <row r="8" spans="2:7" x14ac:dyDescent="0.25">
      <c r="B8" s="62"/>
      <c r="C8" s="62"/>
      <c r="D8" s="71"/>
      <c r="E8" s="71"/>
      <c r="F8" s="71"/>
      <c r="G8" s="71"/>
    </row>
    <row r="9" spans="2:7" x14ac:dyDescent="0.25">
      <c r="B9" s="62"/>
      <c r="C9" s="62"/>
      <c r="D9" s="71"/>
      <c r="E9" s="71"/>
      <c r="F9" s="71"/>
      <c r="G9" s="71"/>
    </row>
    <row r="10" spans="2:7" ht="2.25" customHeight="1" x14ac:dyDescent="0.25">
      <c r="B10" s="63"/>
      <c r="C10" s="63"/>
      <c r="D10" s="72"/>
      <c r="E10" s="72"/>
      <c r="F10" s="72"/>
      <c r="G10" s="72"/>
    </row>
    <row r="11" spans="2:7" x14ac:dyDescent="0.25">
      <c r="B11" s="1">
        <v>0</v>
      </c>
      <c r="C11" s="1" t="s">
        <v>103</v>
      </c>
      <c r="D11" s="5">
        <f>SUMIF('Приложение №6'!$A$14:$A1008,0,'Приложение №6'!$G$14:$G1008)</f>
        <v>332425.30000000005</v>
      </c>
      <c r="E11" s="5">
        <f>SUMIF('Приложение №6'!$A$14:$A1008,0,'Приложение №6'!$H$14:$H1008)</f>
        <v>14271.200000000003</v>
      </c>
      <c r="F11" s="5" t="e">
        <f>SUMIF('Приложение №6'!$A$14:$A1008,0,'Приложение №6'!#REF!)</f>
        <v>#REF!</v>
      </c>
      <c r="G11" s="5" t="e">
        <f>SUMIF('Приложение №6'!$A$14:$A1008,0,'Приложение №6'!#REF!)</f>
        <v>#REF!</v>
      </c>
    </row>
    <row r="12" spans="2:7" x14ac:dyDescent="0.25">
      <c r="B12" s="2">
        <v>1</v>
      </c>
      <c r="C12" s="2" t="s">
        <v>104</v>
      </c>
      <c r="D12" s="7">
        <f>SUMIF('Приложение №6'!$A$14:$A1009,1,'Приложение №6'!$G$14:$G1009)</f>
        <v>332425.3</v>
      </c>
      <c r="E12" s="7">
        <f>SUMIF('Приложение №6'!$A$14:$A1009,1,'Приложение №6'!$H$14:$H1009)</f>
        <v>14271.2</v>
      </c>
      <c r="F12" s="7" t="e">
        <f>SUMIF('Приложение №6'!$A$14:$A1009,1,'Приложение №6'!#REF!)</f>
        <v>#REF!</v>
      </c>
      <c r="G12" s="7" t="e">
        <f>SUMIF('Приложение №6'!$A$14:$A1009,1,'Приложение №6'!#REF!)</f>
        <v>#REF!</v>
      </c>
    </row>
    <row r="13" spans="2:7" x14ac:dyDescent="0.25">
      <c r="B13" s="3">
        <v>2</v>
      </c>
      <c r="C13" s="3" t="s">
        <v>107</v>
      </c>
      <c r="D13" s="8">
        <f>SUMIF('Приложение №6'!$A$14:$A1010,2,'Приложение №6'!$G$14:$G1010)</f>
        <v>332425.29999999987</v>
      </c>
      <c r="E13" s="8">
        <f>SUMIF('Приложение №6'!$A$14:$A1010,2,'Приложение №6'!$H$14:$H1010)</f>
        <v>14271.2</v>
      </c>
      <c r="F13" s="8" t="e">
        <f>SUMIF('Приложение №6'!$A$14:$A1010,2,'Приложение №6'!#REF!)</f>
        <v>#REF!</v>
      </c>
      <c r="G13" s="8" t="e">
        <f>SUMIF('Приложение №6'!$A$14:$A1010,2,'Приложение №6'!#REF!)</f>
        <v>#REF!</v>
      </c>
    </row>
    <row r="14" spans="2:7" x14ac:dyDescent="0.25">
      <c r="B14" s="4" t="s">
        <v>120</v>
      </c>
      <c r="C14" s="4" t="s">
        <v>105</v>
      </c>
      <c r="D14" s="9">
        <f>SUMIF('Приложение №6'!$A$14:$A1011,3,'Приложение №6'!$G$14:$G1011)</f>
        <v>332425.29999999987</v>
      </c>
      <c r="E14" s="9">
        <f>SUMIF('Приложение №6'!$A$14:$A1011,3,'Приложение №6'!$H$14:$H1011)</f>
        <v>14271.2</v>
      </c>
      <c r="F14" s="9" t="e">
        <f>SUMIF('Приложение №6'!$A$14:$A1011,3,'Приложение №6'!#REF!)</f>
        <v>#REF!</v>
      </c>
      <c r="G14" s="9" t="e">
        <f>SUMIF('Приложение №6'!$A$14:$A1011,3,'Приложение №6'!#REF!)</f>
        <v>#REF!</v>
      </c>
    </row>
    <row r="15" spans="2:7" x14ac:dyDescent="0.25">
      <c r="B15" s="10">
        <v>0</v>
      </c>
      <c r="C15" s="10" t="s">
        <v>103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 x14ac:dyDescent="0.25">
      <c r="B16" s="10">
        <v>1</v>
      </c>
      <c r="C16" s="10" t="s">
        <v>104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 x14ac:dyDescent="0.25">
      <c r="B17" s="10">
        <v>2</v>
      </c>
      <c r="C17" s="10" t="s">
        <v>107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Катеренюк Илья Иванович</cp:lastModifiedBy>
  <cp:lastPrinted>2020-11-19T09:15:58Z</cp:lastPrinted>
  <dcterms:created xsi:type="dcterms:W3CDTF">2017-09-27T09:31:38Z</dcterms:created>
  <dcterms:modified xsi:type="dcterms:W3CDTF">2020-11-25T12:31:42Z</dcterms:modified>
</cp:coreProperties>
</file>