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<sst xmlns="http://schemas.openxmlformats.org/spreadsheetml/2006/main" count="228" uniqueCount="123">
  <si>
    <t>тыс.руб.</t>
  </si>
  <si>
    <t>Наименование</t>
  </si>
  <si>
    <t>Налоговые доходы</t>
  </si>
  <si>
    <t>Налог на вменённый доход для отдельных видов деятельности</t>
  </si>
  <si>
    <t>Единый сельскохозяйственный налог</t>
  </si>
  <si>
    <t>Плата за патент</t>
  </si>
  <si>
    <t>Госпошлина</t>
  </si>
  <si>
    <t>Неналоговые доходы</t>
  </si>
  <si>
    <t>Проценты, получаемые от предоставления бюджетных кредитов внутри страны за счет средств бюджетов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</si>
  <si>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</si>
  <si>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</si>
  <si>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</si>
  <si>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мр Кинельский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</si>
  <si>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</si>
  <si>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</si>
  <si>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</si>
  <si>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Всего доходов</t>
  </si>
  <si>
    <t>Безвозмездные поступления</t>
  </si>
  <si>
    <t>В том числе:</t>
  </si>
  <si>
    <t>Дотации бюджетам субъектов РФ и муниципальных  образований</t>
  </si>
  <si>
    <t>Дотации  бюджетам муниципальных районов на выравнивание бюджетной обеспеченности</t>
  </si>
  <si>
    <t>Субсидии бюджетам субъектов РФ и муниципальных  образований</t>
  </si>
  <si>
    <t>Субсидии по оплате ст-ти набора продуктов питания для детей в организованных органами местн самоупр-ия оздоровительных лагерях с дневным пребыванием детей в каникул. время.</t>
  </si>
  <si>
    <t>Субвенции бюджетам субъектов РФ и муниципальных образований</t>
  </si>
  <si>
    <t>Субвенции на выплату единовременного пособия при передаче ребенка на воспитание в семью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</si>
  <si>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</si>
  <si>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отдельных государственных полномочий Самарской области по созданию и организации деятельности административных комиссий  муниципальных районов Самарской области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</si>
  <si>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</si>
  <si>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Субвенции на исполнение отдельных государственных полномочий Самарской области в сфере архивного дела</t>
  </si>
  <si>
    <t>Субвенции на исполнение отдельных государственных полномочий Самарской области в сфере охраны окружающей среды</t>
  </si>
  <si>
    <t>Субвенции для исполнения органами госполномочий на поддержку с/х производства.</t>
  </si>
  <si>
    <t xml:space="preserve">Субвенции на исполнение отдельных государственных полномочий Самарской области в сфере градостроительной деятельности на территории Самарской области </t>
  </si>
  <si>
    <t>Субвенции на исполнение государственных полномочий Самарской области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</si>
  <si>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</si>
  <si>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Субвенции на приобритения жилья отдельным категориям граждан: инвалидам</t>
  </si>
  <si>
    <t>Субвенции на исполнение государственных полномочий Самарской области попредоставлению единовременной социальной выплаты на ремонт нуждающегося в ремонте жилого помещения, принадлежащего лицу из числа детей сирот и детей, оставшихся без попечения родителей, на праве единоличной собственности и находящегося на территории Самарской области</t>
  </si>
  <si>
    <t>Субвенции на предоставление дотаций поселениям</t>
  </si>
  <si>
    <t>Иные межбюджетные трансферты</t>
  </si>
  <si>
    <t>Межбюджетные трансферты, передаваемые бюджетам МР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</si>
  <si>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</si>
  <si>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2020 год</t>
  </si>
  <si>
    <t>Акцизы</t>
  </si>
  <si>
    <t>Субвенции на исполнение отдельных государственных полномочий Самарской области по осуществлению денежных выплат на вознаграждение, причитающееся приемному родителю, патронажному воспитателю</t>
  </si>
  <si>
    <t>КБК</t>
  </si>
  <si>
    <t>100 00000 00 0000 000</t>
  </si>
  <si>
    <t>101 02000 01 0000 110</t>
  </si>
  <si>
    <t>100 10300 01 0000 110</t>
  </si>
  <si>
    <t>108 00000 01 0000 110</t>
  </si>
  <si>
    <t>110 00000 00 0000 000</t>
  </si>
  <si>
    <t>111 03050 05 0000 120</t>
  </si>
  <si>
    <t>111 05000 05 0000 120</t>
  </si>
  <si>
    <t>111 05013 05 0000 120</t>
  </si>
  <si>
    <t>111 05035 05 0000 120</t>
  </si>
  <si>
    <t>111 09045 05 0003 120</t>
  </si>
  <si>
    <t>111 09045 05 0002 120</t>
  </si>
  <si>
    <t>111 09045 05 0000 120</t>
  </si>
  <si>
    <t>112 01000 01 0000 120</t>
  </si>
  <si>
    <t>113 00000 05 0000 130</t>
  </si>
  <si>
    <t>114 06000 05 0000 000</t>
  </si>
  <si>
    <t>114 02052 05 0000 410</t>
  </si>
  <si>
    <t>114 06013 05 0000 430</t>
  </si>
  <si>
    <t>116 00000 00 0000 140</t>
  </si>
  <si>
    <t>117 00000 00 0000 180</t>
  </si>
  <si>
    <t>200 00000 00 0000 000</t>
  </si>
  <si>
    <t>202 29999 05 0000 151</t>
  </si>
  <si>
    <t>202 30024 05 0000 151</t>
  </si>
  <si>
    <t>202 39999 05 0000 151</t>
  </si>
  <si>
    <t>202 30027 05 0000 151</t>
  </si>
  <si>
    <t xml:space="preserve">Налог на доходы физических лиц                 </t>
  </si>
  <si>
    <t>Приложение 1</t>
  </si>
  <si>
    <t>Субвенции бюджетам муниципальных районов на развитие молочного скотоводства</t>
  </si>
  <si>
    <t>2021 год</t>
  </si>
  <si>
    <t>111 05313 10 0000 120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</si>
  <si>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</si>
  <si>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</si>
  <si>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</si>
  <si>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</si>
  <si>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</si>
  <si>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</si>
  <si>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неналоговые доходы бюджетов муниципальных районов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</si>
  <si>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                                           </t>
  </si>
  <si>
    <t>Кинельский на 2020-2022 года.</t>
  </si>
  <si>
    <t>2022 год</t>
  </si>
  <si>
    <t>2019 год</t>
  </si>
  <si>
    <t>Разница</t>
  </si>
  <si>
    <t>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</si>
  <si>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 автономных учреждений)</t>
  </si>
  <si>
    <t>60 % -21609,88</t>
  </si>
  <si>
    <t>2020-10%</t>
  </si>
  <si>
    <t>2021-2022 - 34 %</t>
  </si>
  <si>
    <t>Дотации на поддержку мер по обеспечению сбалансированности местных бюджетов</t>
  </si>
  <si>
    <t>Разница     (2020-2019)</t>
  </si>
  <si>
    <t>202 20000 05 0000 150</t>
  </si>
  <si>
    <t>202 10000 05 0000 150</t>
  </si>
  <si>
    <t>202 15001 05 0000 150</t>
  </si>
  <si>
    <t>202 15002 05 0000 150</t>
  </si>
  <si>
    <t>202 30000 05 0000 150</t>
  </si>
  <si>
    <t>202 39999 05 0000 150</t>
  </si>
  <si>
    <t>202 40000 05 0000 150</t>
  </si>
  <si>
    <t>207 05030 05 0000 150</t>
  </si>
  <si>
    <t>202 40014 05 0000 150</t>
  </si>
  <si>
    <t>Прочие безвозмездные поступления в бюджеты муниципальных районов</t>
  </si>
  <si>
    <t>219 00000 05 00000 150</t>
  </si>
  <si>
    <t>Возвраит остатков субсидий, субвенций и иных межбюджетных трансфертов, имеющих целевое назначеие, прошлых лет из бюджетов муниципальных районов</t>
  </si>
  <si>
    <t>Субсидии бюджетам муниципальных районов на формирование земельных участков для многодетных семей</t>
  </si>
  <si>
    <t>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также реализации мероприятий по заключению договоров с управляющими имуществом граждан в случаях, предусмотренных Гражданским кодексом РФ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</si>
  <si>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</si>
  <si>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105 01010 01 0000 110</t>
  </si>
  <si>
    <t>105 02010 01 0000 110</t>
  </si>
  <si>
    <t>105 03010 01 0000 110</t>
  </si>
  <si>
    <t>105 04020 02 0000 110</t>
  </si>
  <si>
    <t>Налог, взимаемый в связи с применением упрощенной системы налогообложения</t>
  </si>
  <si>
    <t>Плата за размещение и эксплуатацию нестационарных торговых объектов на территории муниципального района Кинельский</t>
  </si>
  <si>
    <t>ШТРАФЫ, САНКЦИИ, ВОЗМЕЩЕНИЕ УЩЕРБА</t>
  </si>
  <si>
    <t>117 00000 05 0000 180</t>
  </si>
  <si>
    <t>Реестр</t>
  </si>
  <si>
    <t xml:space="preserve">доходов бюджета муниципального района </t>
  </si>
  <si>
    <t xml:space="preserve">                     РЕЕСТР</t>
  </si>
  <si>
    <t xml:space="preserve">     к пояснительной записки</t>
  </si>
  <si>
    <t>Кинельский на 2021-2023 года.</t>
  </si>
  <si>
    <t>2023 год</t>
  </si>
  <si>
    <t>202 25555 05 0000 150</t>
  </si>
  <si>
    <t>"Формирование комфортной городской среды на 2018-2024годы"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</si>
</sst>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horizontal="right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2" fontId="1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0" fontId="9" fillId="33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 vertical="center" wrapText="1"/>
    </xf>
    <xf numFmtId="2" fontId="2" fillId="33" borderId="0" xfId="0" applyNumberFormat="1" applyFont="1" applyFill="1" applyAlignment="1">
      <alignment horizontal="justify" vertical="center" wrapText="1"/>
    </xf>
    <xf numFmtId="0" fontId="2" fillId="33" borderId="10" xfId="0" applyFont="1" applyFill="1" applyBorder="1" applyAlignment="1">
      <alignment vertical="center" wrapText="1"/>
    </xf>
    <xf numFmtId="172" fontId="4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34" borderId="11" xfId="0" applyNumberFormat="1" applyFont="1" applyFill="1" applyBorder="1" applyAlignment="1">
      <alignment/>
    </xf>
    <xf numFmtId="172" fontId="4" fillId="34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/>
    </xf>
    <xf numFmtId="0" fontId="9" fillId="0" borderId="0" xfId="0" applyFont="1" applyAlignment="1">
      <alignment horizontal="justify" vertical="center" wrapText="1"/>
    </xf>
    <xf numFmtId="0" fontId="8" fillId="0" borderId="11" xfId="0" applyFont="1" applyFill="1" applyBorder="1" applyAlignment="1">
      <alignment/>
    </xf>
    <xf numFmtId="0" fontId="2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vertical="center" wrapText="1"/>
    </xf>
    <xf numFmtId="172" fontId="4" fillId="13" borderId="11" xfId="0" applyNumberFormat="1" applyFont="1" applyFill="1" applyBorder="1" applyAlignment="1">
      <alignment horizontal="center" vertical="center"/>
    </xf>
    <xf numFmtId="172" fontId="4" fillId="8" borderId="11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vertical="center" wrapText="1"/>
    </xf>
    <xf numFmtId="172" fontId="11" fillId="33" borderId="11" xfId="0" applyNumberFormat="1" applyFont="1" applyFill="1" applyBorder="1" applyAlignment="1">
      <alignment vertical="center" wrapText="1"/>
    </xf>
    <xf numFmtId="172" fontId="4" fillId="0" borderId="0" xfId="0" applyNumberFormat="1" applyFont="1" applyAlignment="1">
      <alignment horizontal="justify" vertical="center" wrapText="1"/>
    </xf>
    <xf numFmtId="172" fontId="1" fillId="0" borderId="10" xfId="0" applyNumberFormat="1" applyFont="1" applyFill="1" applyBorder="1" applyAlignment="1">
      <alignment vertical="center" wrapText="1"/>
    </xf>
    <xf numFmtId="172" fontId="3" fillId="13" borderId="11" xfId="0" applyNumberFormat="1" applyFont="1" applyFill="1" applyBorder="1" applyAlignment="1">
      <alignment horizontal="center" vertical="center"/>
    </xf>
    <xf numFmtId="172" fontId="3" fillId="8" borderId="11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Alignment="1">
      <alignment/>
    </xf>
    <xf numFmtId="172" fontId="8" fillId="0" borderId="11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 horizontal="center" vertical="center"/>
    </xf>
    <xf numFmtId="172" fontId="8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172" fontId="4" fillId="0" borderId="10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2" fontId="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00390625" style="13" customWidth="1"/>
    <col min="2" max="2" width="39.00390625" style="13" customWidth="1"/>
    <col min="3" max="3" width="15.25390625" style="13" hidden="1" customWidth="1"/>
    <col min="4" max="4" width="14.00390625" style="13" customWidth="1"/>
    <col min="5" max="5" width="14.00390625" style="13" hidden="1" customWidth="1"/>
    <col min="6" max="6" width="14.00390625" style="13" customWidth="1"/>
    <col min="7" max="7" width="13.25390625" style="13" customWidth="1"/>
    <col min="8" max="8" width="14.75390625" style="14" hidden="1" customWidth="1"/>
    <col min="9" max="9" width="13.75390625" style="14" hidden="1" customWidth="1"/>
    <col min="10" max="10" width="9.125" style="14" customWidth="1"/>
    <col min="11" max="11" width="12.125" style="14" hidden="1" customWidth="1"/>
    <col min="12" max="13" width="0" style="14" hidden="1" customWidth="1"/>
    <col min="14" max="16384" width="9.125" style="14" customWidth="1"/>
  </cols>
  <sheetData>
    <row r="1" spans="6:7" ht="15.75">
      <c r="F1" s="76" t="s">
        <v>69</v>
      </c>
      <c r="G1" s="76"/>
    </row>
    <row r="2" spans="6:7" ht="141" customHeight="1" hidden="1">
      <c r="F2" s="76" t="s">
        <v>80</v>
      </c>
      <c r="G2" s="76"/>
    </row>
    <row r="3" ht="12.75">
      <c r="F3" s="13" t="s">
        <v>118</v>
      </c>
    </row>
    <row r="4" spans="1:7" s="71" customFormat="1" ht="18.75">
      <c r="A4" s="70"/>
      <c r="B4" s="64" t="s">
        <v>117</v>
      </c>
      <c r="C4" s="70"/>
      <c r="D4" s="70"/>
      <c r="E4" s="70"/>
      <c r="F4" s="70"/>
      <c r="G4" s="70"/>
    </row>
    <row r="5" spans="1:7" ht="18.75">
      <c r="A5" s="74" t="s">
        <v>116</v>
      </c>
      <c r="B5" s="74"/>
      <c r="C5" s="74"/>
      <c r="D5" s="74"/>
      <c r="E5" s="74"/>
      <c r="F5" s="74"/>
      <c r="G5" s="74"/>
    </row>
    <row r="6" spans="1:7" ht="18.75">
      <c r="A6" s="75" t="s">
        <v>119</v>
      </c>
      <c r="B6" s="75"/>
      <c r="C6" s="75"/>
      <c r="D6" s="75"/>
      <c r="E6" s="75"/>
      <c r="F6" s="75"/>
      <c r="G6" s="75"/>
    </row>
    <row r="7" spans="2:7" ht="15.75">
      <c r="B7" s="6"/>
      <c r="C7" s="6"/>
      <c r="D7" s="4"/>
      <c r="E7" s="4"/>
      <c r="F7" s="4"/>
      <c r="G7" s="5"/>
    </row>
    <row r="8" spans="2:7" ht="15.75">
      <c r="B8" s="7"/>
      <c r="C8" s="7"/>
      <c r="F8" s="4"/>
      <c r="G8" s="16" t="s">
        <v>0</v>
      </c>
    </row>
    <row r="9" spans="1:9" ht="37.5" customHeight="1">
      <c r="A9" s="8" t="s">
        <v>43</v>
      </c>
      <c r="B9" s="9" t="s">
        <v>1</v>
      </c>
      <c r="C9" s="9" t="s">
        <v>83</v>
      </c>
      <c r="D9" s="22" t="s">
        <v>71</v>
      </c>
      <c r="E9" s="22" t="s">
        <v>91</v>
      </c>
      <c r="F9" s="22" t="s">
        <v>82</v>
      </c>
      <c r="G9" s="22" t="s">
        <v>120</v>
      </c>
      <c r="H9" s="22" t="s">
        <v>83</v>
      </c>
      <c r="I9" s="22" t="s">
        <v>84</v>
      </c>
    </row>
    <row r="10" spans="1:9" ht="18.75">
      <c r="A10" s="17" t="s">
        <v>44</v>
      </c>
      <c r="B10" s="10" t="s">
        <v>2</v>
      </c>
      <c r="C10" s="23" t="e">
        <f>C11+C12+C13+#REF!+C14+C15+C16</f>
        <v>#REF!</v>
      </c>
      <c r="D10" s="23">
        <f aca="true" t="shared" si="0" ref="D10:I10">D11+D12+D13+D14+D15+D16</f>
        <v>130604.09999999999</v>
      </c>
      <c r="E10" s="23">
        <f t="shared" si="0"/>
        <v>-1193.8399999999976</v>
      </c>
      <c r="F10" s="23">
        <f t="shared" si="0"/>
        <v>137796.4</v>
      </c>
      <c r="G10" s="23">
        <f t="shared" si="0"/>
        <v>145474.39999999997</v>
      </c>
      <c r="H10" s="23">
        <f t="shared" si="0"/>
        <v>131786.2</v>
      </c>
      <c r="I10" s="23">
        <f t="shared" si="0"/>
        <v>-1182.0999999999979</v>
      </c>
    </row>
    <row r="11" spans="1:9" ht="24.75" customHeight="1">
      <c r="A11" s="17" t="s">
        <v>45</v>
      </c>
      <c r="B11" s="1" t="s">
        <v>68</v>
      </c>
      <c r="C11" s="40">
        <v>121329</v>
      </c>
      <c r="D11" s="41">
        <v>112911.8</v>
      </c>
      <c r="E11" s="23">
        <f aca="true" t="shared" si="1" ref="E11:E72">D11-C11</f>
        <v>-8417.199999999997</v>
      </c>
      <c r="F11" s="41">
        <v>119686.5</v>
      </c>
      <c r="G11" s="41">
        <v>126867.7</v>
      </c>
      <c r="H11" s="29">
        <v>121329</v>
      </c>
      <c r="I11" s="31">
        <f aca="true" t="shared" si="2" ref="I11:I40">D11-H11</f>
        <v>-8417.199999999997</v>
      </c>
    </row>
    <row r="12" spans="1:9" ht="18.75" hidden="1">
      <c r="A12" s="17" t="s">
        <v>46</v>
      </c>
      <c r="B12" s="1" t="s">
        <v>41</v>
      </c>
      <c r="C12" s="40"/>
      <c r="D12" s="41">
        <v>0</v>
      </c>
      <c r="E12" s="23">
        <f t="shared" si="1"/>
        <v>0</v>
      </c>
      <c r="F12" s="41">
        <v>0</v>
      </c>
      <c r="G12" s="41">
        <v>0</v>
      </c>
      <c r="H12" s="29"/>
      <c r="I12" s="31">
        <f t="shared" si="2"/>
        <v>0</v>
      </c>
    </row>
    <row r="13" spans="1:12" ht="45.75" customHeight="1">
      <c r="A13" s="17" t="s">
        <v>107</v>
      </c>
      <c r="B13" s="66" t="s">
        <v>111</v>
      </c>
      <c r="C13" s="40">
        <v>3744</v>
      </c>
      <c r="D13" s="41">
        <v>13279.9</v>
      </c>
      <c r="E13" s="23">
        <f t="shared" si="1"/>
        <v>9535.9</v>
      </c>
      <c r="F13" s="41">
        <v>13678.3</v>
      </c>
      <c r="G13" s="41">
        <v>14088.6</v>
      </c>
      <c r="H13" s="29">
        <v>3744</v>
      </c>
      <c r="I13" s="31">
        <f t="shared" si="2"/>
        <v>9535.9</v>
      </c>
      <c r="K13" s="14" t="s">
        <v>88</v>
      </c>
      <c r="L13" s="14" t="s">
        <v>89</v>
      </c>
    </row>
    <row r="14" spans="1:9" ht="18.75">
      <c r="A14" s="17" t="s">
        <v>109</v>
      </c>
      <c r="B14" s="1" t="s">
        <v>4</v>
      </c>
      <c r="C14" s="40">
        <v>3217.54</v>
      </c>
      <c r="D14" s="41">
        <v>1773</v>
      </c>
      <c r="E14" s="23">
        <f t="shared" si="1"/>
        <v>-1444.54</v>
      </c>
      <c r="F14" s="41">
        <v>1713</v>
      </c>
      <c r="G14" s="41">
        <v>1718</v>
      </c>
      <c r="H14" s="29">
        <v>3205.8</v>
      </c>
      <c r="I14" s="31">
        <f t="shared" si="2"/>
        <v>-1432.8000000000002</v>
      </c>
    </row>
    <row r="15" spans="1:9" ht="18.75">
      <c r="A15" s="17" t="s">
        <v>110</v>
      </c>
      <c r="B15" s="1" t="s">
        <v>5</v>
      </c>
      <c r="C15" s="40">
        <v>179.4</v>
      </c>
      <c r="D15" s="41">
        <v>174.2</v>
      </c>
      <c r="E15" s="23">
        <f t="shared" si="1"/>
        <v>-5.200000000000017</v>
      </c>
      <c r="F15" s="41">
        <v>179.4</v>
      </c>
      <c r="G15" s="41">
        <v>184.8</v>
      </c>
      <c r="H15" s="29">
        <v>179.4</v>
      </c>
      <c r="I15" s="31">
        <f t="shared" si="2"/>
        <v>-5.200000000000017</v>
      </c>
    </row>
    <row r="16" spans="1:9" ht="18.75" customHeight="1">
      <c r="A16" s="17" t="s">
        <v>47</v>
      </c>
      <c r="B16" s="1" t="s">
        <v>6</v>
      </c>
      <c r="C16" s="40">
        <v>3328</v>
      </c>
      <c r="D16" s="41">
        <v>2465.2</v>
      </c>
      <c r="E16" s="23">
        <f t="shared" si="1"/>
        <v>-862.8000000000002</v>
      </c>
      <c r="F16" s="41">
        <v>2539.2</v>
      </c>
      <c r="G16" s="41">
        <v>2615.3</v>
      </c>
      <c r="H16" s="29">
        <v>3328</v>
      </c>
      <c r="I16" s="32">
        <f t="shared" si="2"/>
        <v>-862.8000000000002</v>
      </c>
    </row>
    <row r="17" spans="1:9" ht="18.75">
      <c r="A17" s="17" t="s">
        <v>48</v>
      </c>
      <c r="B17" s="1" t="s">
        <v>7</v>
      </c>
      <c r="C17" s="42">
        <f>C18+C19+C23+C27+C28+C29+C33+C34+C35</f>
        <v>67457.646</v>
      </c>
      <c r="D17" s="23">
        <f>D18+D19+D23+D27+D28+D29+D33+D34+D35</f>
        <v>59030.1</v>
      </c>
      <c r="E17" s="23">
        <f t="shared" si="1"/>
        <v>-8427.545999999995</v>
      </c>
      <c r="F17" s="23">
        <f>F18+F19+F23+F27+F28+F29+F33+F34</f>
        <v>60038.4</v>
      </c>
      <c r="G17" s="23">
        <f>G18+G19+G23+G27+G28+G29+G33+G34</f>
        <v>61141.9</v>
      </c>
      <c r="H17" s="23">
        <f>H18+H19+H23+H27+H28+H29+H33+H34</f>
        <v>64739.4</v>
      </c>
      <c r="I17" s="31">
        <f t="shared" si="2"/>
        <v>-5709.300000000003</v>
      </c>
    </row>
    <row r="18" spans="1:9" ht="63.75" customHeight="1">
      <c r="A18" s="17" t="s">
        <v>49</v>
      </c>
      <c r="B18" s="1" t="s">
        <v>8</v>
      </c>
      <c r="C18" s="43">
        <v>35</v>
      </c>
      <c r="D18" s="23">
        <v>66</v>
      </c>
      <c r="E18" s="23">
        <f t="shared" si="1"/>
        <v>31</v>
      </c>
      <c r="F18" s="23">
        <v>66</v>
      </c>
      <c r="G18" s="23">
        <v>66</v>
      </c>
      <c r="H18" s="29">
        <v>20</v>
      </c>
      <c r="I18" s="29">
        <f t="shared" si="2"/>
        <v>46</v>
      </c>
    </row>
    <row r="19" spans="1:9" ht="140.25" customHeight="1">
      <c r="A19" s="17" t="s">
        <v>50</v>
      </c>
      <c r="B19" s="3" t="s">
        <v>75</v>
      </c>
      <c r="C19" s="42">
        <f>C20+C21+C22</f>
        <v>23875.805</v>
      </c>
      <c r="D19" s="23">
        <f>D20+D21+D22</f>
        <v>19436</v>
      </c>
      <c r="E19" s="23">
        <f t="shared" si="1"/>
        <v>-4439.805</v>
      </c>
      <c r="F19" s="23">
        <f>F20+F21+F22</f>
        <v>19436</v>
      </c>
      <c r="G19" s="23">
        <f>G20+G21+G22</f>
        <v>19368.7</v>
      </c>
      <c r="H19" s="23">
        <f>H20+H22</f>
        <v>23875.8</v>
      </c>
      <c r="I19" s="33">
        <f t="shared" si="2"/>
        <v>-4439.799999999999</v>
      </c>
    </row>
    <row r="20" spans="1:9" ht="146.25" customHeight="1">
      <c r="A20" s="25" t="s">
        <v>51</v>
      </c>
      <c r="B20" s="37" t="s">
        <v>74</v>
      </c>
      <c r="C20" s="44">
        <v>22854</v>
      </c>
      <c r="D20" s="41">
        <v>17414.5</v>
      </c>
      <c r="E20" s="23">
        <f t="shared" si="1"/>
        <v>-5439.5</v>
      </c>
      <c r="F20" s="41">
        <v>17414.5</v>
      </c>
      <c r="G20" s="41">
        <v>17414.5</v>
      </c>
      <c r="H20" s="29">
        <v>22874.5</v>
      </c>
      <c r="I20" s="33">
        <f t="shared" si="2"/>
        <v>-5460</v>
      </c>
    </row>
    <row r="21" spans="1:9" ht="174.75" customHeight="1">
      <c r="A21" s="25" t="s">
        <v>72</v>
      </c>
      <c r="B21" s="27" t="s">
        <v>73</v>
      </c>
      <c r="C21" s="45">
        <v>20.5</v>
      </c>
      <c r="D21" s="41">
        <v>172.3</v>
      </c>
      <c r="E21" s="23">
        <f t="shared" si="1"/>
        <v>151.8</v>
      </c>
      <c r="F21" s="41">
        <v>172.3</v>
      </c>
      <c r="G21" s="41">
        <v>105</v>
      </c>
      <c r="H21" s="29"/>
      <c r="I21" s="29">
        <f t="shared" si="2"/>
        <v>172.3</v>
      </c>
    </row>
    <row r="22" spans="1:9" ht="94.5" customHeight="1">
      <c r="A22" s="25" t="s">
        <v>52</v>
      </c>
      <c r="B22" s="28" t="s">
        <v>76</v>
      </c>
      <c r="C22" s="46">
        <v>1001.305</v>
      </c>
      <c r="D22" s="41">
        <v>1849.2</v>
      </c>
      <c r="E22" s="23">
        <f t="shared" si="1"/>
        <v>847.8950000000001</v>
      </c>
      <c r="F22" s="41">
        <v>1849.2</v>
      </c>
      <c r="G22" s="41">
        <v>1849.2</v>
      </c>
      <c r="H22" s="29">
        <v>1001.3</v>
      </c>
      <c r="I22" s="29">
        <f t="shared" si="2"/>
        <v>847.9000000000001</v>
      </c>
    </row>
    <row r="23" spans="1:9" ht="124.5" customHeight="1">
      <c r="A23" s="18" t="s">
        <v>55</v>
      </c>
      <c r="B23" s="10" t="s">
        <v>9</v>
      </c>
      <c r="C23" s="23">
        <f>C25+C26</f>
        <v>127.4</v>
      </c>
      <c r="D23" s="23">
        <f>D25+D26</f>
        <v>99.6</v>
      </c>
      <c r="E23" s="23">
        <f t="shared" si="1"/>
        <v>-27.80000000000001</v>
      </c>
      <c r="F23" s="23">
        <f>F25+F26</f>
        <v>99.6</v>
      </c>
      <c r="G23" s="23">
        <f>G25+G26</f>
        <v>58.2</v>
      </c>
      <c r="H23" s="29">
        <v>127.4</v>
      </c>
      <c r="I23" s="33">
        <f t="shared" si="2"/>
        <v>-27.80000000000001</v>
      </c>
    </row>
    <row r="24" spans="1:9" ht="47.25" customHeight="1" hidden="1">
      <c r="A24" s="17"/>
      <c r="B24" s="1" t="s">
        <v>10</v>
      </c>
      <c r="C24" s="47"/>
      <c r="D24" s="48">
        <v>0</v>
      </c>
      <c r="E24" s="23">
        <f t="shared" si="1"/>
        <v>0</v>
      </c>
      <c r="F24" s="49">
        <v>0</v>
      </c>
      <c r="G24" s="49">
        <v>0</v>
      </c>
      <c r="H24" s="29">
        <v>0</v>
      </c>
      <c r="I24" s="29">
        <f t="shared" si="2"/>
        <v>0</v>
      </c>
    </row>
    <row r="25" spans="1:9" ht="31.5">
      <c r="A25" s="17" t="s">
        <v>54</v>
      </c>
      <c r="B25" s="2" t="s">
        <v>11</v>
      </c>
      <c r="C25" s="50">
        <v>72</v>
      </c>
      <c r="D25" s="41">
        <v>0</v>
      </c>
      <c r="E25" s="23">
        <f t="shared" si="1"/>
        <v>-72</v>
      </c>
      <c r="F25" s="41">
        <v>0</v>
      </c>
      <c r="G25" s="41">
        <v>0</v>
      </c>
      <c r="H25" s="29">
        <v>72</v>
      </c>
      <c r="I25" s="33">
        <f t="shared" si="2"/>
        <v>-72</v>
      </c>
    </row>
    <row r="26" spans="1:9" ht="63">
      <c r="A26" s="17" t="s">
        <v>53</v>
      </c>
      <c r="B26" s="2" t="s">
        <v>112</v>
      </c>
      <c r="C26" s="50">
        <v>55.4</v>
      </c>
      <c r="D26" s="41">
        <v>99.6</v>
      </c>
      <c r="E26" s="23">
        <f t="shared" si="1"/>
        <v>44.199999999999996</v>
      </c>
      <c r="F26" s="41">
        <v>99.6</v>
      </c>
      <c r="G26" s="41">
        <v>58.2</v>
      </c>
      <c r="H26" s="29">
        <v>55.4</v>
      </c>
      <c r="I26" s="29">
        <f t="shared" si="2"/>
        <v>44.199999999999996</v>
      </c>
    </row>
    <row r="27" spans="1:13" ht="31.5">
      <c r="A27" s="18" t="s">
        <v>56</v>
      </c>
      <c r="B27" s="10" t="s">
        <v>13</v>
      </c>
      <c r="C27" s="43">
        <v>18120</v>
      </c>
      <c r="D27" s="23">
        <v>37611.5</v>
      </c>
      <c r="E27" s="23">
        <f t="shared" si="1"/>
        <v>19491.5</v>
      </c>
      <c r="F27" s="23">
        <v>38739.8</v>
      </c>
      <c r="G27" s="23">
        <v>39902</v>
      </c>
      <c r="H27" s="29">
        <v>18120</v>
      </c>
      <c r="I27" s="29">
        <f t="shared" si="2"/>
        <v>19491.5</v>
      </c>
      <c r="K27" s="14" t="s">
        <v>87</v>
      </c>
      <c r="L27" s="14">
        <v>21237.82</v>
      </c>
      <c r="M27" s="14">
        <v>29908.36</v>
      </c>
    </row>
    <row r="28" spans="1:9" ht="47.25">
      <c r="A28" s="18" t="s">
        <v>57</v>
      </c>
      <c r="B28" s="24" t="s">
        <v>14</v>
      </c>
      <c r="C28" s="51">
        <v>1408.301</v>
      </c>
      <c r="D28" s="23">
        <v>737</v>
      </c>
      <c r="E28" s="23">
        <f t="shared" si="1"/>
        <v>-671.3009999999999</v>
      </c>
      <c r="F28" s="23">
        <v>787</v>
      </c>
      <c r="G28" s="23">
        <v>837</v>
      </c>
      <c r="H28" s="29">
        <v>1408.3</v>
      </c>
      <c r="I28" s="33">
        <f t="shared" si="2"/>
        <v>-671.3</v>
      </c>
    </row>
    <row r="29" spans="1:9" ht="31.5">
      <c r="A29" s="18" t="s">
        <v>58</v>
      </c>
      <c r="B29" s="10" t="s">
        <v>15</v>
      </c>
      <c r="C29" s="42">
        <f>C30+C31+C32</f>
        <v>10570</v>
      </c>
      <c r="D29" s="23">
        <f>D30+D31+D32</f>
        <v>670</v>
      </c>
      <c r="E29" s="23">
        <f t="shared" si="1"/>
        <v>-9900</v>
      </c>
      <c r="F29" s="23">
        <f>F30+F31</f>
        <v>500</v>
      </c>
      <c r="G29" s="23">
        <f>G30+G31</f>
        <v>500</v>
      </c>
      <c r="H29" s="23">
        <f>H30+H31+H32</f>
        <v>8537.9</v>
      </c>
      <c r="I29" s="33">
        <f t="shared" si="2"/>
        <v>-7867.9</v>
      </c>
    </row>
    <row r="30" spans="1:9" ht="138.75" customHeight="1">
      <c r="A30" s="17" t="s">
        <v>59</v>
      </c>
      <c r="B30" s="26" t="s">
        <v>77</v>
      </c>
      <c r="C30" s="46">
        <v>270</v>
      </c>
      <c r="D30" s="41">
        <v>170</v>
      </c>
      <c r="E30" s="23">
        <f t="shared" si="1"/>
        <v>-100</v>
      </c>
      <c r="F30" s="41">
        <v>0</v>
      </c>
      <c r="G30" s="41">
        <v>0</v>
      </c>
      <c r="H30" s="29">
        <v>600</v>
      </c>
      <c r="I30" s="33">
        <f t="shared" si="2"/>
        <v>-430</v>
      </c>
    </row>
    <row r="31" spans="1:9" ht="111.75" customHeight="1">
      <c r="A31" s="17" t="s">
        <v>60</v>
      </c>
      <c r="B31" s="1" t="s">
        <v>78</v>
      </c>
      <c r="C31" s="40">
        <v>10300</v>
      </c>
      <c r="D31" s="41">
        <v>500</v>
      </c>
      <c r="E31" s="23">
        <f t="shared" si="1"/>
        <v>-9800</v>
      </c>
      <c r="F31" s="41">
        <v>500</v>
      </c>
      <c r="G31" s="41">
        <v>500</v>
      </c>
      <c r="H31" s="29">
        <v>7367.9</v>
      </c>
      <c r="I31" s="33">
        <f t="shared" si="2"/>
        <v>-6867.9</v>
      </c>
    </row>
    <row r="32" spans="1:9" ht="82.5" customHeight="1" hidden="1">
      <c r="A32" s="30" t="s">
        <v>85</v>
      </c>
      <c r="B32" s="35" t="s">
        <v>86</v>
      </c>
      <c r="C32" s="52"/>
      <c r="D32" s="41">
        <v>0</v>
      </c>
      <c r="E32" s="23">
        <f t="shared" si="1"/>
        <v>0</v>
      </c>
      <c r="F32" s="41"/>
      <c r="G32" s="41"/>
      <c r="H32" s="29">
        <v>570</v>
      </c>
      <c r="I32" s="33">
        <f t="shared" si="2"/>
        <v>-570</v>
      </c>
    </row>
    <row r="33" spans="1:9" ht="23.25" customHeight="1">
      <c r="A33" s="17" t="s">
        <v>61</v>
      </c>
      <c r="B33" s="65" t="s">
        <v>113</v>
      </c>
      <c r="C33" s="43">
        <v>13300</v>
      </c>
      <c r="D33" s="23">
        <v>410</v>
      </c>
      <c r="E33" s="23">
        <f t="shared" si="1"/>
        <v>-12890</v>
      </c>
      <c r="F33" s="23">
        <v>410</v>
      </c>
      <c r="G33" s="23">
        <v>410</v>
      </c>
      <c r="H33" s="29">
        <v>12650</v>
      </c>
      <c r="I33" s="33">
        <f t="shared" si="2"/>
        <v>-12240</v>
      </c>
    </row>
    <row r="34" spans="1:9" ht="35.25" customHeight="1" hidden="1">
      <c r="A34" s="17" t="s">
        <v>62</v>
      </c>
      <c r="B34" s="1" t="s">
        <v>79</v>
      </c>
      <c r="C34" s="53"/>
      <c r="D34" s="54">
        <v>0</v>
      </c>
      <c r="E34" s="23">
        <f t="shared" si="1"/>
        <v>0</v>
      </c>
      <c r="F34" s="55">
        <v>0</v>
      </c>
      <c r="G34" s="55">
        <v>0</v>
      </c>
      <c r="H34" s="29"/>
      <c r="I34" s="32">
        <f t="shared" si="2"/>
        <v>0</v>
      </c>
    </row>
    <row r="35" spans="1:9" ht="35.25" customHeight="1">
      <c r="A35" s="17" t="s">
        <v>114</v>
      </c>
      <c r="B35" s="1" t="s">
        <v>79</v>
      </c>
      <c r="C35" s="43">
        <v>21.14</v>
      </c>
      <c r="D35" s="23">
        <v>0</v>
      </c>
      <c r="E35" s="23">
        <f t="shared" si="1"/>
        <v>-21.14</v>
      </c>
      <c r="F35" s="23">
        <v>0</v>
      </c>
      <c r="G35" s="23">
        <v>0</v>
      </c>
      <c r="H35" s="29"/>
      <c r="I35" s="32">
        <f t="shared" si="2"/>
        <v>0</v>
      </c>
    </row>
    <row r="36" spans="1:9" ht="18.75">
      <c r="A36" s="18" t="s">
        <v>44</v>
      </c>
      <c r="B36" s="10" t="s">
        <v>16</v>
      </c>
      <c r="C36" s="23" t="e">
        <f>C10+C17</f>
        <v>#REF!</v>
      </c>
      <c r="D36" s="23">
        <f>D10+D17</f>
        <v>189634.19999999998</v>
      </c>
      <c r="E36" s="23" t="e">
        <f t="shared" si="1"/>
        <v>#REF!</v>
      </c>
      <c r="F36" s="23">
        <f>F10+F17</f>
        <v>197834.8</v>
      </c>
      <c r="G36" s="23">
        <f>G10+G17</f>
        <v>206616.29999999996</v>
      </c>
      <c r="H36" s="23">
        <f>H10+H17</f>
        <v>196525.6</v>
      </c>
      <c r="I36" s="32">
        <f t="shared" si="2"/>
        <v>-6891.400000000023</v>
      </c>
    </row>
    <row r="37" spans="1:9" ht="18.75">
      <c r="A37" s="18" t="s">
        <v>63</v>
      </c>
      <c r="B37" s="11" t="s">
        <v>17</v>
      </c>
      <c r="C37" s="23">
        <f>C39+C42+C47+C48+C68+C70+C71</f>
        <v>371532.74</v>
      </c>
      <c r="D37" s="23">
        <f>D39+D42+D48+D68+D70</f>
        <v>123856.98841999998</v>
      </c>
      <c r="E37" s="23">
        <f t="shared" si="1"/>
        <v>-247675.75158</v>
      </c>
      <c r="F37" s="23">
        <f>F39+F42+F48+F68+F70</f>
        <v>10916</v>
      </c>
      <c r="G37" s="23">
        <f>G39+G42+G48+G68+G70</f>
        <v>0</v>
      </c>
      <c r="H37" s="29">
        <v>350590.706</v>
      </c>
      <c r="I37" s="34">
        <f t="shared" si="2"/>
        <v>-226733.71758000003</v>
      </c>
    </row>
    <row r="38" spans="1:9" ht="18.75">
      <c r="A38" s="17"/>
      <c r="B38" s="1" t="s">
        <v>18</v>
      </c>
      <c r="C38" s="47"/>
      <c r="D38" s="41"/>
      <c r="E38" s="23">
        <f t="shared" si="1"/>
        <v>0</v>
      </c>
      <c r="F38" s="23"/>
      <c r="G38" s="41"/>
      <c r="H38" s="29"/>
      <c r="I38" s="34">
        <f t="shared" si="2"/>
        <v>0</v>
      </c>
    </row>
    <row r="39" spans="1:9" ht="31.5">
      <c r="A39" s="18" t="s">
        <v>93</v>
      </c>
      <c r="B39" s="10" t="s">
        <v>19</v>
      </c>
      <c r="C39" s="23">
        <f>C40+C41</f>
        <v>63941</v>
      </c>
      <c r="D39" s="23">
        <f>D40+D41</f>
        <v>74593</v>
      </c>
      <c r="E39" s="23">
        <f t="shared" si="1"/>
        <v>10652</v>
      </c>
      <c r="F39" s="23">
        <f>F40</f>
        <v>10916</v>
      </c>
      <c r="G39" s="23">
        <f>G40</f>
        <v>0</v>
      </c>
      <c r="H39" s="23">
        <f>H40+H41</f>
        <v>63941.002</v>
      </c>
      <c r="I39" s="34">
        <f t="shared" si="2"/>
        <v>10651.998</v>
      </c>
    </row>
    <row r="40" spans="1:9" ht="47.25">
      <c r="A40" s="17" t="s">
        <v>94</v>
      </c>
      <c r="B40" s="1" t="s">
        <v>20</v>
      </c>
      <c r="C40" s="40">
        <v>58048</v>
      </c>
      <c r="D40" s="41">
        <v>20916</v>
      </c>
      <c r="E40" s="23">
        <f t="shared" si="1"/>
        <v>-37132</v>
      </c>
      <c r="F40" s="41">
        <v>10916</v>
      </c>
      <c r="G40" s="41">
        <v>0</v>
      </c>
      <c r="H40" s="29">
        <v>58048</v>
      </c>
      <c r="I40" s="34">
        <f t="shared" si="2"/>
        <v>-37132</v>
      </c>
    </row>
    <row r="41" spans="1:9" ht="47.25">
      <c r="A41" s="17" t="s">
        <v>95</v>
      </c>
      <c r="B41" s="1" t="s">
        <v>90</v>
      </c>
      <c r="C41" s="40">
        <v>5893</v>
      </c>
      <c r="D41" s="41">
        <v>53677</v>
      </c>
      <c r="E41" s="23">
        <f>D41-C41</f>
        <v>47784</v>
      </c>
      <c r="F41" s="41">
        <v>0</v>
      </c>
      <c r="G41" s="41">
        <v>0</v>
      </c>
      <c r="H41" s="29">
        <v>5893.002</v>
      </c>
      <c r="I41" s="34">
        <f>D41-H41</f>
        <v>47783.998</v>
      </c>
    </row>
    <row r="42" spans="1:9" ht="31.5">
      <c r="A42" s="18" t="s">
        <v>92</v>
      </c>
      <c r="B42" s="10" t="s">
        <v>21</v>
      </c>
      <c r="C42" s="43">
        <v>126862.18</v>
      </c>
      <c r="D42" s="23">
        <f>D43+D44+D45+D46</f>
        <v>13482.199</v>
      </c>
      <c r="E42" s="23">
        <f t="shared" si="1"/>
        <v>-113379.981</v>
      </c>
      <c r="F42" s="23">
        <f>F43+F44+F45+F46</f>
        <v>0</v>
      </c>
      <c r="G42" s="23">
        <f>G43+G44+G45+G46</f>
        <v>0</v>
      </c>
      <c r="H42" s="29">
        <v>119601.053</v>
      </c>
      <c r="I42" s="34">
        <f>D42-H42</f>
        <v>-106118.85399999999</v>
      </c>
    </row>
    <row r="43" spans="1:9" ht="18.75" hidden="1">
      <c r="A43" s="17"/>
      <c r="C43" s="56"/>
      <c r="D43" s="41"/>
      <c r="E43" s="23">
        <f t="shared" si="1"/>
        <v>0</v>
      </c>
      <c r="F43" s="23"/>
      <c r="G43" s="41"/>
      <c r="H43" s="29"/>
      <c r="I43" s="34">
        <f aca="true" t="shared" si="3" ref="I43:I72">D43-H43</f>
        <v>0</v>
      </c>
    </row>
    <row r="44" spans="1:9" ht="30.75">
      <c r="A44" s="17" t="s">
        <v>121</v>
      </c>
      <c r="B44" s="73" t="s">
        <v>122</v>
      </c>
      <c r="C44" s="57"/>
      <c r="D44" s="41">
        <f>13482.199</f>
        <v>13482.199</v>
      </c>
      <c r="E44" s="23">
        <f>D44-C44</f>
        <v>13482.199</v>
      </c>
      <c r="F44" s="41">
        <v>0</v>
      </c>
      <c r="G44" s="41">
        <v>0</v>
      </c>
      <c r="H44" s="29"/>
      <c r="I44" s="34">
        <f t="shared" si="3"/>
        <v>13482.199</v>
      </c>
    </row>
    <row r="45" spans="1:9" ht="18.75" hidden="1">
      <c r="A45" s="17"/>
      <c r="B45" s="1"/>
      <c r="C45" s="47"/>
      <c r="D45" s="41">
        <v>0</v>
      </c>
      <c r="E45" s="23">
        <f t="shared" si="1"/>
        <v>0</v>
      </c>
      <c r="F45" s="41">
        <v>0</v>
      </c>
      <c r="G45" s="41">
        <v>0</v>
      </c>
      <c r="H45" s="29"/>
      <c r="I45" s="34">
        <f t="shared" si="3"/>
        <v>0</v>
      </c>
    </row>
    <row r="46" spans="1:9" ht="33" customHeight="1" hidden="1">
      <c r="A46" s="17"/>
      <c r="B46" s="1"/>
      <c r="C46" s="47"/>
      <c r="D46" s="41">
        <v>0</v>
      </c>
      <c r="E46" s="23">
        <f t="shared" si="1"/>
        <v>0</v>
      </c>
      <c r="F46" s="41">
        <v>0</v>
      </c>
      <c r="G46" s="41">
        <v>0</v>
      </c>
      <c r="H46" s="29"/>
      <c r="I46" s="34">
        <f t="shared" si="3"/>
        <v>0</v>
      </c>
    </row>
    <row r="47" spans="1:9" ht="34.5" customHeight="1" hidden="1">
      <c r="A47" s="38"/>
      <c r="B47" s="39"/>
      <c r="C47" s="43"/>
      <c r="D47" s="23">
        <v>0</v>
      </c>
      <c r="E47" s="23">
        <f t="shared" si="1"/>
        <v>0</v>
      </c>
      <c r="F47" s="23">
        <v>0</v>
      </c>
      <c r="G47" s="23">
        <v>0</v>
      </c>
      <c r="H47" s="29"/>
      <c r="I47" s="34">
        <f t="shared" si="3"/>
        <v>0</v>
      </c>
    </row>
    <row r="48" spans="1:9" ht="31.5">
      <c r="A48" s="18" t="s">
        <v>96</v>
      </c>
      <c r="B48" s="10" t="s">
        <v>23</v>
      </c>
      <c r="C48" s="42">
        <v>63277.05</v>
      </c>
      <c r="D48" s="23">
        <f aca="true" t="shared" si="4" ref="D48:G49">SUM(D51:D67)</f>
        <v>789</v>
      </c>
      <c r="E48" s="23">
        <f t="shared" si="1"/>
        <v>-62488.05</v>
      </c>
      <c r="F48" s="23">
        <f t="shared" si="4"/>
        <v>0</v>
      </c>
      <c r="G48" s="23">
        <f t="shared" si="4"/>
        <v>0</v>
      </c>
      <c r="H48" s="29">
        <v>62111.551</v>
      </c>
      <c r="I48" s="34">
        <f t="shared" si="3"/>
        <v>-61322.551</v>
      </c>
    </row>
    <row r="49" spans="1:9" ht="18.75" hidden="1">
      <c r="A49" s="17"/>
      <c r="B49" s="1"/>
      <c r="C49" s="47"/>
      <c r="D49" s="41">
        <v>0</v>
      </c>
      <c r="E49" s="23">
        <f t="shared" si="1"/>
        <v>0</v>
      </c>
      <c r="F49" s="23">
        <f t="shared" si="4"/>
        <v>0</v>
      </c>
      <c r="G49" s="41">
        <v>0</v>
      </c>
      <c r="H49" s="29"/>
      <c r="I49" s="34">
        <f t="shared" si="3"/>
        <v>0</v>
      </c>
    </row>
    <row r="50" spans="1:9" ht="63" hidden="1">
      <c r="A50" s="19"/>
      <c r="B50" s="1" t="s">
        <v>24</v>
      </c>
      <c r="C50" s="47"/>
      <c r="D50" s="41">
        <v>0</v>
      </c>
      <c r="E50" s="23">
        <f t="shared" si="1"/>
        <v>0</v>
      </c>
      <c r="F50" s="41">
        <v>0</v>
      </c>
      <c r="G50" s="41"/>
      <c r="H50" s="29"/>
      <c r="I50" s="34">
        <f t="shared" si="3"/>
        <v>0</v>
      </c>
    </row>
    <row r="51" spans="1:9" ht="63" hidden="1">
      <c r="A51" s="19" t="s">
        <v>65</v>
      </c>
      <c r="B51" s="1" t="s">
        <v>25</v>
      </c>
      <c r="C51" s="47"/>
      <c r="D51" s="41">
        <v>0</v>
      </c>
      <c r="E51" s="23">
        <f t="shared" si="1"/>
        <v>0</v>
      </c>
      <c r="F51" s="41"/>
      <c r="G51" s="41">
        <v>0</v>
      </c>
      <c r="H51" s="29"/>
      <c r="I51" s="34">
        <f t="shared" si="3"/>
        <v>0</v>
      </c>
    </row>
    <row r="52" spans="1:9" ht="110.25" hidden="1">
      <c r="A52" s="20"/>
      <c r="B52" s="1" t="s">
        <v>26</v>
      </c>
      <c r="C52" s="47"/>
      <c r="D52" s="41">
        <v>0</v>
      </c>
      <c r="E52" s="23">
        <f t="shared" si="1"/>
        <v>0</v>
      </c>
      <c r="F52" s="41">
        <v>0</v>
      </c>
      <c r="G52" s="41">
        <v>0</v>
      </c>
      <c r="H52" s="29"/>
      <c r="I52" s="34">
        <f t="shared" si="3"/>
        <v>0</v>
      </c>
    </row>
    <row r="53" spans="1:9" ht="108.75" customHeight="1" hidden="1">
      <c r="A53" s="20"/>
      <c r="B53" s="1" t="s">
        <v>27</v>
      </c>
      <c r="C53" s="47"/>
      <c r="D53" s="41">
        <v>0</v>
      </c>
      <c r="E53" s="23">
        <f t="shared" si="1"/>
        <v>0</v>
      </c>
      <c r="F53" s="41">
        <v>0</v>
      </c>
      <c r="G53" s="41">
        <v>0</v>
      </c>
      <c r="H53" s="29"/>
      <c r="I53" s="34">
        <f t="shared" si="3"/>
        <v>0</v>
      </c>
    </row>
    <row r="54" spans="1:9" ht="63" hidden="1">
      <c r="A54" s="20"/>
      <c r="B54" s="1" t="s">
        <v>28</v>
      </c>
      <c r="C54" s="47"/>
      <c r="D54" s="41">
        <v>0</v>
      </c>
      <c r="E54" s="23">
        <f t="shared" si="1"/>
        <v>0</v>
      </c>
      <c r="F54" s="58">
        <v>0</v>
      </c>
      <c r="G54" s="41">
        <v>0</v>
      </c>
      <c r="H54" s="29"/>
      <c r="I54" s="34">
        <f t="shared" si="3"/>
        <v>0</v>
      </c>
    </row>
    <row r="55" spans="1:9" ht="63" hidden="1">
      <c r="A55" s="20"/>
      <c r="B55" s="1" t="s">
        <v>29</v>
      </c>
      <c r="C55" s="47"/>
      <c r="D55" s="41">
        <v>0</v>
      </c>
      <c r="E55" s="23">
        <f t="shared" si="1"/>
        <v>0</v>
      </c>
      <c r="F55" s="41">
        <v>0</v>
      </c>
      <c r="G55" s="41">
        <v>0</v>
      </c>
      <c r="H55" s="29"/>
      <c r="I55" s="34">
        <f t="shared" si="3"/>
        <v>0</v>
      </c>
    </row>
    <row r="56" spans="1:9" ht="47.25" hidden="1">
      <c r="A56" s="20"/>
      <c r="B56" s="1" t="s">
        <v>30</v>
      </c>
      <c r="C56" s="47"/>
      <c r="D56" s="41">
        <v>0</v>
      </c>
      <c r="E56" s="23">
        <f t="shared" si="1"/>
        <v>0</v>
      </c>
      <c r="F56" s="41">
        <v>0</v>
      </c>
      <c r="G56" s="41">
        <v>0</v>
      </c>
      <c r="H56" s="29"/>
      <c r="I56" s="34">
        <f t="shared" si="3"/>
        <v>0</v>
      </c>
    </row>
    <row r="57" spans="1:9" ht="18.75" hidden="1">
      <c r="A57" s="20"/>
      <c r="B57" s="1"/>
      <c r="C57" s="47"/>
      <c r="D57" s="41"/>
      <c r="E57" s="23">
        <f t="shared" si="1"/>
        <v>0</v>
      </c>
      <c r="F57" s="41">
        <v>0</v>
      </c>
      <c r="G57" s="41"/>
      <c r="H57" s="29"/>
      <c r="I57" s="34">
        <f t="shared" si="3"/>
        <v>0</v>
      </c>
    </row>
    <row r="58" spans="1:9" ht="78.75" hidden="1">
      <c r="A58" s="20"/>
      <c r="B58" s="1" t="s">
        <v>31</v>
      </c>
      <c r="C58" s="47"/>
      <c r="D58" s="41"/>
      <c r="E58" s="23">
        <f t="shared" si="1"/>
        <v>0</v>
      </c>
      <c r="F58" s="41"/>
      <c r="G58" s="41"/>
      <c r="H58" s="29"/>
      <c r="I58" s="34">
        <f t="shared" si="3"/>
        <v>0</v>
      </c>
    </row>
    <row r="59" spans="1:9" ht="110.25" hidden="1">
      <c r="A59" s="20"/>
      <c r="B59" s="3" t="s">
        <v>32</v>
      </c>
      <c r="C59" s="47"/>
      <c r="D59" s="41">
        <v>0</v>
      </c>
      <c r="E59" s="23">
        <f t="shared" si="1"/>
        <v>0</v>
      </c>
      <c r="F59" s="41"/>
      <c r="G59" s="41"/>
      <c r="H59" s="29"/>
      <c r="I59" s="34">
        <f t="shared" si="3"/>
        <v>0</v>
      </c>
    </row>
    <row r="60" spans="1:9" ht="18.75" hidden="1">
      <c r="A60" s="20"/>
      <c r="B60" s="15"/>
      <c r="C60" s="59"/>
      <c r="D60" s="41"/>
      <c r="E60" s="23">
        <f t="shared" si="1"/>
        <v>0</v>
      </c>
      <c r="F60" s="41"/>
      <c r="G60" s="41">
        <v>0</v>
      </c>
      <c r="H60" s="29"/>
      <c r="I60" s="34">
        <f t="shared" si="3"/>
        <v>0</v>
      </c>
    </row>
    <row r="61" spans="1:9" ht="18.75" hidden="1">
      <c r="A61" s="20"/>
      <c r="B61" s="1"/>
      <c r="C61" s="47"/>
      <c r="D61" s="41"/>
      <c r="E61" s="23">
        <f t="shared" si="1"/>
        <v>0</v>
      </c>
      <c r="F61" s="41">
        <v>0</v>
      </c>
      <c r="G61" s="41"/>
      <c r="H61" s="29"/>
      <c r="I61" s="34">
        <f t="shared" si="3"/>
        <v>0</v>
      </c>
    </row>
    <row r="62" spans="1:9" ht="78.75" hidden="1">
      <c r="A62" s="20"/>
      <c r="B62" s="1" t="s">
        <v>33</v>
      </c>
      <c r="C62" s="47"/>
      <c r="D62" s="41">
        <v>0</v>
      </c>
      <c r="E62" s="23">
        <f t="shared" si="1"/>
        <v>0</v>
      </c>
      <c r="F62" s="41"/>
      <c r="G62" s="41">
        <v>0</v>
      </c>
      <c r="H62" s="29"/>
      <c r="I62" s="34">
        <f t="shared" si="3"/>
        <v>0</v>
      </c>
    </row>
    <row r="63" spans="1:9" ht="110.25" hidden="1">
      <c r="A63" s="17" t="s">
        <v>67</v>
      </c>
      <c r="B63" s="12" t="s">
        <v>42</v>
      </c>
      <c r="C63" s="60"/>
      <c r="D63" s="41">
        <v>0</v>
      </c>
      <c r="E63" s="23">
        <f t="shared" si="1"/>
        <v>0</v>
      </c>
      <c r="F63" s="41">
        <v>0</v>
      </c>
      <c r="G63" s="41">
        <v>0</v>
      </c>
      <c r="H63" s="29"/>
      <c r="I63" s="34">
        <f t="shared" si="3"/>
        <v>0</v>
      </c>
    </row>
    <row r="64" spans="1:9" ht="47.25" hidden="1">
      <c r="A64" s="21" t="s">
        <v>66</v>
      </c>
      <c r="B64" s="1" t="s">
        <v>70</v>
      </c>
      <c r="C64" s="47"/>
      <c r="D64" s="41">
        <v>0</v>
      </c>
      <c r="E64" s="23">
        <f t="shared" si="1"/>
        <v>0</v>
      </c>
      <c r="F64" s="41">
        <v>0</v>
      </c>
      <c r="G64" s="41">
        <v>0</v>
      </c>
      <c r="H64" s="29"/>
      <c r="I64" s="34">
        <f t="shared" si="3"/>
        <v>0</v>
      </c>
    </row>
    <row r="65" spans="1:9" ht="47.25" hidden="1">
      <c r="A65" s="17"/>
      <c r="B65" s="1" t="s">
        <v>34</v>
      </c>
      <c r="C65" s="47"/>
      <c r="D65" s="41">
        <v>0</v>
      </c>
      <c r="E65" s="23">
        <f t="shared" si="1"/>
        <v>0</v>
      </c>
      <c r="F65" s="41">
        <v>0</v>
      </c>
      <c r="G65" s="41">
        <v>0</v>
      </c>
      <c r="H65" s="29"/>
      <c r="I65" s="34">
        <f t="shared" si="3"/>
        <v>0</v>
      </c>
    </row>
    <row r="66" spans="1:9" ht="189" hidden="1">
      <c r="A66" s="17"/>
      <c r="B66" s="1" t="s">
        <v>35</v>
      </c>
      <c r="C66" s="47"/>
      <c r="D66" s="41"/>
      <c r="E66" s="23">
        <f t="shared" si="1"/>
        <v>0</v>
      </c>
      <c r="F66" s="41">
        <v>0</v>
      </c>
      <c r="G66" s="41"/>
      <c r="H66" s="29"/>
      <c r="I66" s="34">
        <f t="shared" si="3"/>
        <v>0</v>
      </c>
    </row>
    <row r="67" spans="1:9" ht="31.5">
      <c r="A67" s="17" t="s">
        <v>97</v>
      </c>
      <c r="B67" s="1" t="s">
        <v>36</v>
      </c>
      <c r="C67" s="40">
        <v>801</v>
      </c>
      <c r="D67" s="41">
        <v>789</v>
      </c>
      <c r="E67" s="23">
        <f t="shared" si="1"/>
        <v>-12</v>
      </c>
      <c r="F67" s="41">
        <v>0</v>
      </c>
      <c r="G67" s="41">
        <v>0</v>
      </c>
      <c r="H67" s="29">
        <v>801</v>
      </c>
      <c r="I67" s="34">
        <f t="shared" si="3"/>
        <v>-12</v>
      </c>
    </row>
    <row r="68" spans="1:9" ht="18.75">
      <c r="A68" s="18" t="s">
        <v>98</v>
      </c>
      <c r="B68" s="10" t="s">
        <v>37</v>
      </c>
      <c r="C68" s="23">
        <v>107851.88</v>
      </c>
      <c r="D68" s="23">
        <f aca="true" t="shared" si="5" ref="D68:G69">D69</f>
        <v>34992.789419999994</v>
      </c>
      <c r="E68" s="23">
        <f t="shared" si="1"/>
        <v>-72859.09058000002</v>
      </c>
      <c r="F68" s="23">
        <f t="shared" si="5"/>
        <v>0</v>
      </c>
      <c r="G68" s="23">
        <f t="shared" si="5"/>
        <v>0</v>
      </c>
      <c r="H68" s="29">
        <v>107834.998</v>
      </c>
      <c r="I68" s="34">
        <f t="shared" si="3"/>
        <v>-72842.20858</v>
      </c>
    </row>
    <row r="69" spans="1:9" ht="108" customHeight="1">
      <c r="A69" s="17" t="s">
        <v>100</v>
      </c>
      <c r="B69" s="1" t="s">
        <v>38</v>
      </c>
      <c r="C69" s="40">
        <v>97924.514</v>
      </c>
      <c r="D69" s="72">
        <f>34283.2+709.58942</f>
        <v>34992.789419999994</v>
      </c>
      <c r="E69" s="41">
        <f t="shared" si="1"/>
        <v>-62931.72458</v>
      </c>
      <c r="F69" s="41">
        <f t="shared" si="5"/>
        <v>0</v>
      </c>
      <c r="G69" s="41">
        <v>0</v>
      </c>
      <c r="H69" s="29">
        <v>97907.63</v>
      </c>
      <c r="I69" s="34">
        <f t="shared" si="3"/>
        <v>-62914.84058000001</v>
      </c>
    </row>
    <row r="70" spans="1:9" ht="32.25" customHeight="1">
      <c r="A70" s="18" t="s">
        <v>99</v>
      </c>
      <c r="B70" s="10" t="s">
        <v>101</v>
      </c>
      <c r="C70" s="43">
        <v>11930</v>
      </c>
      <c r="D70" s="23">
        <v>0</v>
      </c>
      <c r="E70" s="23">
        <f t="shared" si="1"/>
        <v>-11930</v>
      </c>
      <c r="F70" s="41">
        <v>0</v>
      </c>
      <c r="G70" s="23">
        <v>0</v>
      </c>
      <c r="H70" s="29"/>
      <c r="I70" s="34">
        <f t="shared" si="3"/>
        <v>0</v>
      </c>
    </row>
    <row r="71" spans="1:9" ht="78.75">
      <c r="A71" s="18" t="s">
        <v>102</v>
      </c>
      <c r="B71" s="10" t="s">
        <v>103</v>
      </c>
      <c r="C71" s="43">
        <v>-2329.37</v>
      </c>
      <c r="D71" s="23">
        <v>0</v>
      </c>
      <c r="E71" s="23">
        <f t="shared" si="1"/>
        <v>2329.37</v>
      </c>
      <c r="F71" s="23">
        <v>0</v>
      </c>
      <c r="G71" s="23"/>
      <c r="H71" s="29"/>
      <c r="I71" s="34">
        <f t="shared" si="3"/>
        <v>0</v>
      </c>
    </row>
    <row r="72" spans="1:9" ht="18.75">
      <c r="A72" s="17"/>
      <c r="B72" s="10" t="s">
        <v>39</v>
      </c>
      <c r="C72" s="23" t="e">
        <f>C36+C37</f>
        <v>#REF!</v>
      </c>
      <c r="D72" s="23">
        <f>D36+D37</f>
        <v>313491.18841999996</v>
      </c>
      <c r="E72" s="23" t="e">
        <f t="shared" si="1"/>
        <v>#REF!</v>
      </c>
      <c r="F72" s="23">
        <f>F36+F37</f>
        <v>208750.8</v>
      </c>
      <c r="G72" s="23">
        <f>G36+G37</f>
        <v>206616.29999999996</v>
      </c>
      <c r="H72" s="23">
        <f>H36+H37</f>
        <v>547116.306</v>
      </c>
      <c r="I72" s="31">
        <f t="shared" si="3"/>
        <v>-233625.11758000002</v>
      </c>
    </row>
  </sheetData>
  <sheetProtection/>
  <mergeCells count="4">
    <mergeCell ref="A5:G5"/>
    <mergeCell ref="A6:G6"/>
    <mergeCell ref="F1:G1"/>
    <mergeCell ref="F2:G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="80" zoomScaleNormal="80" zoomScalePageLayoutView="0" workbookViewId="0" topLeftCell="A1">
      <selection activeCell="L18" sqref="L18"/>
    </sheetView>
  </sheetViews>
  <sheetFormatPr defaultColWidth="9.00390625" defaultRowHeight="12.75"/>
  <cols>
    <col min="1" max="1" width="23.00390625" style="13" customWidth="1"/>
    <col min="2" max="2" width="39.00390625" style="13" customWidth="1"/>
    <col min="3" max="3" width="15.25390625" style="13" hidden="1" customWidth="1"/>
    <col min="4" max="4" width="14.00390625" style="13" customWidth="1"/>
    <col min="5" max="5" width="14.00390625" style="13" hidden="1" customWidth="1"/>
    <col min="6" max="6" width="14.00390625" style="13" customWidth="1"/>
    <col min="7" max="7" width="13.25390625" style="13" customWidth="1"/>
  </cols>
  <sheetData>
    <row r="1" spans="6:7" ht="15.75">
      <c r="F1" s="76" t="s">
        <v>69</v>
      </c>
      <c r="G1" s="76"/>
    </row>
    <row r="2" spans="6:7" ht="15.75">
      <c r="F2" s="76" t="s">
        <v>80</v>
      </c>
      <c r="G2" s="76"/>
    </row>
    <row r="3" ht="18.75">
      <c r="B3" s="64" t="s">
        <v>115</v>
      </c>
    </row>
    <row r="4" spans="1:7" ht="18.75">
      <c r="A4" s="74" t="s">
        <v>116</v>
      </c>
      <c r="B4" s="74"/>
      <c r="C4" s="74"/>
      <c r="D4" s="74"/>
      <c r="E4" s="74"/>
      <c r="F4" s="74"/>
      <c r="G4" s="74"/>
    </row>
    <row r="5" spans="1:7" ht="18.75">
      <c r="A5" s="75" t="s">
        <v>81</v>
      </c>
      <c r="B5" s="75"/>
      <c r="C5" s="75"/>
      <c r="D5" s="75"/>
      <c r="E5" s="75"/>
      <c r="F5" s="75"/>
      <c r="G5" s="75"/>
    </row>
    <row r="6" spans="2:7" ht="15.75">
      <c r="B6" s="6"/>
      <c r="C6" s="6"/>
      <c r="D6" s="4"/>
      <c r="E6" s="4"/>
      <c r="F6" s="4"/>
      <c r="G6" s="5"/>
    </row>
    <row r="7" spans="2:7" ht="15.75">
      <c r="B7" s="7"/>
      <c r="C7" s="7"/>
      <c r="F7" s="4"/>
      <c r="G7" s="16" t="s">
        <v>0</v>
      </c>
    </row>
    <row r="8" spans="1:7" ht="31.5">
      <c r="A8" s="8" t="s">
        <v>43</v>
      </c>
      <c r="B8" s="9" t="s">
        <v>1</v>
      </c>
      <c r="C8" s="9" t="s">
        <v>83</v>
      </c>
      <c r="D8" s="22" t="s">
        <v>40</v>
      </c>
      <c r="E8" s="22" t="s">
        <v>91</v>
      </c>
      <c r="F8" s="22" t="s">
        <v>71</v>
      </c>
      <c r="G8" s="22" t="s">
        <v>82</v>
      </c>
    </row>
    <row r="9" spans="1:7" ht="18.75">
      <c r="A9" s="17" t="s">
        <v>44</v>
      </c>
      <c r="B9" s="10" t="s">
        <v>2</v>
      </c>
      <c r="C9" s="23">
        <f>C10+C11+C12+C13+C14+C15+C16</f>
        <v>135437.94</v>
      </c>
      <c r="D9" s="23">
        <f>D10+D11+D12+D13+D14+D15+D16</f>
        <v>135587</v>
      </c>
      <c r="E9" s="23">
        <f>D9-C9</f>
        <v>149.05999999999767</v>
      </c>
      <c r="F9" s="23">
        <f>F10+F11+F12+F13+F14+F15+F16</f>
        <v>149128.69999999998</v>
      </c>
      <c r="G9" s="23">
        <f>G10+G11+G12+G13+G14+G15+G16</f>
        <v>157590.08</v>
      </c>
    </row>
    <row r="10" spans="1:7" ht="18.75">
      <c r="A10" s="17" t="s">
        <v>45</v>
      </c>
      <c r="B10" s="1" t="s">
        <v>68</v>
      </c>
      <c r="C10" s="40">
        <v>121329</v>
      </c>
      <c r="D10" s="41">
        <v>121575</v>
      </c>
      <c r="E10" s="23">
        <f aca="true" t="shared" si="0" ref="E10:E72">D10-C10</f>
        <v>246</v>
      </c>
      <c r="F10" s="41">
        <v>128869.5</v>
      </c>
      <c r="G10" s="41">
        <v>136601.7</v>
      </c>
    </row>
    <row r="11" spans="1:7" ht="18.75">
      <c r="A11" s="17" t="s">
        <v>46</v>
      </c>
      <c r="B11" s="1" t="s">
        <v>41</v>
      </c>
      <c r="C11" s="40"/>
      <c r="D11" s="41">
        <v>0</v>
      </c>
      <c r="E11" s="23">
        <f t="shared" si="0"/>
        <v>0</v>
      </c>
      <c r="F11" s="41">
        <v>0</v>
      </c>
      <c r="G11" s="41">
        <v>0</v>
      </c>
    </row>
    <row r="12" spans="1:7" ht="47.25">
      <c r="A12" s="17" t="s">
        <v>107</v>
      </c>
      <c r="B12" s="66" t="s">
        <v>111</v>
      </c>
      <c r="C12" s="40">
        <v>3744</v>
      </c>
      <c r="D12" s="41">
        <v>3882.5</v>
      </c>
      <c r="E12" s="23">
        <f t="shared" si="0"/>
        <v>138.5</v>
      </c>
      <c r="F12" s="41">
        <v>13689.1</v>
      </c>
      <c r="G12" s="41">
        <v>14195.58</v>
      </c>
    </row>
    <row r="13" spans="1:7" ht="31.5">
      <c r="A13" s="17" t="s">
        <v>108</v>
      </c>
      <c r="B13" s="1" t="s">
        <v>3</v>
      </c>
      <c r="C13" s="40">
        <v>3640</v>
      </c>
      <c r="D13" s="41">
        <v>3774.7</v>
      </c>
      <c r="E13" s="23">
        <f t="shared" si="0"/>
        <v>134.69999999999982</v>
      </c>
      <c r="F13" s="41">
        <v>0</v>
      </c>
      <c r="G13" s="41">
        <v>0</v>
      </c>
    </row>
    <row r="14" spans="1:7" ht="18.75">
      <c r="A14" s="17" t="s">
        <v>109</v>
      </c>
      <c r="B14" s="1" t="s">
        <v>4</v>
      </c>
      <c r="C14" s="40">
        <v>3217.54</v>
      </c>
      <c r="D14" s="41">
        <v>3336.5</v>
      </c>
      <c r="E14" s="23">
        <f t="shared" si="0"/>
        <v>118.96000000000004</v>
      </c>
      <c r="F14" s="41">
        <v>3459.9</v>
      </c>
      <c r="G14" s="41">
        <v>3588</v>
      </c>
    </row>
    <row r="15" spans="1:7" ht="18.75">
      <c r="A15" s="17" t="s">
        <v>110</v>
      </c>
      <c r="B15" s="1" t="s">
        <v>5</v>
      </c>
      <c r="C15" s="40">
        <v>179.4</v>
      </c>
      <c r="D15" s="41">
        <v>186</v>
      </c>
      <c r="E15" s="23">
        <f t="shared" si="0"/>
        <v>6.599999999999994</v>
      </c>
      <c r="F15" s="41">
        <v>192.9</v>
      </c>
      <c r="G15" s="41">
        <v>200</v>
      </c>
    </row>
    <row r="16" spans="1:7" ht="18.75">
      <c r="A16" s="17" t="s">
        <v>47</v>
      </c>
      <c r="B16" s="1" t="s">
        <v>6</v>
      </c>
      <c r="C16" s="40">
        <v>3328</v>
      </c>
      <c r="D16" s="41">
        <v>2832.3</v>
      </c>
      <c r="E16" s="23">
        <f t="shared" si="0"/>
        <v>-495.6999999999998</v>
      </c>
      <c r="F16" s="41">
        <v>2917.3</v>
      </c>
      <c r="G16" s="41">
        <v>3004.8</v>
      </c>
    </row>
    <row r="17" spans="1:7" ht="18.75">
      <c r="A17" s="17" t="s">
        <v>48</v>
      </c>
      <c r="B17" s="1" t="s">
        <v>7</v>
      </c>
      <c r="C17" s="42">
        <f>C18+C19+C23+C27+C28+C29+C33+C34+C35</f>
        <v>67457.646</v>
      </c>
      <c r="D17" s="23">
        <f>D18+D19+D23+D27+D28+D29+D33+D34+D35</f>
        <v>44153.219</v>
      </c>
      <c r="E17" s="23">
        <f t="shared" si="0"/>
        <v>-23304.426999999996</v>
      </c>
      <c r="F17" s="23">
        <f>F18+F19+F23+F27+F28+F29+F33+F34</f>
        <v>44025.44499999999</v>
      </c>
      <c r="G17" s="23">
        <f>G18+G19+G23+G27+G28+G29+G33+G34</f>
        <v>52807.625</v>
      </c>
    </row>
    <row r="18" spans="1:7" ht="63">
      <c r="A18" s="17" t="s">
        <v>49</v>
      </c>
      <c r="B18" s="1" t="s">
        <v>8</v>
      </c>
      <c r="C18" s="43">
        <v>35</v>
      </c>
      <c r="D18" s="23">
        <v>20</v>
      </c>
      <c r="E18" s="23">
        <f t="shared" si="0"/>
        <v>-15</v>
      </c>
      <c r="F18" s="23">
        <v>20</v>
      </c>
      <c r="G18" s="23">
        <v>20</v>
      </c>
    </row>
    <row r="19" spans="1:7" ht="157.5">
      <c r="A19" s="17" t="s">
        <v>50</v>
      </c>
      <c r="B19" s="3" t="s">
        <v>75</v>
      </c>
      <c r="C19" s="42">
        <f>C20+C21+C22</f>
        <v>23875.805</v>
      </c>
      <c r="D19" s="23">
        <f>D20+D21+D22</f>
        <v>22006.034</v>
      </c>
      <c r="E19" s="23">
        <f t="shared" si="0"/>
        <v>-1869.7710000000006</v>
      </c>
      <c r="F19" s="23">
        <f>F20+F21+F22</f>
        <v>22752.665</v>
      </c>
      <c r="G19" s="23">
        <f>G20+G21+G22</f>
        <v>23526.922</v>
      </c>
    </row>
    <row r="20" spans="1:7" ht="161.25" customHeight="1">
      <c r="A20" s="25" t="s">
        <v>51</v>
      </c>
      <c r="B20" s="37" t="s">
        <v>74</v>
      </c>
      <c r="C20" s="44">
        <v>22854</v>
      </c>
      <c r="D20" s="41">
        <v>20179.229</v>
      </c>
      <c r="E20" s="23">
        <f t="shared" si="0"/>
        <v>-2674.7710000000006</v>
      </c>
      <c r="F20" s="41">
        <v>20925.86</v>
      </c>
      <c r="G20" s="41">
        <v>21700.117</v>
      </c>
    </row>
    <row r="21" spans="1:7" ht="204.75">
      <c r="A21" s="25" t="s">
        <v>72</v>
      </c>
      <c r="B21" s="27" t="s">
        <v>73</v>
      </c>
      <c r="C21" s="45">
        <v>20.5</v>
      </c>
      <c r="D21" s="41">
        <v>33.376</v>
      </c>
      <c r="E21" s="23">
        <f t="shared" si="0"/>
        <v>12.875999999999998</v>
      </c>
      <c r="F21" s="41">
        <v>33.376</v>
      </c>
      <c r="G21" s="41">
        <v>33.376</v>
      </c>
    </row>
    <row r="22" spans="1:7" ht="126">
      <c r="A22" s="25" t="s">
        <v>52</v>
      </c>
      <c r="B22" s="28" t="s">
        <v>76</v>
      </c>
      <c r="C22" s="46">
        <v>1001.305</v>
      </c>
      <c r="D22" s="41">
        <v>1793.429</v>
      </c>
      <c r="E22" s="23">
        <f t="shared" si="0"/>
        <v>792.1240000000001</v>
      </c>
      <c r="F22" s="41">
        <v>1793.429</v>
      </c>
      <c r="G22" s="41">
        <v>1793.429</v>
      </c>
    </row>
    <row r="23" spans="1:7" ht="157.5">
      <c r="A23" s="18" t="s">
        <v>55</v>
      </c>
      <c r="B23" s="10" t="s">
        <v>9</v>
      </c>
      <c r="C23" s="23">
        <f>C25+C26</f>
        <v>127.4</v>
      </c>
      <c r="D23" s="23">
        <f>D25+D26</f>
        <v>60</v>
      </c>
      <c r="E23" s="23">
        <f t="shared" si="0"/>
        <v>-67.4</v>
      </c>
      <c r="F23" s="23">
        <f>F25+F26</f>
        <v>61.8</v>
      </c>
      <c r="G23" s="23">
        <f>G25+G26</f>
        <v>63.564</v>
      </c>
    </row>
    <row r="24" spans="1:7" ht="47.25">
      <c r="A24" s="17"/>
      <c r="B24" s="1" t="s">
        <v>10</v>
      </c>
      <c r="C24" s="47"/>
      <c r="D24" s="48">
        <v>0</v>
      </c>
      <c r="E24" s="23">
        <f t="shared" si="0"/>
        <v>0</v>
      </c>
      <c r="F24" s="49">
        <v>0</v>
      </c>
      <c r="G24" s="49">
        <v>0</v>
      </c>
    </row>
    <row r="25" spans="1:7" ht="31.5">
      <c r="A25" s="17" t="s">
        <v>54</v>
      </c>
      <c r="B25" s="2" t="s">
        <v>11</v>
      </c>
      <c r="C25" s="50">
        <v>72</v>
      </c>
      <c r="D25" s="41">
        <v>0</v>
      </c>
      <c r="E25" s="23">
        <f t="shared" si="0"/>
        <v>-72</v>
      </c>
      <c r="F25" s="41">
        <v>0</v>
      </c>
      <c r="G25" s="41">
        <v>0</v>
      </c>
    </row>
    <row r="26" spans="1:7" ht="47.25">
      <c r="A26" s="17" t="s">
        <v>53</v>
      </c>
      <c r="B26" s="2" t="s">
        <v>12</v>
      </c>
      <c r="C26" s="50">
        <v>55.4</v>
      </c>
      <c r="D26" s="41">
        <v>60</v>
      </c>
      <c r="E26" s="23">
        <f t="shared" si="0"/>
        <v>4.600000000000001</v>
      </c>
      <c r="F26" s="41">
        <v>61.8</v>
      </c>
      <c r="G26" s="41">
        <v>63.564</v>
      </c>
    </row>
    <row r="27" spans="1:7" ht="31.5">
      <c r="A27" s="18" t="s">
        <v>56</v>
      </c>
      <c r="B27" s="10" t="s">
        <v>13</v>
      </c>
      <c r="C27" s="43">
        <v>18120</v>
      </c>
      <c r="D27" s="23">
        <v>19809.06</v>
      </c>
      <c r="E27" s="23">
        <f t="shared" si="0"/>
        <v>1689.0600000000013</v>
      </c>
      <c r="F27" s="23">
        <v>19468.03</v>
      </c>
      <c r="G27" s="23">
        <v>27416</v>
      </c>
    </row>
    <row r="28" spans="1:7" ht="47.25">
      <c r="A28" s="18" t="s">
        <v>57</v>
      </c>
      <c r="B28" s="24" t="s">
        <v>14</v>
      </c>
      <c r="C28" s="51">
        <v>1408.301</v>
      </c>
      <c r="D28" s="23">
        <v>400</v>
      </c>
      <c r="E28" s="23">
        <f t="shared" si="0"/>
        <v>-1008.3009999999999</v>
      </c>
      <c r="F28" s="23">
        <v>450</v>
      </c>
      <c r="G28" s="23">
        <v>500</v>
      </c>
    </row>
    <row r="29" spans="1:7" ht="31.5">
      <c r="A29" s="18" t="s">
        <v>58</v>
      </c>
      <c r="B29" s="10" t="s">
        <v>15</v>
      </c>
      <c r="C29" s="42">
        <f>C30+C31+C32</f>
        <v>10570</v>
      </c>
      <c r="D29" s="23">
        <f>D30+D31+D32</f>
        <v>1593.125</v>
      </c>
      <c r="E29" s="23">
        <f t="shared" si="0"/>
        <v>-8976.875</v>
      </c>
      <c r="F29" s="23">
        <f>F30+F31</f>
        <v>1000</v>
      </c>
      <c r="G29" s="23">
        <f>G30+G31</f>
        <v>1000</v>
      </c>
    </row>
    <row r="30" spans="1:7" ht="157.5">
      <c r="A30" s="17" t="s">
        <v>59</v>
      </c>
      <c r="B30" s="26" t="s">
        <v>77</v>
      </c>
      <c r="C30" s="46">
        <v>270</v>
      </c>
      <c r="D30" s="41">
        <v>170</v>
      </c>
      <c r="E30" s="23">
        <f t="shared" si="0"/>
        <v>-100</v>
      </c>
      <c r="F30" s="41">
        <v>0</v>
      </c>
      <c r="G30" s="41">
        <v>0</v>
      </c>
    </row>
    <row r="31" spans="1:7" ht="110.25">
      <c r="A31" s="17" t="s">
        <v>60</v>
      </c>
      <c r="B31" s="1" t="s">
        <v>78</v>
      </c>
      <c r="C31" s="40">
        <v>10300</v>
      </c>
      <c r="D31" s="41">
        <v>1423.125</v>
      </c>
      <c r="E31" s="23">
        <f t="shared" si="0"/>
        <v>-8876.875</v>
      </c>
      <c r="F31" s="41">
        <v>1000</v>
      </c>
      <c r="G31" s="41">
        <v>1000</v>
      </c>
    </row>
    <row r="32" spans="1:7" ht="80.25" customHeight="1">
      <c r="A32" s="30" t="s">
        <v>85</v>
      </c>
      <c r="B32" s="68" t="s">
        <v>86</v>
      </c>
      <c r="C32" s="67"/>
      <c r="D32" s="41">
        <v>0</v>
      </c>
      <c r="E32" s="23">
        <f t="shared" si="0"/>
        <v>0</v>
      </c>
      <c r="F32" s="41"/>
      <c r="G32" s="41"/>
    </row>
    <row r="33" spans="1:7" ht="30">
      <c r="A33" s="17" t="s">
        <v>61</v>
      </c>
      <c r="B33" s="69" t="s">
        <v>113</v>
      </c>
      <c r="C33" s="43">
        <v>13300</v>
      </c>
      <c r="D33" s="23">
        <v>265</v>
      </c>
      <c r="E33" s="23">
        <f t="shared" si="0"/>
        <v>-13035</v>
      </c>
      <c r="F33" s="23">
        <v>272.95</v>
      </c>
      <c r="G33" s="23">
        <v>281.139</v>
      </c>
    </row>
    <row r="34" spans="1:7" ht="31.5">
      <c r="A34" s="17" t="s">
        <v>62</v>
      </c>
      <c r="B34" s="1" t="s">
        <v>79</v>
      </c>
      <c r="C34" s="53"/>
      <c r="D34" s="54">
        <v>0</v>
      </c>
      <c r="E34" s="23">
        <f t="shared" si="0"/>
        <v>0</v>
      </c>
      <c r="F34" s="55">
        <v>0</v>
      </c>
      <c r="G34" s="55">
        <v>0</v>
      </c>
    </row>
    <row r="35" spans="1:7" ht="31.5">
      <c r="A35" s="17" t="s">
        <v>62</v>
      </c>
      <c r="B35" s="1" t="s">
        <v>79</v>
      </c>
      <c r="C35" s="43">
        <v>21.14</v>
      </c>
      <c r="D35" s="23">
        <v>0</v>
      </c>
      <c r="E35" s="23">
        <f t="shared" si="0"/>
        <v>-21.14</v>
      </c>
      <c r="F35" s="23">
        <v>0</v>
      </c>
      <c r="G35" s="23">
        <v>0</v>
      </c>
    </row>
    <row r="36" spans="1:7" ht="18.75">
      <c r="A36" s="18" t="s">
        <v>44</v>
      </c>
      <c r="B36" s="10" t="s">
        <v>16</v>
      </c>
      <c r="C36" s="23">
        <f>C9+C17</f>
        <v>202895.586</v>
      </c>
      <c r="D36" s="23">
        <f>D9+D17</f>
        <v>179740.21899999998</v>
      </c>
      <c r="E36" s="23">
        <f t="shared" si="0"/>
        <v>-23155.367000000027</v>
      </c>
      <c r="F36" s="23">
        <f>F9+F17</f>
        <v>193154.14499999996</v>
      </c>
      <c r="G36" s="23">
        <f>G9+G17</f>
        <v>210397.705</v>
      </c>
    </row>
    <row r="37" spans="1:7" ht="18.75">
      <c r="A37" s="18" t="s">
        <v>63</v>
      </c>
      <c r="B37" s="11" t="s">
        <v>17</v>
      </c>
      <c r="C37" s="23">
        <f>C39+C42+C47+C48+C68+C70+C71</f>
        <v>371532.74</v>
      </c>
      <c r="D37" s="23">
        <f>D39+D42+D48+D68+D70</f>
        <v>89147.5</v>
      </c>
      <c r="E37" s="23">
        <f t="shared" si="0"/>
        <v>-282385.24</v>
      </c>
      <c r="F37" s="23">
        <f>F39+F42+F48+F68+F70</f>
        <v>20916</v>
      </c>
      <c r="G37" s="23">
        <f>G39+G42+G48+G68+G70</f>
        <v>10916</v>
      </c>
    </row>
    <row r="38" spans="1:7" ht="18.75">
      <c r="A38" s="17"/>
      <c r="B38" s="1" t="s">
        <v>18</v>
      </c>
      <c r="C38" s="47"/>
      <c r="D38" s="41"/>
      <c r="E38" s="23">
        <f t="shared" si="0"/>
        <v>0</v>
      </c>
      <c r="F38" s="23"/>
      <c r="G38" s="41"/>
    </row>
    <row r="39" spans="1:7" ht="31.5">
      <c r="A39" s="18" t="s">
        <v>93</v>
      </c>
      <c r="B39" s="10" t="s">
        <v>19</v>
      </c>
      <c r="C39" s="23">
        <f>C40+C41</f>
        <v>63941</v>
      </c>
      <c r="D39" s="23">
        <f>D40+D41</f>
        <v>29012.7</v>
      </c>
      <c r="E39" s="23">
        <f t="shared" si="0"/>
        <v>-34928.3</v>
      </c>
      <c r="F39" s="23">
        <f>F40</f>
        <v>20916</v>
      </c>
      <c r="G39" s="23">
        <f>G40</f>
        <v>10916</v>
      </c>
    </row>
    <row r="40" spans="1:7" ht="47.25">
      <c r="A40" s="17" t="s">
        <v>94</v>
      </c>
      <c r="B40" s="1" t="s">
        <v>20</v>
      </c>
      <c r="C40" s="40">
        <v>58048</v>
      </c>
      <c r="D40" s="41">
        <v>20916</v>
      </c>
      <c r="E40" s="23">
        <f t="shared" si="0"/>
        <v>-37132</v>
      </c>
      <c r="F40" s="41">
        <v>20916</v>
      </c>
      <c r="G40" s="33">
        <v>10916</v>
      </c>
    </row>
    <row r="41" spans="1:7" ht="47.25">
      <c r="A41" s="17" t="s">
        <v>95</v>
      </c>
      <c r="B41" s="1" t="s">
        <v>90</v>
      </c>
      <c r="C41" s="40">
        <v>5893</v>
      </c>
      <c r="D41" s="41">
        <v>8096.7</v>
      </c>
      <c r="E41" s="23">
        <f>D41-C41</f>
        <v>2203.7</v>
      </c>
      <c r="F41" s="41">
        <v>0</v>
      </c>
      <c r="G41" s="41">
        <v>0</v>
      </c>
    </row>
    <row r="42" spans="1:7" ht="31.5">
      <c r="A42" s="18" t="s">
        <v>92</v>
      </c>
      <c r="B42" s="10" t="s">
        <v>21</v>
      </c>
      <c r="C42" s="43">
        <v>126862.18</v>
      </c>
      <c r="D42" s="23">
        <f>D43+D44+D45+D46</f>
        <v>255</v>
      </c>
      <c r="E42" s="23">
        <f t="shared" si="0"/>
        <v>-126607.18</v>
      </c>
      <c r="F42" s="23">
        <f>F43+F44+F45+F46</f>
        <v>0</v>
      </c>
      <c r="G42" s="23">
        <f>G43+G44+G45+G46</f>
        <v>0</v>
      </c>
    </row>
    <row r="43" spans="1:7" ht="18.75" hidden="1">
      <c r="A43" s="17"/>
      <c r="B43" s="36"/>
      <c r="C43" s="57"/>
      <c r="D43" s="41"/>
      <c r="E43" s="23">
        <f t="shared" si="0"/>
        <v>0</v>
      </c>
      <c r="F43" s="23"/>
      <c r="G43" s="41"/>
    </row>
    <row r="44" spans="1:7" ht="47.25">
      <c r="A44" s="17" t="s">
        <v>64</v>
      </c>
      <c r="B44" s="28" t="s">
        <v>104</v>
      </c>
      <c r="C44" s="57"/>
      <c r="D44" s="41">
        <v>255</v>
      </c>
      <c r="E44" s="23">
        <f>D44-C44</f>
        <v>255</v>
      </c>
      <c r="F44" s="41">
        <v>0</v>
      </c>
      <c r="G44" s="41">
        <v>0</v>
      </c>
    </row>
    <row r="45" spans="1:7" ht="18.75" hidden="1">
      <c r="A45" s="17"/>
      <c r="B45" s="61"/>
      <c r="C45" s="62"/>
      <c r="D45" s="41">
        <v>0</v>
      </c>
      <c r="E45" s="23">
        <f t="shared" si="0"/>
        <v>0</v>
      </c>
      <c r="F45" s="41">
        <v>0</v>
      </c>
      <c r="G45" s="41">
        <v>0</v>
      </c>
    </row>
    <row r="46" spans="1:7" ht="94.5" hidden="1">
      <c r="A46" s="17"/>
      <c r="B46" s="1" t="s">
        <v>22</v>
      </c>
      <c r="C46" s="47"/>
      <c r="D46" s="41">
        <v>0</v>
      </c>
      <c r="E46" s="23">
        <f t="shared" si="0"/>
        <v>0</v>
      </c>
      <c r="F46" s="41">
        <v>0</v>
      </c>
      <c r="G46" s="41">
        <v>0</v>
      </c>
    </row>
    <row r="47" spans="1:7" ht="18.75" hidden="1">
      <c r="A47" s="38"/>
      <c r="B47" s="39"/>
      <c r="C47" s="43"/>
      <c r="D47" s="23">
        <v>0</v>
      </c>
      <c r="E47" s="23">
        <f t="shared" si="0"/>
        <v>0</v>
      </c>
      <c r="F47" s="23">
        <v>0</v>
      </c>
      <c r="G47" s="23">
        <v>0</v>
      </c>
    </row>
    <row r="48" spans="1:7" ht="31.5">
      <c r="A48" s="18" t="s">
        <v>96</v>
      </c>
      <c r="B48" s="10" t="s">
        <v>23</v>
      </c>
      <c r="C48" s="42">
        <v>63277.05</v>
      </c>
      <c r="D48" s="23">
        <f aca="true" t="shared" si="1" ref="D48:G49">SUM(D51:D67)</f>
        <v>51085</v>
      </c>
      <c r="E48" s="23">
        <f t="shared" si="0"/>
        <v>-12192.050000000003</v>
      </c>
      <c r="F48" s="23">
        <f t="shared" si="1"/>
        <v>0</v>
      </c>
      <c r="G48" s="23">
        <f t="shared" si="1"/>
        <v>0</v>
      </c>
    </row>
    <row r="49" spans="1:7" ht="18.75" hidden="1">
      <c r="A49" s="17"/>
      <c r="B49" s="1"/>
      <c r="C49" s="47"/>
      <c r="D49" s="41">
        <v>0</v>
      </c>
      <c r="E49" s="23">
        <f t="shared" si="0"/>
        <v>0</v>
      </c>
      <c r="F49" s="23">
        <f t="shared" si="1"/>
        <v>0</v>
      </c>
      <c r="G49" s="41">
        <v>0</v>
      </c>
    </row>
    <row r="50" spans="1:7" ht="63" hidden="1">
      <c r="A50" s="19"/>
      <c r="B50" s="1" t="s">
        <v>24</v>
      </c>
      <c r="C50" s="47"/>
      <c r="D50" s="41">
        <v>0</v>
      </c>
      <c r="E50" s="23">
        <f t="shared" si="0"/>
        <v>0</v>
      </c>
      <c r="F50" s="41">
        <v>0</v>
      </c>
      <c r="G50" s="41">
        <v>0</v>
      </c>
    </row>
    <row r="51" spans="1:7" ht="63">
      <c r="A51" s="19" t="s">
        <v>65</v>
      </c>
      <c r="B51" s="1" t="s">
        <v>25</v>
      </c>
      <c r="C51" s="47"/>
      <c r="D51" s="41">
        <v>491</v>
      </c>
      <c r="E51" s="23">
        <f t="shared" si="0"/>
        <v>491</v>
      </c>
      <c r="F51" s="41">
        <v>0</v>
      </c>
      <c r="G51" s="41">
        <v>0</v>
      </c>
    </row>
    <row r="52" spans="1:7" ht="110.25">
      <c r="A52" s="20"/>
      <c r="B52" s="1" t="s">
        <v>26</v>
      </c>
      <c r="C52" s="47"/>
      <c r="D52" s="41">
        <v>680</v>
      </c>
      <c r="E52" s="23">
        <f t="shared" si="0"/>
        <v>680</v>
      </c>
      <c r="F52" s="41">
        <v>0</v>
      </c>
      <c r="G52" s="41">
        <v>0</v>
      </c>
    </row>
    <row r="53" spans="1:7" ht="141.75">
      <c r="A53" s="20"/>
      <c r="B53" s="1" t="s">
        <v>27</v>
      </c>
      <c r="C53" s="47"/>
      <c r="D53" s="41">
        <v>2529</v>
      </c>
      <c r="E53" s="23">
        <f t="shared" si="0"/>
        <v>2529</v>
      </c>
      <c r="F53" s="41">
        <v>0</v>
      </c>
      <c r="G53" s="41">
        <v>0</v>
      </c>
    </row>
    <row r="54" spans="1:7" ht="63">
      <c r="A54" s="20"/>
      <c r="B54" s="1" t="s">
        <v>28</v>
      </c>
      <c r="C54" s="47"/>
      <c r="D54" s="41">
        <v>206</v>
      </c>
      <c r="E54" s="23">
        <f t="shared" si="0"/>
        <v>206</v>
      </c>
      <c r="F54" s="58">
        <v>0</v>
      </c>
      <c r="G54" s="41">
        <v>0</v>
      </c>
    </row>
    <row r="55" spans="1:7" ht="63">
      <c r="A55" s="20"/>
      <c r="B55" s="1" t="s">
        <v>29</v>
      </c>
      <c r="C55" s="47"/>
      <c r="D55" s="41">
        <v>0</v>
      </c>
      <c r="E55" s="23">
        <f t="shared" si="0"/>
        <v>0</v>
      </c>
      <c r="F55" s="41">
        <v>0</v>
      </c>
      <c r="G55" s="41">
        <v>0</v>
      </c>
    </row>
    <row r="56" spans="1:7" ht="47.25">
      <c r="A56" s="20"/>
      <c r="B56" s="1" t="s">
        <v>30</v>
      </c>
      <c r="C56" s="47"/>
      <c r="D56" s="41">
        <v>4043</v>
      </c>
      <c r="E56" s="23">
        <f t="shared" si="0"/>
        <v>4043</v>
      </c>
      <c r="F56" s="41">
        <v>0</v>
      </c>
      <c r="G56" s="41">
        <v>0</v>
      </c>
    </row>
    <row r="57" spans="1:7" ht="180">
      <c r="A57" s="20"/>
      <c r="B57" s="63" t="s">
        <v>105</v>
      </c>
      <c r="C57" s="47"/>
      <c r="D57" s="41">
        <v>480</v>
      </c>
      <c r="E57" s="23">
        <f t="shared" si="0"/>
        <v>480</v>
      </c>
      <c r="F57" s="41">
        <v>0</v>
      </c>
      <c r="G57" s="41">
        <v>0</v>
      </c>
    </row>
    <row r="58" spans="1:7" ht="78.75" hidden="1">
      <c r="A58" s="20"/>
      <c r="B58" s="1" t="s">
        <v>31</v>
      </c>
      <c r="C58" s="47"/>
      <c r="D58" s="41"/>
      <c r="E58" s="23">
        <f t="shared" si="0"/>
        <v>0</v>
      </c>
      <c r="F58" s="41"/>
      <c r="G58" s="41"/>
    </row>
    <row r="59" spans="1:7" ht="94.5">
      <c r="A59" s="20"/>
      <c r="B59" s="3" t="s">
        <v>106</v>
      </c>
      <c r="C59" s="47"/>
      <c r="D59" s="41">
        <v>75</v>
      </c>
      <c r="E59" s="23">
        <f t="shared" si="0"/>
        <v>75</v>
      </c>
      <c r="F59" s="41">
        <v>0</v>
      </c>
      <c r="G59" s="41">
        <v>0</v>
      </c>
    </row>
    <row r="60" spans="1:7" ht="18.75" hidden="1">
      <c r="A60" s="20"/>
      <c r="B60" s="15"/>
      <c r="C60" s="59"/>
      <c r="D60" s="41"/>
      <c r="E60" s="23">
        <f t="shared" si="0"/>
        <v>0</v>
      </c>
      <c r="F60" s="41"/>
      <c r="G60" s="41">
        <v>0</v>
      </c>
    </row>
    <row r="61" spans="1:7" ht="18.75" hidden="1">
      <c r="A61" s="20"/>
      <c r="B61" s="1"/>
      <c r="C61" s="47"/>
      <c r="D61" s="41"/>
      <c r="E61" s="23">
        <f t="shared" si="0"/>
        <v>0</v>
      </c>
      <c r="F61" s="41">
        <v>0</v>
      </c>
      <c r="G61" s="41"/>
    </row>
    <row r="62" spans="1:7" ht="78.75" hidden="1">
      <c r="A62" s="20"/>
      <c r="B62" s="1" t="s">
        <v>33</v>
      </c>
      <c r="C62" s="47"/>
      <c r="D62" s="41">
        <v>0</v>
      </c>
      <c r="E62" s="23">
        <f t="shared" si="0"/>
        <v>0</v>
      </c>
      <c r="F62" s="41"/>
      <c r="G62" s="41">
        <v>0</v>
      </c>
    </row>
    <row r="63" spans="1:7" ht="110.25">
      <c r="A63" s="17" t="s">
        <v>67</v>
      </c>
      <c r="B63" s="12" t="s">
        <v>42</v>
      </c>
      <c r="C63" s="60"/>
      <c r="D63" s="41">
        <v>6023</v>
      </c>
      <c r="E63" s="23">
        <f t="shared" si="0"/>
        <v>6023</v>
      </c>
      <c r="F63" s="41">
        <v>0</v>
      </c>
      <c r="G63" s="41">
        <v>0</v>
      </c>
    </row>
    <row r="64" spans="1:7" ht="47.25">
      <c r="A64" s="21" t="s">
        <v>66</v>
      </c>
      <c r="B64" s="1" t="s">
        <v>70</v>
      </c>
      <c r="C64" s="47"/>
      <c r="D64" s="41">
        <v>35769</v>
      </c>
      <c r="E64" s="23">
        <f t="shared" si="0"/>
        <v>35769</v>
      </c>
      <c r="F64" s="41">
        <v>0</v>
      </c>
      <c r="G64" s="41">
        <v>0</v>
      </c>
    </row>
    <row r="65" spans="1:7" ht="47.25" hidden="1">
      <c r="A65" s="17"/>
      <c r="B65" s="1" t="s">
        <v>34</v>
      </c>
      <c r="C65" s="47"/>
      <c r="D65" s="41">
        <v>0</v>
      </c>
      <c r="E65" s="23">
        <f t="shared" si="0"/>
        <v>0</v>
      </c>
      <c r="F65" s="41">
        <v>0</v>
      </c>
      <c r="G65" s="41">
        <v>0</v>
      </c>
    </row>
    <row r="66" spans="1:7" ht="189" hidden="1">
      <c r="A66" s="17"/>
      <c r="B66" s="1" t="s">
        <v>35</v>
      </c>
      <c r="C66" s="47"/>
      <c r="D66" s="41"/>
      <c r="E66" s="23">
        <f t="shared" si="0"/>
        <v>0</v>
      </c>
      <c r="F66" s="41">
        <v>0</v>
      </c>
      <c r="G66" s="41"/>
    </row>
    <row r="67" spans="1:7" ht="31.5">
      <c r="A67" s="17" t="s">
        <v>97</v>
      </c>
      <c r="B67" s="1" t="s">
        <v>36</v>
      </c>
      <c r="C67" s="40">
        <v>801</v>
      </c>
      <c r="D67" s="41">
        <v>789</v>
      </c>
      <c r="E67" s="23">
        <f t="shared" si="0"/>
        <v>-12</v>
      </c>
      <c r="F67" s="41">
        <v>0</v>
      </c>
      <c r="G67" s="41">
        <v>0</v>
      </c>
    </row>
    <row r="68" spans="1:7" ht="18.75">
      <c r="A68" s="18" t="s">
        <v>98</v>
      </c>
      <c r="B68" s="10" t="s">
        <v>37</v>
      </c>
      <c r="C68" s="23">
        <v>107851.88</v>
      </c>
      <c r="D68" s="23">
        <f aca="true" t="shared" si="2" ref="D68:G69">D69</f>
        <v>8794.8</v>
      </c>
      <c r="E68" s="23">
        <f t="shared" si="0"/>
        <v>-99057.08</v>
      </c>
      <c r="F68" s="23">
        <f t="shared" si="2"/>
        <v>0</v>
      </c>
      <c r="G68" s="23">
        <f t="shared" si="2"/>
        <v>0</v>
      </c>
    </row>
    <row r="69" spans="1:7" ht="110.25">
      <c r="A69" s="17" t="s">
        <v>100</v>
      </c>
      <c r="B69" s="1" t="s">
        <v>38</v>
      </c>
      <c r="C69" s="40">
        <v>97924.514</v>
      </c>
      <c r="D69" s="41">
        <v>8794.8</v>
      </c>
      <c r="E69" s="41">
        <f t="shared" si="0"/>
        <v>-89129.71399999999</v>
      </c>
      <c r="F69" s="41">
        <f t="shared" si="2"/>
        <v>0</v>
      </c>
      <c r="G69" s="41">
        <v>0</v>
      </c>
    </row>
    <row r="70" spans="1:7" ht="47.25">
      <c r="A70" s="18" t="s">
        <v>99</v>
      </c>
      <c r="B70" s="10" t="s">
        <v>101</v>
      </c>
      <c r="C70" s="43">
        <v>11930</v>
      </c>
      <c r="D70" s="23">
        <v>0</v>
      </c>
      <c r="E70" s="23">
        <f t="shared" si="0"/>
        <v>-11930</v>
      </c>
      <c r="F70" s="41">
        <v>0</v>
      </c>
      <c r="G70" s="23">
        <v>0</v>
      </c>
    </row>
    <row r="71" spans="1:7" ht="78.75">
      <c r="A71" s="18" t="s">
        <v>102</v>
      </c>
      <c r="B71" s="10" t="s">
        <v>103</v>
      </c>
      <c r="C71" s="43">
        <v>-2329.37</v>
      </c>
      <c r="D71" s="23">
        <v>0</v>
      </c>
      <c r="E71" s="23">
        <f t="shared" si="0"/>
        <v>2329.37</v>
      </c>
      <c r="F71" s="23">
        <v>0</v>
      </c>
      <c r="G71" s="23"/>
    </row>
    <row r="72" spans="1:7" ht="18.75">
      <c r="A72" s="17"/>
      <c r="B72" s="10" t="s">
        <v>39</v>
      </c>
      <c r="C72" s="23">
        <f>C36+C37</f>
        <v>574428.326</v>
      </c>
      <c r="D72" s="23">
        <f>D36+D37</f>
        <v>268887.719</v>
      </c>
      <c r="E72" s="23">
        <f t="shared" si="0"/>
        <v>-305540.607</v>
      </c>
      <c r="F72" s="23">
        <f>F36+F37</f>
        <v>214070.14499999996</v>
      </c>
      <c r="G72" s="23">
        <f>G36+G37</f>
        <v>221313.705</v>
      </c>
    </row>
  </sheetData>
  <sheetProtection/>
  <mergeCells count="4">
    <mergeCell ref="F1:G1"/>
    <mergeCell ref="F2:G2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Катеренюк Илья Иванович</cp:lastModifiedBy>
  <cp:lastPrinted>2020-11-16T09:36:38Z</cp:lastPrinted>
  <dcterms:created xsi:type="dcterms:W3CDTF">2016-10-06T05:03:32Z</dcterms:created>
  <dcterms:modified xsi:type="dcterms:W3CDTF">2020-11-25T12:23:46Z</dcterms:modified>
  <cp:category/>
  <cp:version/>
  <cp:contentType/>
  <cp:contentStatus/>
</cp:coreProperties>
</file>