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25" activeTab="0"/>
  </bookViews>
  <sheets>
    <sheet name="Приложение №4" sheetId="1" r:id="rId1"/>
    <sheet name="КС" sheetId="2" r:id="rId2"/>
  </sheets>
  <definedNames>
    <definedName name="_xlfn.SUMIFS" hidden="1">#NAME?</definedName>
    <definedName name="_xlnm._FilterDatabase" localSheetId="0" hidden="1">'Приложение №4'!$A$5:$I$258</definedName>
  </definedNames>
  <calcPr fullCalcOnLoad="1"/>
</workbook>
</file>

<file path=xl/sharedStrings.xml><?xml version="1.0" encoding="utf-8"?>
<sst xmlns="http://schemas.openxmlformats.org/spreadsheetml/2006/main" count="1157" uniqueCount="202">
  <si>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</si>
  <si>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</si>
  <si>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</si>
  <si>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</si>
  <si>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</si>
  <si>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</si>
  <si>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</si>
  <si>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</si>
  <si>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</si>
  <si>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</si>
  <si>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</si>
  <si>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</si>
  <si>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</si>
  <si>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</si>
  <si>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</si>
  <si>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</si>
  <si>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</si>
  <si>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</si>
  <si>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</si>
  <si>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</si>
  <si>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</si>
  <si>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</si>
  <si>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</si>
  <si>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</si>
  <si>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</si>
  <si>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</si>
  <si>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</si>
  <si>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</si>
  <si>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</si>
  <si>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</si>
  <si>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</si>
  <si>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</si>
  <si>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</si>
  <si>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</si>
  <si>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</si>
  <si>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</si>
  <si>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</si>
  <si>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</si>
  <si>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</si>
  <si>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</si>
  <si>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</si>
  <si>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</si>
  <si>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</si>
  <si>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</si>
  <si>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</si>
  <si>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</si>
  <si>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</si>
  <si>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</si>
  <si>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</si>
  <si>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</si>
  <si>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</si>
  <si>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</si>
  <si>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</si>
  <si>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</si>
  <si>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</si>
  <si>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</si>
  <si>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</si>
  <si>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</si>
  <si>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</si>
  <si>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</si>
  <si>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</si>
  <si>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</si>
  <si>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</si>
  <si>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</si>
  <si>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</si>
  <si>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</si>
  <si>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</si>
  <si>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</si>
  <si>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</si>
  <si>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</si>
  <si>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</si>
  <si>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</si>
  <si>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</si>
  <si>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</si>
  <si>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</si>
  <si>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</si>
  <si>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</si>
  <si>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</si>
  <si>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</si>
  <si>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</si>
  <si>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</si>
  <si>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</si>
  <si>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</si>
  <si>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</si>
  <si>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</si>
  <si>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</si>
  <si>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</si>
  <si>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</si>
  <si>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</si>
  <si>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</si>
  <si>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</si>
  <si>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</si>
  <si>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</si>
  <si>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</si>
  <si>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</si>
  <si>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</si>
  <si>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</si>
  <si>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</si>
  <si>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</si>
  <si>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</si>
  <si>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</si>
  <si>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</si>
  <si>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</si>
  <si>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</si>
  <si>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</si>
  <si>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</si>
  <si>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</si>
  <si>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</si>
  <si>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</si>
  <si>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</si>
  <si>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</si>
  <si>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</si>
  <si>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</si>
  <si>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</si>
  <si>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</si>
  <si>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</si>
  <si>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</si>
  <si>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</si>
  <si>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</si>
  <si>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</si>
  <si>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</si>
  <si>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</si>
  <si>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</si>
  <si>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</si>
  <si>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</si>
  <si>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</si>
  <si>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</si>
  <si>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</si>
  <si>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</si>
  <si>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</si>
  <si>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</si>
  <si>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</si>
  <si>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</si>
  <si>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</si>
  <si>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</si>
  <si>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</si>
  <si>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</si>
  <si>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</si>
  <si>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</si>
  <si>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</si>
  <si>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</si>
  <si>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</si>
  <si>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</si>
  <si>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</si>
  <si>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</si>
  <si>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</si>
  <si>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</si>
  <si>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</si>
  <si>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</si>
  <si>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</si>
  <si>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</si>
  <si>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</si>
  <si>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</si>
  <si>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</si>
  <si>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</si>
  <si>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</si>
  <si>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</si>
  <si>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</si>
  <si>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</si>
  <si>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</si>
  <si>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</si>
  <si>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</si>
  <si>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</si>
  <si>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</si>
  <si>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</si>
  <si>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</si>
  <si>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</si>
  <si>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</si>
  <si>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</si>
  <si>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</si>
  <si>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</si>
  <si>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</si>
  <si>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</si>
  <si>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</si>
  <si>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</si>
  <si>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</si>
  <si>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</si>
  <si>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</si>
  <si>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</si>
  <si>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</si>
  <si>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</si>
  <si>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</si>
  <si>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</si>
  <si>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</si>
  <si>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</si>
  <si>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«Молодой семье – доступное жильё на 2015-2021 гг.»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</si>
  <si>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</si>
  <si>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</si>
  <si>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</si>
  <si>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</si>
  <si>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</si>
  <si>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</si>
  <si>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</si>
  <si>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</si>
  <si>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</si>
  <si>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</si>
  <si>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</si>
  <si>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</si>
  <si>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Приложение № 2</t>
  </si>
  <si>
    <t xml:space="preserve">2. Расходы бюджета
</t>
  </si>
  <si>
    <t>Исполнено в рублях</t>
  </si>
  <si>
    <t>Утвержденные бюджетные назначения в рублях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</si>
</sst>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164" fontId="31" fillId="33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64" fontId="31" fillId="34" borderId="10" xfId="0" applyNumberFormat="1" applyFont="1" applyFill="1" applyBorder="1" applyAlignment="1">
      <alignment horizontal="center"/>
    </xf>
    <xf numFmtId="164" fontId="31" fillId="35" borderId="10" xfId="0" applyNumberFormat="1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164" fontId="32" fillId="36" borderId="10" xfId="0" applyNumberFormat="1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 vertical="center"/>
    </xf>
    <xf numFmtId="164" fontId="31" fillId="37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0" fillId="38" borderId="0" xfId="0" applyFont="1" applyFill="1" applyAlignment="1" applyProtection="1">
      <alignment wrapText="1"/>
      <protection hidden="1"/>
    </xf>
    <xf numFmtId="0" fontId="40" fillId="38" borderId="0" xfId="0" applyFont="1" applyFill="1" applyAlignment="1" applyProtection="1">
      <alignment/>
      <protection hidden="1"/>
    </xf>
    <xf numFmtId="0" fontId="41" fillId="38" borderId="0" xfId="0" applyFont="1" applyFill="1" applyAlignment="1" applyProtection="1">
      <alignment horizontal="center" vertical="center" wrapText="1"/>
      <protection hidden="1"/>
    </xf>
    <xf numFmtId="4" fontId="41" fillId="38" borderId="0" xfId="0" applyNumberFormat="1" applyFont="1" applyFill="1" applyAlignment="1" applyProtection="1">
      <alignment horizontal="center" vertical="center" wrapText="1"/>
      <protection hidden="1"/>
    </xf>
    <xf numFmtId="0" fontId="42" fillId="38" borderId="0" xfId="0" applyFont="1" applyFill="1" applyAlignment="1" applyProtection="1">
      <alignment wrapText="1"/>
      <protection hidden="1"/>
    </xf>
    <xf numFmtId="0" fontId="42" fillId="38" borderId="0" xfId="0" applyFont="1" applyFill="1" applyAlignment="1" applyProtection="1">
      <alignment/>
      <protection hidden="1"/>
    </xf>
    <xf numFmtId="0" fontId="41" fillId="38" borderId="0" xfId="0" applyFont="1" applyFill="1" applyAlignment="1" applyProtection="1">
      <alignment vertical="center" wrapText="1"/>
      <protection hidden="1"/>
    </xf>
    <xf numFmtId="0" fontId="43" fillId="38" borderId="0" xfId="0" applyFont="1" applyFill="1" applyAlignment="1" applyProtection="1">
      <alignment/>
      <protection hidden="1"/>
    </xf>
    <xf numFmtId="0" fontId="43" fillId="38" borderId="10" xfId="0" applyFont="1" applyFill="1" applyBorder="1" applyAlignment="1" applyProtection="1">
      <alignment horizontal="center" vertical="top" wrapText="1"/>
      <protection locked="0"/>
    </xf>
    <xf numFmtId="0" fontId="43" fillId="38" borderId="10" xfId="0" applyFont="1" applyFill="1" applyBorder="1" applyAlignment="1" applyProtection="1">
      <alignment vertical="top" wrapText="1"/>
      <protection locked="0"/>
    </xf>
    <xf numFmtId="4" fontId="43" fillId="38" borderId="10" xfId="0" applyNumberFormat="1" applyFont="1" applyFill="1" applyBorder="1" applyAlignment="1" applyProtection="1">
      <alignment horizontal="right" vertical="top" wrapText="1"/>
      <protection hidden="1"/>
    </xf>
    <xf numFmtId="0" fontId="44" fillId="38" borderId="0" xfId="0" applyFont="1" applyFill="1" applyAlignment="1" applyProtection="1">
      <alignment/>
      <protection hidden="1"/>
    </xf>
    <xf numFmtId="0" fontId="44" fillId="38" borderId="10" xfId="0" applyFont="1" applyFill="1" applyBorder="1" applyAlignment="1" applyProtection="1">
      <alignment horizontal="center" vertical="top" wrapText="1"/>
      <protection locked="0"/>
    </xf>
    <xf numFmtId="0" fontId="44" fillId="38" borderId="11" xfId="0" applyFont="1" applyFill="1" applyBorder="1" applyAlignment="1" applyProtection="1">
      <alignment vertical="top" wrapText="1"/>
      <protection locked="0"/>
    </xf>
    <xf numFmtId="49" fontId="44" fillId="38" borderId="10" xfId="0" applyNumberFormat="1" applyFont="1" applyFill="1" applyBorder="1" applyAlignment="1" applyProtection="1">
      <alignment horizontal="center" vertical="top" wrapText="1"/>
      <protection locked="0"/>
    </xf>
    <xf numFmtId="4" fontId="44" fillId="38" borderId="10" xfId="0" applyNumberFormat="1" applyFont="1" applyFill="1" applyBorder="1" applyAlignment="1" applyProtection="1">
      <alignment horizontal="right" vertical="top" wrapText="1"/>
      <protection hidden="1"/>
    </xf>
    <xf numFmtId="0" fontId="44" fillId="38" borderId="12" xfId="0" applyFont="1" applyFill="1" applyBorder="1" applyAlignment="1" applyProtection="1">
      <alignment horizontal="center" vertical="top" wrapText="1"/>
      <protection locked="0"/>
    </xf>
    <xf numFmtId="0" fontId="44" fillId="38" borderId="10" xfId="0" applyFont="1" applyFill="1" applyBorder="1" applyAlignment="1">
      <alignment vertical="top" wrapText="1"/>
    </xf>
    <xf numFmtId="49" fontId="44" fillId="38" borderId="13" xfId="0" applyNumberFormat="1" applyFont="1" applyFill="1" applyBorder="1" applyAlignment="1" applyProtection="1">
      <alignment horizontal="center" vertical="top" wrapText="1"/>
      <protection locked="0"/>
    </xf>
    <xf numFmtId="0" fontId="44" fillId="38" borderId="14" xfId="0" applyFont="1" applyFill="1" applyBorder="1" applyAlignment="1" applyProtection="1">
      <alignment vertical="top" wrapText="1"/>
      <protection locked="0"/>
    </xf>
    <xf numFmtId="4" fontId="44" fillId="38" borderId="10" xfId="0" applyNumberFormat="1" applyFont="1" applyFill="1" applyBorder="1" applyAlignment="1" applyProtection="1">
      <alignment horizontal="right" vertical="top" wrapText="1"/>
      <protection locked="0"/>
    </xf>
    <xf numFmtId="0" fontId="44" fillId="38" borderId="10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vertical="top" wrapText="1"/>
      <protection hidden="1"/>
    </xf>
    <xf numFmtId="49" fontId="4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8" borderId="10" xfId="0" applyFont="1" applyFill="1" applyBorder="1" applyAlignment="1" applyProtection="1">
      <alignment wrapText="1"/>
      <protection locked="0"/>
    </xf>
    <xf numFmtId="4" fontId="43" fillId="38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8" borderId="10" xfId="0" applyFont="1" applyFill="1" applyBorder="1" applyAlignment="1" applyProtection="1">
      <alignment vertical="top" wrapText="1"/>
      <protection locked="0"/>
    </xf>
    <xf numFmtId="0" fontId="44" fillId="38" borderId="0" xfId="0" applyFont="1" applyFill="1" applyAlignment="1">
      <alignment/>
    </xf>
    <xf numFmtId="49" fontId="44" fillId="38" borderId="10" xfId="0" applyNumberFormat="1" applyFont="1" applyFill="1" applyBorder="1" applyAlignment="1" applyProtection="1">
      <alignment horizontal="center" vertical="top" wrapText="1"/>
      <protection hidden="1"/>
    </xf>
    <xf numFmtId="164" fontId="40" fillId="38" borderId="0" xfId="0" applyNumberFormat="1" applyFont="1" applyFill="1" applyAlignment="1" applyProtection="1">
      <alignment/>
      <protection hidden="1"/>
    </xf>
    <xf numFmtId="0" fontId="42" fillId="38" borderId="10" xfId="0" applyFont="1" applyFill="1" applyBorder="1" applyAlignment="1" applyProtection="1">
      <alignment horizontal="center" vertical="center" wrapText="1"/>
      <protection hidden="1"/>
    </xf>
    <xf numFmtId="0" fontId="40" fillId="38" borderId="0" xfId="0" applyFont="1" applyFill="1" applyAlignment="1" applyProtection="1">
      <alignment horizontal="center" wrapText="1"/>
      <protection hidden="1"/>
    </xf>
    <xf numFmtId="0" fontId="43" fillId="38" borderId="0" xfId="0" applyFont="1" applyFill="1" applyAlignment="1" applyProtection="1">
      <alignment horizontal="center" vertical="center" wrapText="1"/>
      <protection hidden="1"/>
    </xf>
    <xf numFmtId="0" fontId="42" fillId="38" borderId="11" xfId="0" applyFont="1" applyFill="1" applyBorder="1" applyAlignment="1" applyProtection="1">
      <alignment horizontal="center" vertical="center" wrapText="1"/>
      <protection hidden="1"/>
    </xf>
    <xf numFmtId="0" fontId="42" fillId="38" borderId="15" xfId="0" applyFont="1" applyFill="1" applyBorder="1" applyAlignment="1" applyProtection="1">
      <alignment horizontal="center" vertical="center" wrapText="1"/>
      <protection hidden="1"/>
    </xf>
    <xf numFmtId="0" fontId="42" fillId="38" borderId="14" xfId="0" applyFont="1" applyFill="1" applyBorder="1" applyAlignment="1" applyProtection="1">
      <alignment horizontal="center" vertical="center" wrapText="1"/>
      <protection hidden="1"/>
    </xf>
    <xf numFmtId="0" fontId="31" fillId="39" borderId="11" xfId="0" applyFont="1" applyFill="1" applyBorder="1" applyAlignment="1">
      <alignment horizontal="center" vertical="center" wrapText="1"/>
    </xf>
    <xf numFmtId="0" fontId="31" fillId="39" borderId="15" xfId="0" applyFont="1" applyFill="1" applyBorder="1" applyAlignment="1">
      <alignment horizontal="center" vertical="center" wrapText="1"/>
    </xf>
    <xf numFmtId="0" fontId="31" fillId="39" borderId="14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"/>
  <sheetViews>
    <sheetView tabSelected="1" zoomScale="85" zoomScaleNormal="85" zoomScalePageLayoutView="0" workbookViewId="0" topLeftCell="B1">
      <selection activeCell="C45" sqref="C45"/>
    </sheetView>
  </sheetViews>
  <sheetFormatPr defaultColWidth="9.140625" defaultRowHeight="15"/>
  <cols>
    <col min="1" max="1" width="5.00390625" style="18" hidden="1" customWidth="1"/>
    <col min="2" max="2" width="8.7109375" style="14" customWidth="1"/>
    <col min="3" max="3" width="46.421875" style="14" customWidth="1"/>
    <col min="4" max="4" width="5.421875" style="14" customWidth="1"/>
    <col min="5" max="5" width="4.421875" style="14" customWidth="1"/>
    <col min="6" max="6" width="15.57421875" style="14" customWidth="1"/>
    <col min="7" max="7" width="5.140625" style="14" customWidth="1"/>
    <col min="8" max="8" width="26.00390625" style="14" customWidth="1"/>
    <col min="9" max="9" width="27.7109375" style="14" customWidth="1"/>
    <col min="10" max="16384" width="9.140625" style="14" customWidth="1"/>
  </cols>
  <sheetData>
    <row r="1" spans="1:9" s="13" customFormat="1" ht="34.5" customHeight="1">
      <c r="A1" s="17"/>
      <c r="G1" s="44" t="s">
        <v>198</v>
      </c>
      <c r="H1" s="44"/>
      <c r="I1" s="44"/>
    </row>
    <row r="2" spans="6:11" ht="32.25" customHeight="1">
      <c r="F2" s="15"/>
      <c r="G2" s="15"/>
      <c r="H2" s="16"/>
      <c r="I2" s="19"/>
      <c r="J2" s="19"/>
      <c r="K2" s="19"/>
    </row>
    <row r="3" spans="3:11" ht="18" customHeight="1">
      <c r="C3" s="45" t="s">
        <v>199</v>
      </c>
      <c r="D3" s="45"/>
      <c r="E3" s="45"/>
      <c r="F3" s="45"/>
      <c r="G3" s="45"/>
      <c r="H3" s="45"/>
      <c r="I3" s="45"/>
      <c r="J3" s="19"/>
      <c r="K3" s="19"/>
    </row>
    <row r="5" spans="2:9" ht="15" customHeight="1">
      <c r="B5" s="46" t="s">
        <v>0</v>
      </c>
      <c r="C5" s="43" t="s">
        <v>1</v>
      </c>
      <c r="D5" s="43" t="s">
        <v>2</v>
      </c>
      <c r="E5" s="43" t="s">
        <v>3</v>
      </c>
      <c r="F5" s="43" t="s">
        <v>4</v>
      </c>
      <c r="G5" s="43" t="s">
        <v>5</v>
      </c>
      <c r="H5" s="43" t="s">
        <v>201</v>
      </c>
      <c r="I5" s="43" t="s">
        <v>200</v>
      </c>
    </row>
    <row r="6" spans="2:9" ht="15">
      <c r="B6" s="47"/>
      <c r="C6" s="43"/>
      <c r="D6" s="43"/>
      <c r="E6" s="43"/>
      <c r="F6" s="43"/>
      <c r="G6" s="43"/>
      <c r="H6" s="43"/>
      <c r="I6" s="43"/>
    </row>
    <row r="7" spans="2:9" ht="15">
      <c r="B7" s="47"/>
      <c r="C7" s="43"/>
      <c r="D7" s="43"/>
      <c r="E7" s="43"/>
      <c r="F7" s="43"/>
      <c r="G7" s="43"/>
      <c r="H7" s="43"/>
      <c r="I7" s="43"/>
    </row>
    <row r="8" spans="2:9" ht="15">
      <c r="B8" s="47"/>
      <c r="C8" s="43"/>
      <c r="D8" s="43"/>
      <c r="E8" s="43"/>
      <c r="F8" s="43"/>
      <c r="G8" s="43"/>
      <c r="H8" s="43"/>
      <c r="I8" s="43"/>
    </row>
    <row r="9" spans="2:9" ht="15" customHeight="1">
      <c r="B9" s="47"/>
      <c r="C9" s="43"/>
      <c r="D9" s="43"/>
      <c r="E9" s="43"/>
      <c r="F9" s="43"/>
      <c r="G9" s="43"/>
      <c r="H9" s="43"/>
      <c r="I9" s="43"/>
    </row>
    <row r="10" spans="2:9" ht="15">
      <c r="B10" s="47"/>
      <c r="C10" s="43"/>
      <c r="D10" s="43"/>
      <c r="E10" s="43"/>
      <c r="F10" s="43"/>
      <c r="G10" s="43"/>
      <c r="H10" s="43"/>
      <c r="I10" s="43"/>
    </row>
    <row r="11" spans="2:9" ht="15">
      <c r="B11" s="47"/>
      <c r="C11" s="43"/>
      <c r="D11" s="43"/>
      <c r="E11" s="43"/>
      <c r="F11" s="43"/>
      <c r="G11" s="43"/>
      <c r="H11" s="43"/>
      <c r="I11" s="43"/>
    </row>
    <row r="12" spans="2:9" ht="15">
      <c r="B12" s="48"/>
      <c r="C12" s="43"/>
      <c r="D12" s="43"/>
      <c r="E12" s="43"/>
      <c r="F12" s="43"/>
      <c r="G12" s="43"/>
      <c r="H12" s="43"/>
      <c r="I12" s="43"/>
    </row>
    <row r="13" spans="1:9" s="24" customFormat="1" ht="47.25">
      <c r="A13" s="20">
        <v>0</v>
      </c>
      <c r="B13" s="21">
        <v>920</v>
      </c>
      <c r="C13" s="22" t="s">
        <v>192</v>
      </c>
      <c r="D13" s="21"/>
      <c r="E13" s="21"/>
      <c r="F13" s="21" t="s">
        <v>7</v>
      </c>
      <c r="G13" s="21"/>
      <c r="H13" s="23">
        <f>_xlfn.SUMIFS(H14:H1012,$B14:$B1012,$B14)/3</f>
        <v>86949553.69999999</v>
      </c>
      <c r="I13" s="23">
        <f>_xlfn.SUMIFS(I14:I1012,$B14:$B1012,$B14)/3</f>
        <v>19890464.31</v>
      </c>
    </row>
    <row r="14" spans="1:9" s="24" customFormat="1" ht="63">
      <c r="A14" s="20">
        <v>1</v>
      </c>
      <c r="B14" s="25">
        <v>920</v>
      </c>
      <c r="C14" s="26" t="s">
        <v>8</v>
      </c>
      <c r="D14" s="27" t="s">
        <v>75</v>
      </c>
      <c r="E14" s="27" t="s">
        <v>76</v>
      </c>
      <c r="F14" s="27" t="s">
        <v>7</v>
      </c>
      <c r="G14" s="27" t="s">
        <v>104</v>
      </c>
      <c r="H14" s="28">
        <f>_xlfn.SUMIFS(H15:H1007,$B15:$B1007,$B15,$D15:$D1007,$D15,$E15:$E1007,$E15)/2</f>
        <v>10179400</v>
      </c>
      <c r="I14" s="28">
        <f>_xlfn.SUMIFS(I15:I1007,$B15:$B1007,$B15,$D15:$D1007,$D15,$E15:$E1007,$E15)/2</f>
        <v>2958034.31</v>
      </c>
    </row>
    <row r="15" spans="1:9" s="24" customFormat="1" ht="63">
      <c r="A15" s="20">
        <v>2</v>
      </c>
      <c r="B15" s="29">
        <v>920</v>
      </c>
      <c r="C15" s="30" t="s">
        <v>135</v>
      </c>
      <c r="D15" s="31" t="s">
        <v>75</v>
      </c>
      <c r="E15" s="27" t="s">
        <v>76</v>
      </c>
      <c r="F15" s="27" t="s">
        <v>15</v>
      </c>
      <c r="G15" s="27" t="s">
        <v>77</v>
      </c>
      <c r="H15" s="28">
        <f>_xlfn.SUMIFS(H16:H1007,$B16:$B1007,$B15,$D16:$D1007,$D16,$E16:$E1007,$E16,$F16:$F1007,$F16)</f>
        <v>0</v>
      </c>
      <c r="I15" s="28">
        <f>_xlfn.SUMIFS(I16:I1007,$B16:$B1007,$B15,$D16:$D1007,$D16,$E16:$E1007,$E16,$F16:$F1007,$F16)</f>
        <v>0</v>
      </c>
    </row>
    <row r="16" spans="1:9" s="24" customFormat="1" ht="47.25">
      <c r="A16" s="20">
        <v>3</v>
      </c>
      <c r="B16" s="25">
        <v>920</v>
      </c>
      <c r="C16" s="32" t="s">
        <v>12</v>
      </c>
      <c r="D16" s="27" t="s">
        <v>75</v>
      </c>
      <c r="E16" s="27" t="s">
        <v>76</v>
      </c>
      <c r="F16" s="27" t="s">
        <v>15</v>
      </c>
      <c r="G16" s="27" t="s">
        <v>79</v>
      </c>
      <c r="H16" s="33">
        <v>0</v>
      </c>
      <c r="I16" s="33">
        <v>0</v>
      </c>
    </row>
    <row r="17" spans="1:9" s="24" customFormat="1" ht="78.75">
      <c r="A17" s="20">
        <v>2</v>
      </c>
      <c r="B17" s="25">
        <v>920</v>
      </c>
      <c r="C17" s="34" t="s">
        <v>9</v>
      </c>
      <c r="D17" s="27" t="s">
        <v>75</v>
      </c>
      <c r="E17" s="27" t="s">
        <v>76</v>
      </c>
      <c r="F17" s="27" t="s">
        <v>114</v>
      </c>
      <c r="G17" s="27" t="s">
        <v>77</v>
      </c>
      <c r="H17" s="28">
        <f>_xlfn.SUMIFS(H18:H1009,$B18:$B1009,$B17,$D18:$D1009,$D18,$E18:$E1009,$E18,$F18:$F1009,$F18)</f>
        <v>10179400</v>
      </c>
      <c r="I17" s="28">
        <f>_xlfn.SUMIFS(I18:I1009,$B18:$B1009,$B17,$D18:$D1009,$D18,$E18:$E1009,$E18,$F18:$F1009,$F18)</f>
        <v>2958034.31</v>
      </c>
    </row>
    <row r="18" spans="1:9" s="24" customFormat="1" ht="38.25" customHeight="1">
      <c r="A18" s="20">
        <v>3</v>
      </c>
      <c r="B18" s="25">
        <v>920</v>
      </c>
      <c r="C18" s="34" t="s">
        <v>11</v>
      </c>
      <c r="D18" s="27" t="s">
        <v>75</v>
      </c>
      <c r="E18" s="27" t="s">
        <v>76</v>
      </c>
      <c r="F18" s="27" t="s">
        <v>114</v>
      </c>
      <c r="G18" s="27" t="s">
        <v>78</v>
      </c>
      <c r="H18" s="33">
        <v>9773900</v>
      </c>
      <c r="I18" s="33">
        <v>2874609.31</v>
      </c>
    </row>
    <row r="19" spans="1:9" s="24" customFormat="1" ht="47.25">
      <c r="A19" s="20">
        <v>3</v>
      </c>
      <c r="B19" s="25">
        <v>920</v>
      </c>
      <c r="C19" s="34" t="s">
        <v>12</v>
      </c>
      <c r="D19" s="27" t="s">
        <v>75</v>
      </c>
      <c r="E19" s="27" t="s">
        <v>76</v>
      </c>
      <c r="F19" s="27" t="s">
        <v>114</v>
      </c>
      <c r="G19" s="27" t="s">
        <v>79</v>
      </c>
      <c r="H19" s="33">
        <v>405500</v>
      </c>
      <c r="I19" s="33">
        <v>83425</v>
      </c>
    </row>
    <row r="20" spans="1:9" s="24" customFormat="1" ht="15.75">
      <c r="A20" s="20">
        <v>3</v>
      </c>
      <c r="B20" s="25">
        <v>920</v>
      </c>
      <c r="C20" s="34" t="s">
        <v>13</v>
      </c>
      <c r="D20" s="27" t="s">
        <v>75</v>
      </c>
      <c r="E20" s="27" t="s">
        <v>76</v>
      </c>
      <c r="F20" s="27" t="s">
        <v>114</v>
      </c>
      <c r="G20" s="27" t="s">
        <v>80</v>
      </c>
      <c r="H20" s="33">
        <v>0</v>
      </c>
      <c r="I20" s="33">
        <v>0</v>
      </c>
    </row>
    <row r="21" spans="1:9" s="24" customFormat="1" ht="52.5" customHeight="1">
      <c r="A21" s="20">
        <v>1</v>
      </c>
      <c r="B21" s="25">
        <v>920</v>
      </c>
      <c r="C21" s="34" t="s">
        <v>16</v>
      </c>
      <c r="D21" s="27" t="s">
        <v>82</v>
      </c>
      <c r="E21" s="27" t="s">
        <v>75</v>
      </c>
      <c r="F21" s="27" t="s">
        <v>7</v>
      </c>
      <c r="G21" s="27" t="s">
        <v>77</v>
      </c>
      <c r="H21" s="28">
        <f>_xlfn.SUMIFS(H22:H1014,$B22:$B1014,$B22,$D22:$D1014,$D22,$E22:$E1014,$E22)/2</f>
        <v>21900000</v>
      </c>
      <c r="I21" s="28">
        <f>_xlfn.SUMIFS(I22:I1014,$B22:$B1014,$B22,$D22:$D1014,$D22,$E22:$E1014,$E22)/2</f>
        <v>6985730</v>
      </c>
    </row>
    <row r="22" spans="1:9" s="24" customFormat="1" ht="31.5">
      <c r="A22" s="20">
        <v>2</v>
      </c>
      <c r="B22" s="25">
        <v>920</v>
      </c>
      <c r="C22" s="34" t="s">
        <v>17</v>
      </c>
      <c r="D22" s="27" t="s">
        <v>82</v>
      </c>
      <c r="E22" s="27" t="s">
        <v>75</v>
      </c>
      <c r="F22" s="27" t="s">
        <v>115</v>
      </c>
      <c r="G22" s="27" t="s">
        <v>77</v>
      </c>
      <c r="H22" s="28">
        <f>_xlfn.SUMIFS(H23:H1014,$B23:$B1014,$B22,$D23:$D1014,$D23,$E23:$E1014,$E23,$F23:$F1014,$F23)</f>
        <v>21900000</v>
      </c>
      <c r="I22" s="28">
        <f>_xlfn.SUMIFS(I23:I1014,$B23:$B1014,$B22,$D23:$D1014,$D23,$E23:$E1014,$E23,$F23:$F1014,$F23)</f>
        <v>6985730</v>
      </c>
    </row>
    <row r="23" spans="1:9" s="24" customFormat="1" ht="15.75">
      <c r="A23" s="20">
        <v>3</v>
      </c>
      <c r="B23" s="25">
        <v>920</v>
      </c>
      <c r="C23" s="34" t="s">
        <v>18</v>
      </c>
      <c r="D23" s="27" t="s">
        <v>82</v>
      </c>
      <c r="E23" s="27" t="s">
        <v>75</v>
      </c>
      <c r="F23" s="27" t="s">
        <v>115</v>
      </c>
      <c r="G23" s="27" t="s">
        <v>83</v>
      </c>
      <c r="H23" s="33">
        <v>21900000</v>
      </c>
      <c r="I23" s="33">
        <v>6985730</v>
      </c>
    </row>
    <row r="24" spans="1:9" s="24" customFormat="1" ht="24.75" customHeight="1">
      <c r="A24" s="20">
        <v>1</v>
      </c>
      <c r="B24" s="25">
        <v>920</v>
      </c>
      <c r="C24" s="34" t="s">
        <v>180</v>
      </c>
      <c r="D24" s="27" t="s">
        <v>82</v>
      </c>
      <c r="E24" s="27" t="s">
        <v>94</v>
      </c>
      <c r="F24" s="27" t="s">
        <v>7</v>
      </c>
      <c r="G24" s="27" t="s">
        <v>77</v>
      </c>
      <c r="H24" s="28">
        <f>_xlfn.SUMIFS(H25:H1017,$B25:$B1017,$B25,$D25:$D1017,$D25,$E25:$E1017,$E25)/2</f>
        <v>20561374</v>
      </c>
      <c r="I24" s="28">
        <f>_xlfn.SUMIFS(I25:I1017,$B25:$B1017,$B25,$D25:$D1017,$D25,$E25:$E1017,$E25)/2</f>
        <v>4159400</v>
      </c>
    </row>
    <row r="25" spans="1:9" s="24" customFormat="1" ht="31.5">
      <c r="A25" s="20">
        <v>2</v>
      </c>
      <c r="B25" s="25">
        <v>920</v>
      </c>
      <c r="C25" s="34" t="s">
        <v>17</v>
      </c>
      <c r="D25" s="27" t="s">
        <v>82</v>
      </c>
      <c r="E25" s="27" t="s">
        <v>94</v>
      </c>
      <c r="F25" s="27" t="s">
        <v>115</v>
      </c>
      <c r="G25" s="27" t="s">
        <v>77</v>
      </c>
      <c r="H25" s="28">
        <f>_xlfn.SUMIFS(H26:H1017,$B26:$B1017,$B25,$D26:$D1017,$D26,$E26:$E1017,$E26,$F26:$F1017,$F26)</f>
        <v>20561374</v>
      </c>
      <c r="I25" s="28">
        <f>_xlfn.SUMIFS(I26:I1017,$B26:$B1017,$B25,$D26:$D1017,$D26,$E26:$E1017,$E26,$F26:$F1017,$F26)</f>
        <v>4159400</v>
      </c>
    </row>
    <row r="26" spans="1:9" s="24" customFormat="1" ht="15.75">
      <c r="A26" s="20">
        <v>3</v>
      </c>
      <c r="B26" s="25">
        <v>920</v>
      </c>
      <c r="C26" s="34" t="s">
        <v>18</v>
      </c>
      <c r="D26" s="27" t="s">
        <v>82</v>
      </c>
      <c r="E26" s="27" t="s">
        <v>94</v>
      </c>
      <c r="F26" s="27" t="s">
        <v>115</v>
      </c>
      <c r="G26" s="27" t="s">
        <v>83</v>
      </c>
      <c r="H26" s="33">
        <v>20561374</v>
      </c>
      <c r="I26" s="33">
        <v>4159400</v>
      </c>
    </row>
    <row r="27" spans="1:9" s="24" customFormat="1" ht="31.5">
      <c r="A27" s="20">
        <v>1</v>
      </c>
      <c r="B27" s="25">
        <v>920</v>
      </c>
      <c r="C27" s="35" t="s">
        <v>174</v>
      </c>
      <c r="D27" s="27" t="s">
        <v>82</v>
      </c>
      <c r="E27" s="27" t="s">
        <v>84</v>
      </c>
      <c r="F27" s="27"/>
      <c r="G27" s="27"/>
      <c r="H27" s="28">
        <f>_xlfn.SUMIFS(H28:H1020,$B28:$B1020,$B28,$D28:$D1020,$D28,$E28:$E1020,$E28)/2</f>
        <v>34308779.7</v>
      </c>
      <c r="I27" s="28">
        <f>_xlfn.SUMIFS(I28:I1020,$B28:$B1020,$B28,$D28:$D1020,$D28,$E28:$E1020,$E28)/2</f>
        <v>5787300</v>
      </c>
    </row>
    <row r="28" spans="1:9" s="24" customFormat="1" ht="31.5">
      <c r="A28" s="20">
        <v>2</v>
      </c>
      <c r="B28" s="25">
        <v>920</v>
      </c>
      <c r="C28" s="34" t="s">
        <v>17</v>
      </c>
      <c r="D28" s="27" t="s">
        <v>82</v>
      </c>
      <c r="E28" s="27" t="s">
        <v>84</v>
      </c>
      <c r="F28" s="27" t="s">
        <v>115</v>
      </c>
      <c r="G28" s="27"/>
      <c r="H28" s="28">
        <f>_xlfn.SUMIFS(H29:H1020,$B29:$B1020,$B28,$D29:$D1020,$D29,$E29:$E1020,$E29,$F29:$F1020,$F29)</f>
        <v>34308779.7</v>
      </c>
      <c r="I28" s="28">
        <f>_xlfn.SUMIFS(I29:I1020,$B29:$B1020,$B28,$D29:$D1020,$D29,$E29:$E1020,$E29,$F29:$F1020,$F29)</f>
        <v>5787300</v>
      </c>
    </row>
    <row r="29" spans="1:9" s="24" customFormat="1" ht="15.75">
      <c r="A29" s="20">
        <v>3</v>
      </c>
      <c r="B29" s="25">
        <v>920</v>
      </c>
      <c r="C29" s="34" t="s">
        <v>19</v>
      </c>
      <c r="D29" s="27" t="s">
        <v>82</v>
      </c>
      <c r="E29" s="27" t="s">
        <v>84</v>
      </c>
      <c r="F29" s="27" t="s">
        <v>115</v>
      </c>
      <c r="G29" s="27" t="s">
        <v>85</v>
      </c>
      <c r="H29" s="33">
        <v>34308779.7</v>
      </c>
      <c r="I29" s="33">
        <v>5787300</v>
      </c>
    </row>
    <row r="30" spans="1:9" s="24" customFormat="1" ht="47.25">
      <c r="A30" s="20">
        <v>0</v>
      </c>
      <c r="B30" s="21">
        <v>933</v>
      </c>
      <c r="C30" s="22" t="s">
        <v>191</v>
      </c>
      <c r="D30" s="36" t="s">
        <v>77</v>
      </c>
      <c r="E30" s="36" t="s">
        <v>77</v>
      </c>
      <c r="F30" s="36" t="s">
        <v>7</v>
      </c>
      <c r="G30" s="36" t="s">
        <v>77</v>
      </c>
      <c r="H30" s="23">
        <f>_xlfn.SUMIFS(H31:H1029,$B31:$B1029,$B31)/3</f>
        <v>1570276.28</v>
      </c>
      <c r="I30" s="23">
        <f>_xlfn.SUMIFS(I31:I1029,$B31:$B1029,$B31)/3</f>
        <v>406905.97000000003</v>
      </c>
    </row>
    <row r="31" spans="1:9" s="24" customFormat="1" ht="70.5" customHeight="1">
      <c r="A31" s="20">
        <v>1</v>
      </c>
      <c r="B31" s="25">
        <v>933</v>
      </c>
      <c r="C31" s="34" t="s">
        <v>20</v>
      </c>
      <c r="D31" s="27" t="s">
        <v>75</v>
      </c>
      <c r="E31" s="27" t="s">
        <v>84</v>
      </c>
      <c r="F31" s="27" t="s">
        <v>7</v>
      </c>
      <c r="G31" s="27" t="s">
        <v>77</v>
      </c>
      <c r="H31" s="28">
        <f>_xlfn.SUMIFS(H32:H1024,$B32:$B1024,$B32,$D32:$D1024,$D32,$E32:$E1024,$E32)/2</f>
        <v>610137.08</v>
      </c>
      <c r="I31" s="28">
        <f>_xlfn.SUMIFS(I32:I1024,$B32:$B1024,$B32,$D32:$D1024,$D32,$E32:$E1024,$E32)/2</f>
        <v>189179.22000000003</v>
      </c>
    </row>
    <row r="32" spans="1:9" s="24" customFormat="1" ht="63">
      <c r="A32" s="20">
        <v>2</v>
      </c>
      <c r="B32" s="25">
        <v>933</v>
      </c>
      <c r="C32" s="30" t="s">
        <v>135</v>
      </c>
      <c r="D32" s="27" t="s">
        <v>75</v>
      </c>
      <c r="E32" s="27" t="s">
        <v>84</v>
      </c>
      <c r="F32" s="27" t="s">
        <v>15</v>
      </c>
      <c r="G32" s="27" t="s">
        <v>77</v>
      </c>
      <c r="H32" s="28">
        <f>_xlfn.SUMIFS(H33:H1024,$B33:$B1024,$B32,$D33:$D1024,$D33,$E33:$E1024,$E33,$F33:$F1024,$F33)</f>
        <v>0</v>
      </c>
      <c r="I32" s="28">
        <f>_xlfn.SUMIFS(I33:I1024,$B33:$B1024,$B32,$D33:$D1024,$D33,$E33:$E1024,$E33,$F33:$F1024,$F33)</f>
        <v>0</v>
      </c>
    </row>
    <row r="33" spans="1:9" s="24" customFormat="1" ht="51" customHeight="1">
      <c r="A33" s="20">
        <v>3</v>
      </c>
      <c r="B33" s="25">
        <v>933</v>
      </c>
      <c r="C33" s="34" t="s">
        <v>12</v>
      </c>
      <c r="D33" s="27" t="s">
        <v>75</v>
      </c>
      <c r="E33" s="27" t="s">
        <v>84</v>
      </c>
      <c r="F33" s="27" t="s">
        <v>15</v>
      </c>
      <c r="G33" s="27" t="s">
        <v>79</v>
      </c>
      <c r="H33" s="33">
        <v>0</v>
      </c>
      <c r="I33" s="33">
        <v>0</v>
      </c>
    </row>
    <row r="34" spans="1:9" s="24" customFormat="1" ht="78.75">
      <c r="A34" s="20">
        <v>2</v>
      </c>
      <c r="B34" s="25">
        <v>933</v>
      </c>
      <c r="C34" s="34" t="s">
        <v>9</v>
      </c>
      <c r="D34" s="27" t="s">
        <v>75</v>
      </c>
      <c r="E34" s="27" t="s">
        <v>84</v>
      </c>
      <c r="F34" s="27" t="s">
        <v>114</v>
      </c>
      <c r="G34" s="27" t="s">
        <v>77</v>
      </c>
      <c r="H34" s="28">
        <f>_xlfn.SUMIFS(H35:H1026,$B35:$B1026,$B34,$D35:$D1026,$D35,$E35:$E1026,$E35,$F35:$F1026,$F35)</f>
        <v>610137.0800000001</v>
      </c>
      <c r="I34" s="28">
        <f>_xlfn.SUMIFS(I35:I1026,$B35:$B1026,$B34,$D35:$D1026,$D35,$E35:$E1026,$E35,$F35:$F1026,$F35)</f>
        <v>189179.22</v>
      </c>
    </row>
    <row r="35" spans="1:9" s="24" customFormat="1" ht="35.25" customHeight="1">
      <c r="A35" s="20">
        <v>3</v>
      </c>
      <c r="B35" s="25">
        <v>933</v>
      </c>
      <c r="C35" s="34" t="s">
        <v>11</v>
      </c>
      <c r="D35" s="27" t="s">
        <v>75</v>
      </c>
      <c r="E35" s="27" t="s">
        <v>84</v>
      </c>
      <c r="F35" s="27" t="s">
        <v>114</v>
      </c>
      <c r="G35" s="27" t="s">
        <v>78</v>
      </c>
      <c r="H35" s="33">
        <v>524798.9</v>
      </c>
      <c r="I35" s="33">
        <v>171530.94</v>
      </c>
    </row>
    <row r="36" spans="1:9" s="24" customFormat="1" ht="47.25">
      <c r="A36" s="20">
        <v>3</v>
      </c>
      <c r="B36" s="25">
        <v>933</v>
      </c>
      <c r="C36" s="34" t="s">
        <v>12</v>
      </c>
      <c r="D36" s="27" t="s">
        <v>75</v>
      </c>
      <c r="E36" s="27" t="s">
        <v>84</v>
      </c>
      <c r="F36" s="27" t="s">
        <v>114</v>
      </c>
      <c r="G36" s="27" t="s">
        <v>79</v>
      </c>
      <c r="H36" s="33">
        <v>84338.18</v>
      </c>
      <c r="I36" s="33">
        <v>17648.28</v>
      </c>
    </row>
    <row r="37" spans="1:9" s="24" customFormat="1" ht="15.75">
      <c r="A37" s="20">
        <v>3</v>
      </c>
      <c r="B37" s="25">
        <v>933</v>
      </c>
      <c r="C37" s="34" t="s">
        <v>13</v>
      </c>
      <c r="D37" s="27" t="s">
        <v>75</v>
      </c>
      <c r="E37" s="27" t="s">
        <v>84</v>
      </c>
      <c r="F37" s="27" t="s">
        <v>114</v>
      </c>
      <c r="G37" s="27" t="s">
        <v>80</v>
      </c>
      <c r="H37" s="33">
        <v>1000</v>
      </c>
      <c r="I37" s="33">
        <v>0</v>
      </c>
    </row>
    <row r="38" spans="1:9" s="24" customFormat="1" ht="63">
      <c r="A38" s="20">
        <v>1</v>
      </c>
      <c r="B38" s="25">
        <v>933</v>
      </c>
      <c r="C38" s="34" t="s">
        <v>8</v>
      </c>
      <c r="D38" s="27" t="s">
        <v>75</v>
      </c>
      <c r="E38" s="27" t="s">
        <v>76</v>
      </c>
      <c r="F38" s="27" t="s">
        <v>7</v>
      </c>
      <c r="G38" s="27" t="s">
        <v>77</v>
      </c>
      <c r="H38" s="28">
        <f>_xlfn.SUMIFS(H39:H1031,$B39:$B1031,$B39,$D39:$D1031,$D39,$E39:$E1031,$E39)/2</f>
        <v>960139.2</v>
      </c>
      <c r="I38" s="28">
        <f>_xlfn.SUMIFS(I39:I1031,$B39:$B1031,$B39,$D39:$D1031,$D39,$E39:$E1031,$E39)/2</f>
        <v>217726.75</v>
      </c>
    </row>
    <row r="39" spans="1:9" s="24" customFormat="1" ht="63">
      <c r="A39" s="20">
        <v>2</v>
      </c>
      <c r="B39" s="25">
        <v>933</v>
      </c>
      <c r="C39" s="30" t="s">
        <v>135</v>
      </c>
      <c r="D39" s="27" t="s">
        <v>75</v>
      </c>
      <c r="E39" s="27" t="s">
        <v>76</v>
      </c>
      <c r="F39" s="27" t="s">
        <v>15</v>
      </c>
      <c r="G39" s="27" t="s">
        <v>77</v>
      </c>
      <c r="H39" s="28">
        <f>_xlfn.SUMIFS(H40:H1031,$B40:$B1031,$B39,$D40:$D1031,$D40,$E40:$E1031,$E40,$F40:$F1031,$F40)</f>
        <v>0</v>
      </c>
      <c r="I39" s="28">
        <f>_xlfn.SUMIFS(I40:I1031,$B40:$B1031,$B39,$D40:$D1031,$D40,$E40:$E1031,$E40,$F40:$F1031,$F40)</f>
        <v>0</v>
      </c>
    </row>
    <row r="40" spans="1:9" s="24" customFormat="1" ht="51" customHeight="1">
      <c r="A40" s="20">
        <v>3</v>
      </c>
      <c r="B40" s="25">
        <v>933</v>
      </c>
      <c r="C40" s="34" t="s">
        <v>12</v>
      </c>
      <c r="D40" s="27" t="s">
        <v>75</v>
      </c>
      <c r="E40" s="27" t="s">
        <v>76</v>
      </c>
      <c r="F40" s="27" t="s">
        <v>15</v>
      </c>
      <c r="G40" s="27" t="s">
        <v>79</v>
      </c>
      <c r="H40" s="33">
        <v>0</v>
      </c>
      <c r="I40" s="33">
        <v>0</v>
      </c>
    </row>
    <row r="41" spans="1:9" s="24" customFormat="1" ht="63">
      <c r="A41" s="20">
        <v>2</v>
      </c>
      <c r="B41" s="25">
        <v>933</v>
      </c>
      <c r="C41" s="30" t="s">
        <v>137</v>
      </c>
      <c r="D41" s="27" t="s">
        <v>75</v>
      </c>
      <c r="E41" s="27" t="s">
        <v>76</v>
      </c>
      <c r="F41" s="27" t="s">
        <v>42</v>
      </c>
      <c r="G41" s="27" t="s">
        <v>77</v>
      </c>
      <c r="H41" s="28">
        <f>_xlfn.SUMIFS(H42:H1033,$B42:$B1033,$B41,$D42:$D1033,$D42,$E42:$E1033,$E42,$F42:$F1033,$F42)</f>
        <v>0</v>
      </c>
      <c r="I41" s="28">
        <f>_xlfn.SUMIFS(I42:I1033,$B42:$B1033,$B41,$D42:$D1033,$D42,$E42:$E1033,$E42,$F42:$F1033,$F42)</f>
        <v>0</v>
      </c>
    </row>
    <row r="42" spans="1:9" s="24" customFormat="1" ht="51" customHeight="1">
      <c r="A42" s="20">
        <v>3</v>
      </c>
      <c r="B42" s="25">
        <v>933</v>
      </c>
      <c r="C42" s="34" t="s">
        <v>12</v>
      </c>
      <c r="D42" s="27" t="s">
        <v>75</v>
      </c>
      <c r="E42" s="27" t="s">
        <v>76</v>
      </c>
      <c r="F42" s="27" t="s">
        <v>42</v>
      </c>
      <c r="G42" s="27" t="s">
        <v>79</v>
      </c>
      <c r="H42" s="33">
        <v>0</v>
      </c>
      <c r="I42" s="33">
        <v>0</v>
      </c>
    </row>
    <row r="43" spans="1:9" s="24" customFormat="1" ht="78.75">
      <c r="A43" s="20">
        <v>2</v>
      </c>
      <c r="B43" s="25">
        <v>933</v>
      </c>
      <c r="C43" s="34" t="s">
        <v>9</v>
      </c>
      <c r="D43" s="27" t="s">
        <v>75</v>
      </c>
      <c r="E43" s="27" t="s">
        <v>76</v>
      </c>
      <c r="F43" s="27" t="s">
        <v>114</v>
      </c>
      <c r="G43" s="27" t="s">
        <v>77</v>
      </c>
      <c r="H43" s="28">
        <f>_xlfn.SUMIFS(H44:H1035,$B44:$B1035,$B43,$D44:$D1035,$D44,$E44:$E1035,$E44,$F44:$F1035,$F44)</f>
        <v>960139.2</v>
      </c>
      <c r="I43" s="28">
        <f>_xlfn.SUMIFS(I44:I1035,$B44:$B1035,$B43,$D44:$D1035,$D44,$E44:$E1035,$E44,$F44:$F1035,$F44)</f>
        <v>217726.75</v>
      </c>
    </row>
    <row r="44" spans="1:9" s="24" customFormat="1" ht="31.5">
      <c r="A44" s="20">
        <v>3</v>
      </c>
      <c r="B44" s="25">
        <v>933</v>
      </c>
      <c r="C44" s="34" t="s">
        <v>11</v>
      </c>
      <c r="D44" s="27" t="s">
        <v>75</v>
      </c>
      <c r="E44" s="27" t="s">
        <v>76</v>
      </c>
      <c r="F44" s="27" t="s">
        <v>114</v>
      </c>
      <c r="G44" s="27" t="s">
        <v>78</v>
      </c>
      <c r="H44" s="33">
        <v>940038</v>
      </c>
      <c r="I44" s="33">
        <v>217726.75</v>
      </c>
    </row>
    <row r="45" spans="1:9" s="24" customFormat="1" ht="47.25">
      <c r="A45" s="20">
        <v>3</v>
      </c>
      <c r="B45" s="25">
        <v>933</v>
      </c>
      <c r="C45" s="34" t="s">
        <v>12</v>
      </c>
      <c r="D45" s="27" t="s">
        <v>75</v>
      </c>
      <c r="E45" s="27" t="s">
        <v>76</v>
      </c>
      <c r="F45" s="27" t="s">
        <v>114</v>
      </c>
      <c r="G45" s="27" t="s">
        <v>79</v>
      </c>
      <c r="H45" s="33">
        <v>20101.2</v>
      </c>
      <c r="I45" s="33">
        <v>0</v>
      </c>
    </row>
    <row r="46" spans="1:9" s="24" customFormat="1" ht="63">
      <c r="A46" s="20">
        <v>0</v>
      </c>
      <c r="B46" s="21">
        <v>935</v>
      </c>
      <c r="C46" s="22" t="s">
        <v>190</v>
      </c>
      <c r="D46" s="36" t="s">
        <v>77</v>
      </c>
      <c r="E46" s="36" t="s">
        <v>77</v>
      </c>
      <c r="F46" s="36" t="s">
        <v>7</v>
      </c>
      <c r="G46" s="36" t="s">
        <v>77</v>
      </c>
      <c r="H46" s="23">
        <f>_xlfn.SUMIFS(H47:H1045,$B47:$B1045,$B47)/3</f>
        <v>39582820.97</v>
      </c>
      <c r="I46" s="23">
        <f>_xlfn.SUMIFS(I47:I1045,$B47:$B1045,$B47)/3</f>
        <v>5907156.87</v>
      </c>
    </row>
    <row r="47" spans="1:9" s="24" customFormat="1" ht="47.25">
      <c r="A47" s="20">
        <v>1</v>
      </c>
      <c r="B47" s="25">
        <v>935</v>
      </c>
      <c r="C47" s="34" t="s">
        <v>36</v>
      </c>
      <c r="D47" s="27" t="s">
        <v>84</v>
      </c>
      <c r="E47" s="27" t="s">
        <v>82</v>
      </c>
      <c r="F47" s="27"/>
      <c r="G47" s="27"/>
      <c r="H47" s="28">
        <f>_xlfn.SUMIFS(H48:H1040,$B48:$B1040,$B48,$D48:$D1040,$D48,$E48:$E1040,$E48)/2</f>
        <v>449019</v>
      </c>
      <c r="I47" s="28">
        <f>_xlfn.SUMIFS(I48:I1040,$B48:$B1040,$B48,$D48:$D1040,$D48,$E48:$E1040,$E48)/2</f>
        <v>86500</v>
      </c>
    </row>
    <row r="48" spans="1:9" s="24" customFormat="1" ht="94.5">
      <c r="A48" s="20">
        <v>2</v>
      </c>
      <c r="B48" s="25">
        <v>935</v>
      </c>
      <c r="C48" s="34" t="s">
        <v>151</v>
      </c>
      <c r="D48" s="27" t="s">
        <v>84</v>
      </c>
      <c r="E48" s="27" t="s">
        <v>82</v>
      </c>
      <c r="F48" s="27" t="s">
        <v>53</v>
      </c>
      <c r="G48" s="27"/>
      <c r="H48" s="28">
        <f>_xlfn.SUMIFS(H49:H1040,$B49:$B1040,$B48,$D49:$D1040,$D49,$E49:$E1040,$E49,$F49:$F1040,$F49)</f>
        <v>449019</v>
      </c>
      <c r="I48" s="28">
        <f>_xlfn.SUMIFS(I49:I1040,$B49:$B1040,$B48,$D49:$D1040,$D49,$E49:$E1040,$E49,$F49:$F1040,$F49)</f>
        <v>86500</v>
      </c>
    </row>
    <row r="49" spans="1:9" s="24" customFormat="1" ht="15.75">
      <c r="A49" s="20">
        <v>3</v>
      </c>
      <c r="B49" s="25">
        <v>935</v>
      </c>
      <c r="C49" s="34" t="s">
        <v>46</v>
      </c>
      <c r="D49" s="27" t="s">
        <v>84</v>
      </c>
      <c r="E49" s="27" t="s">
        <v>82</v>
      </c>
      <c r="F49" s="27" t="s">
        <v>53</v>
      </c>
      <c r="G49" s="27" t="s">
        <v>97</v>
      </c>
      <c r="H49" s="33">
        <v>449019</v>
      </c>
      <c r="I49" s="33">
        <v>86500</v>
      </c>
    </row>
    <row r="50" spans="1:9" s="24" customFormat="1" ht="15.75">
      <c r="A50" s="20">
        <v>1</v>
      </c>
      <c r="B50" s="25">
        <v>935</v>
      </c>
      <c r="C50" s="34" t="s">
        <v>172</v>
      </c>
      <c r="D50" s="27" t="s">
        <v>87</v>
      </c>
      <c r="E50" s="27" t="s">
        <v>87</v>
      </c>
      <c r="F50" s="27" t="s">
        <v>7</v>
      </c>
      <c r="G50" s="27" t="s">
        <v>77</v>
      </c>
      <c r="H50" s="28">
        <f>_xlfn.SUMIFS(H51:H1043,$B51:$B1043,$B51,$D51:$D1043,$D51,$E51:$E1043,$E51)/2</f>
        <v>6247236.67</v>
      </c>
      <c r="I50" s="28">
        <f>_xlfn.SUMIFS(I51:I1043,$B51:$B1043,$B51,$D51:$D1043,$D51,$E51:$E1043,$E51)/2</f>
        <v>1159144.01</v>
      </c>
    </row>
    <row r="51" spans="1:9" s="24" customFormat="1" ht="31.5">
      <c r="A51" s="20">
        <v>2</v>
      </c>
      <c r="B51" s="25">
        <v>935</v>
      </c>
      <c r="C51" s="34" t="s">
        <v>152</v>
      </c>
      <c r="D51" s="27" t="s">
        <v>87</v>
      </c>
      <c r="E51" s="27" t="s">
        <v>87</v>
      </c>
      <c r="F51" s="27" t="s">
        <v>22</v>
      </c>
      <c r="G51" s="27"/>
      <c r="H51" s="28">
        <f>_xlfn.SUMIFS(H52:H1043,$B52:$B1043,$B51,$D52:$D1043,$D52,$E52:$E1043,$E52,$F52:$F1043,$F52)</f>
        <v>4898977</v>
      </c>
      <c r="I51" s="28">
        <f>_xlfn.SUMIFS(I52:I1043,$B52:$B1043,$B51,$D52:$D1043,$D52,$E52:$E1043,$E52,$F52:$F1043,$F52)</f>
        <v>715144.01</v>
      </c>
    </row>
    <row r="52" spans="1:9" s="24" customFormat="1" ht="31.5">
      <c r="A52" s="20">
        <v>3</v>
      </c>
      <c r="B52" s="25">
        <v>935</v>
      </c>
      <c r="C52" s="34" t="s">
        <v>23</v>
      </c>
      <c r="D52" s="27" t="s">
        <v>87</v>
      </c>
      <c r="E52" s="27" t="s">
        <v>87</v>
      </c>
      <c r="F52" s="27" t="s">
        <v>22</v>
      </c>
      <c r="G52" s="27" t="s">
        <v>88</v>
      </c>
      <c r="H52" s="33">
        <v>220970</v>
      </c>
      <c r="I52" s="33">
        <v>98144.01</v>
      </c>
    </row>
    <row r="53" spans="1:9" s="24" customFormat="1" ht="47.25">
      <c r="A53" s="20">
        <v>3</v>
      </c>
      <c r="B53" s="25">
        <v>935</v>
      </c>
      <c r="C53" s="34" t="s">
        <v>12</v>
      </c>
      <c r="D53" s="27" t="s">
        <v>87</v>
      </c>
      <c r="E53" s="27" t="s">
        <v>87</v>
      </c>
      <c r="F53" s="27" t="s">
        <v>22</v>
      </c>
      <c r="G53" s="27" t="s">
        <v>79</v>
      </c>
      <c r="H53" s="33">
        <v>50100</v>
      </c>
      <c r="I53" s="33">
        <v>0</v>
      </c>
    </row>
    <row r="54" spans="1:9" s="24" customFormat="1" ht="15.75">
      <c r="A54" s="20">
        <v>3</v>
      </c>
      <c r="B54" s="25">
        <v>935</v>
      </c>
      <c r="C54" s="34" t="s">
        <v>46</v>
      </c>
      <c r="D54" s="27" t="s">
        <v>87</v>
      </c>
      <c r="E54" s="27" t="s">
        <v>87</v>
      </c>
      <c r="F54" s="27" t="s">
        <v>22</v>
      </c>
      <c r="G54" s="27" t="s">
        <v>97</v>
      </c>
      <c r="H54" s="33">
        <v>4627907</v>
      </c>
      <c r="I54" s="33">
        <v>617000</v>
      </c>
    </row>
    <row r="55" spans="1:9" s="24" customFormat="1" ht="47.25">
      <c r="A55" s="20">
        <v>2</v>
      </c>
      <c r="B55" s="25">
        <v>935</v>
      </c>
      <c r="C55" s="37" t="s">
        <v>153</v>
      </c>
      <c r="D55" s="27" t="s">
        <v>87</v>
      </c>
      <c r="E55" s="27" t="s">
        <v>87</v>
      </c>
      <c r="F55" s="27" t="s">
        <v>69</v>
      </c>
      <c r="G55" s="27"/>
      <c r="H55" s="28">
        <f>_xlfn.SUMIFS(H56:H1047,$B56:$B1047,$B55,$D56:$D1047,$D56,$E56:$E1047,$E56,$F56:$F1047,$F56)</f>
        <v>1348259.67</v>
      </c>
      <c r="I55" s="28">
        <f>_xlfn.SUMIFS(I56:I1047,$B56:$B1047,$B55,$D56:$D1047,$D56,$E56:$E1047,$E56,$F56:$F1047,$F56)</f>
        <v>444000</v>
      </c>
    </row>
    <row r="56" spans="1:9" s="24" customFormat="1" ht="15.75">
      <c r="A56" s="20">
        <v>3</v>
      </c>
      <c r="B56" s="25">
        <v>935</v>
      </c>
      <c r="C56" s="34" t="s">
        <v>46</v>
      </c>
      <c r="D56" s="27" t="s">
        <v>87</v>
      </c>
      <c r="E56" s="27" t="s">
        <v>87</v>
      </c>
      <c r="F56" s="27" t="s">
        <v>69</v>
      </c>
      <c r="G56" s="27" t="s">
        <v>97</v>
      </c>
      <c r="H56" s="33">
        <v>1348259.67</v>
      </c>
      <c r="I56" s="33">
        <v>444000</v>
      </c>
    </row>
    <row r="57" spans="1:9" s="24" customFormat="1" ht="15.75">
      <c r="A57" s="20">
        <v>1</v>
      </c>
      <c r="B57" s="25">
        <v>935</v>
      </c>
      <c r="C57" s="34" t="s">
        <v>24</v>
      </c>
      <c r="D57" s="27" t="s">
        <v>89</v>
      </c>
      <c r="E57" s="27" t="s">
        <v>75</v>
      </c>
      <c r="F57" s="27" t="s">
        <v>7</v>
      </c>
      <c r="G57" s="27" t="s">
        <v>77</v>
      </c>
      <c r="H57" s="28">
        <f>_xlfn.SUMIFS(H58:H1050,$B58:$B1050,$B58,$D58:$D1050,$D58,$E58:$E1050,$E58)/2</f>
        <v>29045534.3</v>
      </c>
      <c r="I57" s="28">
        <f>_xlfn.SUMIFS(I58:I1050,$B58:$B1050,$B58,$D58:$D1050,$D58,$E58:$E1050,$E58)/2</f>
        <v>3531912.8599999994</v>
      </c>
    </row>
    <row r="58" spans="1:9" s="24" customFormat="1" ht="39" customHeight="1">
      <c r="A58" s="20">
        <v>2</v>
      </c>
      <c r="B58" s="25">
        <v>935</v>
      </c>
      <c r="C58" s="34" t="s">
        <v>186</v>
      </c>
      <c r="D58" s="27" t="s">
        <v>89</v>
      </c>
      <c r="E58" s="27" t="s">
        <v>75</v>
      </c>
      <c r="F58" s="27" t="s">
        <v>25</v>
      </c>
      <c r="G58" s="27"/>
      <c r="H58" s="28">
        <f>_xlfn.SUMIFS(H59:H1050,$B59:$B1050,$B58,$D59:$D1050,$D59,$E59:$E1050,$E59,$F59:$F1050,$F59)</f>
        <v>23343510.3</v>
      </c>
      <c r="I58" s="28">
        <f>_xlfn.SUMIFS(I59:I1050,$B59:$B1050,$B58,$D59:$D1050,$D59,$E59:$E1050,$E59,$F59:$F1050,$F59)</f>
        <v>2913449.0999999996</v>
      </c>
    </row>
    <row r="59" spans="1:9" s="24" customFormat="1" ht="31.5">
      <c r="A59" s="20">
        <v>3</v>
      </c>
      <c r="B59" s="25">
        <v>935</v>
      </c>
      <c r="C59" s="34" t="s">
        <v>23</v>
      </c>
      <c r="D59" s="27" t="s">
        <v>89</v>
      </c>
      <c r="E59" s="27" t="s">
        <v>75</v>
      </c>
      <c r="F59" s="27" t="s">
        <v>25</v>
      </c>
      <c r="G59" s="27" t="s">
        <v>88</v>
      </c>
      <c r="H59" s="33">
        <v>19146651.3</v>
      </c>
      <c r="I59" s="33">
        <v>2290587.11</v>
      </c>
    </row>
    <row r="60" spans="1:9" s="24" customFormat="1" ht="47.25">
      <c r="A60" s="20">
        <v>3</v>
      </c>
      <c r="B60" s="25">
        <v>935</v>
      </c>
      <c r="C60" s="34" t="s">
        <v>12</v>
      </c>
      <c r="D60" s="27" t="s">
        <v>89</v>
      </c>
      <c r="E60" s="27" t="s">
        <v>75</v>
      </c>
      <c r="F60" s="27" t="s">
        <v>25</v>
      </c>
      <c r="G60" s="27" t="s">
        <v>79</v>
      </c>
      <c r="H60" s="33">
        <v>4176586</v>
      </c>
      <c r="I60" s="33">
        <v>622861.99</v>
      </c>
    </row>
    <row r="61" spans="1:9" s="24" customFormat="1" ht="15.75">
      <c r="A61" s="20">
        <v>3</v>
      </c>
      <c r="B61" s="25">
        <v>935</v>
      </c>
      <c r="C61" s="34" t="s">
        <v>46</v>
      </c>
      <c r="D61" s="27" t="s">
        <v>89</v>
      </c>
      <c r="E61" s="27" t="s">
        <v>75</v>
      </c>
      <c r="F61" s="27" t="s">
        <v>25</v>
      </c>
      <c r="G61" s="27" t="s">
        <v>97</v>
      </c>
      <c r="H61" s="33">
        <v>0</v>
      </c>
      <c r="I61" s="33">
        <v>0</v>
      </c>
    </row>
    <row r="62" spans="1:9" s="24" customFormat="1" ht="15.75">
      <c r="A62" s="20">
        <v>3</v>
      </c>
      <c r="B62" s="25">
        <v>935</v>
      </c>
      <c r="C62" s="34" t="s">
        <v>13</v>
      </c>
      <c r="D62" s="27" t="s">
        <v>89</v>
      </c>
      <c r="E62" s="27" t="s">
        <v>75</v>
      </c>
      <c r="F62" s="27" t="s">
        <v>25</v>
      </c>
      <c r="G62" s="27" t="s">
        <v>80</v>
      </c>
      <c r="H62" s="33">
        <v>20273</v>
      </c>
      <c r="I62" s="33">
        <v>0</v>
      </c>
    </row>
    <row r="63" spans="1:9" s="24" customFormat="1" ht="47.25">
      <c r="A63" s="20">
        <v>2</v>
      </c>
      <c r="B63" s="25">
        <v>935</v>
      </c>
      <c r="C63" s="34" t="s">
        <v>187</v>
      </c>
      <c r="D63" s="27" t="s">
        <v>89</v>
      </c>
      <c r="E63" s="27" t="s">
        <v>75</v>
      </c>
      <c r="F63" s="27" t="s">
        <v>26</v>
      </c>
      <c r="G63" s="27"/>
      <c r="H63" s="28">
        <f>_xlfn.SUMIFS(H64:H1055,$B64:$B1055,$B63,$D64:$D1055,$D64,$E64:$E1055,$E64,$F64:$F1055,$F64)</f>
        <v>5702024</v>
      </c>
      <c r="I63" s="28">
        <f>_xlfn.SUMIFS(I64:I1055,$B64:$B1055,$B63,$D64:$D1055,$D64,$E64:$E1055,$E64,$F64:$F1055,$F64)</f>
        <v>618463.76</v>
      </c>
    </row>
    <row r="64" spans="1:9" s="24" customFormat="1" ht="31.5">
      <c r="A64" s="20">
        <v>3</v>
      </c>
      <c r="B64" s="25">
        <v>935</v>
      </c>
      <c r="C64" s="34" t="s">
        <v>23</v>
      </c>
      <c r="D64" s="27" t="s">
        <v>89</v>
      </c>
      <c r="E64" s="27" t="s">
        <v>75</v>
      </c>
      <c r="F64" s="27" t="s">
        <v>26</v>
      </c>
      <c r="G64" s="27" t="s">
        <v>88</v>
      </c>
      <c r="H64" s="33">
        <v>5127815</v>
      </c>
      <c r="I64" s="33">
        <v>524751.24</v>
      </c>
    </row>
    <row r="65" spans="1:9" s="24" customFormat="1" ht="47.25">
      <c r="A65" s="20">
        <v>3</v>
      </c>
      <c r="B65" s="25">
        <v>935</v>
      </c>
      <c r="C65" s="34" t="s">
        <v>12</v>
      </c>
      <c r="D65" s="27" t="s">
        <v>89</v>
      </c>
      <c r="E65" s="27" t="s">
        <v>75</v>
      </c>
      <c r="F65" s="27" t="s">
        <v>26</v>
      </c>
      <c r="G65" s="27" t="s">
        <v>79</v>
      </c>
      <c r="H65" s="33">
        <v>574209</v>
      </c>
      <c r="I65" s="33">
        <v>93712.52</v>
      </c>
    </row>
    <row r="66" spans="1:9" s="24" customFormat="1" ht="31.5">
      <c r="A66" s="20">
        <v>1</v>
      </c>
      <c r="B66" s="25">
        <v>935</v>
      </c>
      <c r="C66" s="34" t="s">
        <v>27</v>
      </c>
      <c r="D66" s="27" t="s">
        <v>90</v>
      </c>
      <c r="E66" s="27" t="s">
        <v>76</v>
      </c>
      <c r="F66" s="27"/>
      <c r="G66" s="27"/>
      <c r="H66" s="28">
        <f>_xlfn.SUMIFS(H67:H1059,$B67:$B1059,$B67,$D67:$D1059,$D67,$E67:$E1059,$E67)/2</f>
        <v>750000</v>
      </c>
      <c r="I66" s="28">
        <f>_xlfn.SUMIFS(I67:I1059,$B67:$B1059,$B67,$D67:$D1059,$D67,$E67:$E1059,$E67)/2</f>
        <v>690000</v>
      </c>
    </row>
    <row r="67" spans="1:9" s="24" customFormat="1" ht="63">
      <c r="A67" s="20">
        <v>2</v>
      </c>
      <c r="B67" s="25">
        <v>935</v>
      </c>
      <c r="C67" s="34" t="s">
        <v>133</v>
      </c>
      <c r="D67" s="27" t="s">
        <v>90</v>
      </c>
      <c r="E67" s="27" t="s">
        <v>76</v>
      </c>
      <c r="F67" s="27" t="s">
        <v>28</v>
      </c>
      <c r="G67" s="27"/>
      <c r="H67" s="28">
        <f>_xlfn.SUMIFS(H68:H1059,$B68:$B1059,$B67,$D68:$D1059,$D68,$E68:$E1059,$E68,$F68:$F1059,$F68)</f>
        <v>60000</v>
      </c>
      <c r="I67" s="28">
        <f>_xlfn.SUMIFS(I68:I1059,$B68:$B1059,$B67,$D68:$D1059,$D68,$E68:$E1059,$E68,$F68:$F1059,$F68)</f>
        <v>0</v>
      </c>
    </row>
    <row r="68" spans="1:9" s="24" customFormat="1" ht="47.25">
      <c r="A68" s="20">
        <v>3</v>
      </c>
      <c r="B68" s="25">
        <v>935</v>
      </c>
      <c r="C68" s="34" t="s">
        <v>12</v>
      </c>
      <c r="D68" s="27" t="s">
        <v>90</v>
      </c>
      <c r="E68" s="27" t="s">
        <v>76</v>
      </c>
      <c r="F68" s="27" t="s">
        <v>28</v>
      </c>
      <c r="G68" s="27" t="s">
        <v>79</v>
      </c>
      <c r="H68" s="33">
        <v>60000</v>
      </c>
      <c r="I68" s="33">
        <v>0</v>
      </c>
    </row>
    <row r="69" spans="1:9" s="24" customFormat="1" ht="15.75">
      <c r="A69" s="20">
        <v>3</v>
      </c>
      <c r="B69" s="25">
        <v>935</v>
      </c>
      <c r="C69" s="34" t="s">
        <v>46</v>
      </c>
      <c r="D69" s="27" t="s">
        <v>90</v>
      </c>
      <c r="E69" s="27" t="s">
        <v>76</v>
      </c>
      <c r="F69" s="27" t="s">
        <v>28</v>
      </c>
      <c r="G69" s="27" t="s">
        <v>97</v>
      </c>
      <c r="H69" s="33">
        <v>0</v>
      </c>
      <c r="I69" s="33">
        <v>0</v>
      </c>
    </row>
    <row r="70" spans="1:9" s="24" customFormat="1" ht="94.5">
      <c r="A70" s="20">
        <v>2</v>
      </c>
      <c r="B70" s="25">
        <v>935</v>
      </c>
      <c r="C70" s="34" t="s">
        <v>154</v>
      </c>
      <c r="D70" s="27" t="s">
        <v>90</v>
      </c>
      <c r="E70" s="27" t="s">
        <v>76</v>
      </c>
      <c r="F70" s="27" t="s">
        <v>29</v>
      </c>
      <c r="G70" s="27"/>
      <c r="H70" s="28">
        <f>_xlfn.SUMIFS(H71:H1062,$B71:$B1062,$B70,$D71:$D1062,$D71,$E71:$E1062,$E71,$F71:$F1062,$F71)</f>
        <v>690000</v>
      </c>
      <c r="I70" s="28">
        <f>_xlfn.SUMIFS(I71:I1062,$B71:$B1062,$B70,$D71:$D1062,$D71,$E71:$E1062,$E71,$F71:$F1062,$F71)</f>
        <v>690000</v>
      </c>
    </row>
    <row r="71" spans="1:9" s="24" customFormat="1" ht="47.25">
      <c r="A71" s="20">
        <v>3</v>
      </c>
      <c r="B71" s="25">
        <v>935</v>
      </c>
      <c r="C71" s="34" t="s">
        <v>60</v>
      </c>
      <c r="D71" s="27" t="s">
        <v>90</v>
      </c>
      <c r="E71" s="27" t="s">
        <v>76</v>
      </c>
      <c r="F71" s="27" t="s">
        <v>29</v>
      </c>
      <c r="G71" s="27" t="s">
        <v>100</v>
      </c>
      <c r="H71" s="33">
        <v>690000</v>
      </c>
      <c r="I71" s="33">
        <v>690000</v>
      </c>
    </row>
    <row r="72" spans="1:9" s="24" customFormat="1" ht="15.75">
      <c r="A72" s="20">
        <v>1</v>
      </c>
      <c r="B72" s="25">
        <v>935</v>
      </c>
      <c r="C72" s="34" t="s">
        <v>30</v>
      </c>
      <c r="D72" s="27" t="s">
        <v>91</v>
      </c>
      <c r="E72" s="27" t="s">
        <v>75</v>
      </c>
      <c r="F72" s="27" t="s">
        <v>7</v>
      </c>
      <c r="G72" s="27" t="s">
        <v>77</v>
      </c>
      <c r="H72" s="28">
        <f>_xlfn.SUMIFS(H73:H1065,$B73:$B1065,$B73,$D73:$D1065,$D73,$E73:$E1065,$E73)/2</f>
        <v>3091031</v>
      </c>
      <c r="I72" s="28">
        <f>_xlfn.SUMIFS(I73:I1065,$B73:$B1065,$B73,$D73:$D1065,$D73,$E73:$E1065,$E73)/2</f>
        <v>439600</v>
      </c>
    </row>
    <row r="73" spans="1:9" s="24" customFormat="1" ht="47.25">
      <c r="A73" s="20">
        <v>2</v>
      </c>
      <c r="B73" s="25">
        <v>935</v>
      </c>
      <c r="C73" s="34" t="s">
        <v>193</v>
      </c>
      <c r="D73" s="27" t="s">
        <v>91</v>
      </c>
      <c r="E73" s="27" t="s">
        <v>75</v>
      </c>
      <c r="F73" s="27" t="s">
        <v>31</v>
      </c>
      <c r="G73" s="27"/>
      <c r="H73" s="28">
        <f>_xlfn.SUMIFS(H74:H1065,$B74:$B1065,$B73,$D74:$D1065,$D74,$E74:$E1065,$E74,$F74:$F1065,$F74)</f>
        <v>3091031</v>
      </c>
      <c r="I73" s="28">
        <f>_xlfn.SUMIFS(I74:I1065,$B74:$B1065,$B73,$D74:$D1065,$D74,$E74:$E1065,$E74,$F74:$F1065,$F74)</f>
        <v>439600</v>
      </c>
    </row>
    <row r="74" spans="1:9" s="24" customFormat="1" ht="31.5">
      <c r="A74" s="20">
        <v>3</v>
      </c>
      <c r="B74" s="25">
        <v>935</v>
      </c>
      <c r="C74" s="34" t="s">
        <v>23</v>
      </c>
      <c r="D74" s="27" t="s">
        <v>91</v>
      </c>
      <c r="E74" s="27" t="s">
        <v>75</v>
      </c>
      <c r="F74" s="27" t="s">
        <v>31</v>
      </c>
      <c r="G74" s="27" t="s">
        <v>88</v>
      </c>
      <c r="H74" s="33"/>
      <c r="I74" s="38"/>
    </row>
    <row r="75" spans="1:9" s="24" customFormat="1" ht="15.75">
      <c r="A75" s="20">
        <v>3</v>
      </c>
      <c r="B75" s="25">
        <v>935</v>
      </c>
      <c r="C75" s="34" t="s">
        <v>46</v>
      </c>
      <c r="D75" s="27" t="s">
        <v>91</v>
      </c>
      <c r="E75" s="27" t="s">
        <v>75</v>
      </c>
      <c r="F75" s="27" t="s">
        <v>31</v>
      </c>
      <c r="G75" s="27" t="s">
        <v>97</v>
      </c>
      <c r="H75" s="33">
        <v>3091031</v>
      </c>
      <c r="I75" s="33">
        <v>439600</v>
      </c>
    </row>
    <row r="76" spans="1:9" s="24" customFormat="1" ht="78" customHeight="1">
      <c r="A76" s="20">
        <v>0</v>
      </c>
      <c r="B76" s="21">
        <v>943</v>
      </c>
      <c r="C76" s="22" t="s">
        <v>189</v>
      </c>
      <c r="D76" s="36"/>
      <c r="E76" s="36"/>
      <c r="F76" s="36"/>
      <c r="G76" s="36"/>
      <c r="H76" s="23">
        <f>_xlfn.SUMIFS(H77:H1075,$B77:$B1075,$B77)/3</f>
        <v>8479662.16</v>
      </c>
      <c r="I76" s="23">
        <f>_xlfn.SUMIFS(I77:I1075,$B77:$B1075,$B77)/3</f>
        <v>2324174.18</v>
      </c>
    </row>
    <row r="77" spans="1:9" s="24" customFormat="1" ht="15.75">
      <c r="A77" s="20">
        <v>1</v>
      </c>
      <c r="B77" s="25">
        <v>943</v>
      </c>
      <c r="C77" s="34" t="s">
        <v>173</v>
      </c>
      <c r="D77" s="27" t="s">
        <v>90</v>
      </c>
      <c r="E77" s="27" t="s">
        <v>92</v>
      </c>
      <c r="F77" s="27" t="s">
        <v>7</v>
      </c>
      <c r="G77" s="27" t="s">
        <v>77</v>
      </c>
      <c r="H77" s="28">
        <f>_xlfn.SUMIFS(H78:H1070,$B78:$B1070,$B78,$D78:$D1070,$D78,$E78:$E1070,$E78)/2</f>
        <v>6261039.16</v>
      </c>
      <c r="I77" s="28">
        <f>_xlfn.SUMIFS(I78:I1070,$B78:$B1070,$B78,$D78:$D1070,$D78,$E78:$E1070,$E78)/2</f>
        <v>1710532</v>
      </c>
    </row>
    <row r="78" spans="1:9" s="24" customFormat="1" ht="63">
      <c r="A78" s="20">
        <v>2</v>
      </c>
      <c r="B78" s="25">
        <v>943</v>
      </c>
      <c r="C78" s="34" t="s">
        <v>116</v>
      </c>
      <c r="D78" s="27" t="s">
        <v>90</v>
      </c>
      <c r="E78" s="27" t="s">
        <v>92</v>
      </c>
      <c r="F78" s="27" t="s">
        <v>10</v>
      </c>
      <c r="G78" s="27"/>
      <c r="H78" s="28">
        <f>_xlfn.SUMIFS(H79:H1070,$B79:$B1070,$B78,$D79:$D1070,$D79,$E79:$E1070,$E79,$F79:$F1070,$F79)</f>
        <v>6261039.16</v>
      </c>
      <c r="I78" s="28">
        <f>_xlfn.SUMIFS(I79:I1070,$B79:$B1070,$B78,$D79:$D1070,$D79,$E79:$E1070,$E79,$F79:$F1070,$F79)</f>
        <v>1710532</v>
      </c>
    </row>
    <row r="79" spans="1:9" s="24" customFormat="1" ht="33" customHeight="1">
      <c r="A79" s="20">
        <v>3</v>
      </c>
      <c r="B79" s="25">
        <v>943</v>
      </c>
      <c r="C79" s="34" t="s">
        <v>21</v>
      </c>
      <c r="D79" s="27" t="s">
        <v>90</v>
      </c>
      <c r="E79" s="27" t="s">
        <v>92</v>
      </c>
      <c r="F79" s="27" t="s">
        <v>10</v>
      </c>
      <c r="G79" s="27" t="s">
        <v>86</v>
      </c>
      <c r="H79" s="33">
        <v>6261039.16</v>
      </c>
      <c r="I79" s="33">
        <v>1710532</v>
      </c>
    </row>
    <row r="80" spans="1:9" s="24" customFormat="1" ht="31.5">
      <c r="A80" s="20">
        <v>1</v>
      </c>
      <c r="B80" s="25">
        <v>943</v>
      </c>
      <c r="C80" s="34" t="s">
        <v>27</v>
      </c>
      <c r="D80" s="27" t="s">
        <v>90</v>
      </c>
      <c r="E80" s="27" t="s">
        <v>76</v>
      </c>
      <c r="F80" s="27"/>
      <c r="G80" s="27"/>
      <c r="H80" s="28">
        <f>_xlfn.SUMIFS(H81:H1073,$B81:$B1073,$B81,$D81:$D1073,$D81,$E81:$E1073,$E81)/2</f>
        <v>2218623</v>
      </c>
      <c r="I80" s="28">
        <f>_xlfn.SUMIFS(I81:I1073,$B81:$B1073,$B81,$D81:$D1073,$D81,$E81:$E1073,$E81)/2</f>
        <v>613642.18</v>
      </c>
    </row>
    <row r="81" spans="1:9" s="24" customFormat="1" ht="63">
      <c r="A81" s="20">
        <v>2</v>
      </c>
      <c r="B81" s="25">
        <v>943</v>
      </c>
      <c r="C81" s="34" t="s">
        <v>116</v>
      </c>
      <c r="D81" s="27" t="s">
        <v>90</v>
      </c>
      <c r="E81" s="27" t="s">
        <v>76</v>
      </c>
      <c r="F81" s="27" t="s">
        <v>10</v>
      </c>
      <c r="G81" s="27"/>
      <c r="H81" s="28">
        <f>_xlfn.SUMIFS(H82:H1073,$B82:$B1073,$B81,$D82:$D1073,$D82,$E82:$E1073,$E82,$F82:$F1073,$F82)</f>
        <v>2218623</v>
      </c>
      <c r="I81" s="28">
        <f>_xlfn.SUMIFS(I82:I1073,$B82:$B1073,$B81,$D82:$D1073,$D82,$E82:$E1073,$E82,$F82:$F1073,$F82)</f>
        <v>613642.1799999999</v>
      </c>
    </row>
    <row r="82" spans="1:9" s="24" customFormat="1" ht="31.5">
      <c r="A82" s="20">
        <v>3</v>
      </c>
      <c r="B82" s="25">
        <v>943</v>
      </c>
      <c r="C82" s="34" t="s">
        <v>23</v>
      </c>
      <c r="D82" s="27" t="s">
        <v>90</v>
      </c>
      <c r="E82" s="27" t="s">
        <v>76</v>
      </c>
      <c r="F82" s="27" t="s">
        <v>10</v>
      </c>
      <c r="G82" s="27" t="s">
        <v>88</v>
      </c>
      <c r="H82" s="33">
        <v>1953970</v>
      </c>
      <c r="I82" s="33">
        <v>581031.57</v>
      </c>
    </row>
    <row r="83" spans="1:9" s="24" customFormat="1" ht="47.25">
      <c r="A83" s="20">
        <v>3</v>
      </c>
      <c r="B83" s="25">
        <v>943</v>
      </c>
      <c r="C83" s="34" t="s">
        <v>12</v>
      </c>
      <c r="D83" s="27" t="s">
        <v>90</v>
      </c>
      <c r="E83" s="27" t="s">
        <v>76</v>
      </c>
      <c r="F83" s="27" t="s">
        <v>10</v>
      </c>
      <c r="G83" s="27" t="s">
        <v>79</v>
      </c>
      <c r="H83" s="33">
        <v>264653</v>
      </c>
      <c r="I83" s="33">
        <v>32610.61</v>
      </c>
    </row>
    <row r="84" spans="1:9" s="24" customFormat="1" ht="15.75">
      <c r="A84" s="20">
        <v>3</v>
      </c>
      <c r="B84" s="25">
        <v>943</v>
      </c>
      <c r="C84" s="34" t="s">
        <v>13</v>
      </c>
      <c r="D84" s="27" t="s">
        <v>90</v>
      </c>
      <c r="E84" s="27" t="s">
        <v>76</v>
      </c>
      <c r="F84" s="27" t="s">
        <v>10</v>
      </c>
      <c r="G84" s="27" t="s">
        <v>80</v>
      </c>
      <c r="H84" s="33"/>
      <c r="I84" s="33"/>
    </row>
    <row r="85" spans="1:9" s="24" customFormat="1" ht="47.25">
      <c r="A85" s="20">
        <v>0</v>
      </c>
      <c r="B85" s="21">
        <v>950</v>
      </c>
      <c r="C85" s="22" t="s">
        <v>188</v>
      </c>
      <c r="D85" s="36"/>
      <c r="E85" s="36"/>
      <c r="F85" s="36"/>
      <c r="G85" s="36"/>
      <c r="H85" s="23">
        <f>_xlfn.SUMIFS(H86:H1084,$B86:$B1084,$B86)/3</f>
        <v>43816562.72</v>
      </c>
      <c r="I85" s="23">
        <f>_xlfn.SUMIFS(I86:I1084,$B86:$B1084,$B86)/3</f>
        <v>6760062.169999999</v>
      </c>
    </row>
    <row r="86" spans="1:9" s="24" customFormat="1" ht="78.75">
      <c r="A86" s="20">
        <v>1</v>
      </c>
      <c r="B86" s="25">
        <v>950</v>
      </c>
      <c r="C86" s="34" t="s">
        <v>34</v>
      </c>
      <c r="D86" s="27" t="s">
        <v>75</v>
      </c>
      <c r="E86" s="27" t="s">
        <v>92</v>
      </c>
      <c r="F86" s="27" t="s">
        <v>7</v>
      </c>
      <c r="G86" s="27" t="s">
        <v>77</v>
      </c>
      <c r="H86" s="28">
        <f>_xlfn.SUMIFS(H87:H1079,$B87:$B1079,$B87,$D87:$D1079,$D87,$E87:$E1079,$E87)/2</f>
        <v>4666988.04</v>
      </c>
      <c r="I86" s="28">
        <f>_xlfn.SUMIFS(I87:I1079,$B87:$B1079,$B87,$D87:$D1079,$D87,$E87:$E1079,$E87)/2</f>
        <v>1159350.4900000002</v>
      </c>
    </row>
    <row r="87" spans="1:9" s="24" customFormat="1" ht="63">
      <c r="A87" s="20">
        <v>2</v>
      </c>
      <c r="B87" s="25">
        <v>950</v>
      </c>
      <c r="C87" s="30" t="s">
        <v>135</v>
      </c>
      <c r="D87" s="27" t="s">
        <v>75</v>
      </c>
      <c r="E87" s="27" t="s">
        <v>92</v>
      </c>
      <c r="F87" s="27" t="s">
        <v>15</v>
      </c>
      <c r="G87" s="27" t="s">
        <v>77</v>
      </c>
      <c r="H87" s="28">
        <f>_xlfn.SUMIFS(H88:H1079,$B88:$B1079,$B87,$D88:$D1079,$D88,$E88:$E1079,$E88,$F88:$F1079,$F88)</f>
        <v>100000</v>
      </c>
      <c r="I87" s="28">
        <f>_xlfn.SUMIFS(I88:I1079,$B88:$B1079,$B87,$D88:$D1079,$D88,$E88:$E1079,$E88,$F88:$F1079,$F88)</f>
        <v>0</v>
      </c>
    </row>
    <row r="88" spans="1:9" s="24" customFormat="1" ht="47.25">
      <c r="A88" s="20">
        <v>3</v>
      </c>
      <c r="B88" s="25">
        <v>950</v>
      </c>
      <c r="C88" s="34" t="s">
        <v>12</v>
      </c>
      <c r="D88" s="27" t="s">
        <v>75</v>
      </c>
      <c r="E88" s="27" t="s">
        <v>92</v>
      </c>
      <c r="F88" s="27" t="s">
        <v>15</v>
      </c>
      <c r="G88" s="27" t="s">
        <v>79</v>
      </c>
      <c r="H88" s="33">
        <v>100000</v>
      </c>
      <c r="I88" s="33">
        <v>0</v>
      </c>
    </row>
    <row r="89" spans="1:9" s="24" customFormat="1" ht="63">
      <c r="A89" s="20">
        <v>2</v>
      </c>
      <c r="B89" s="25">
        <v>950</v>
      </c>
      <c r="C89" s="30" t="s">
        <v>137</v>
      </c>
      <c r="D89" s="27" t="s">
        <v>75</v>
      </c>
      <c r="E89" s="27" t="s">
        <v>92</v>
      </c>
      <c r="F89" s="27" t="s">
        <v>42</v>
      </c>
      <c r="G89" s="27" t="s">
        <v>77</v>
      </c>
      <c r="H89" s="28">
        <f>_xlfn.SUMIFS(H90:H1081,$B90:$B1081,$B89,$D90:$D1081,$D90,$E90:$E1081,$E90,$F90:$F1081,$F90)</f>
        <v>0</v>
      </c>
      <c r="I89" s="28">
        <f>_xlfn.SUMIFS(I90:I1081,$B90:$B1081,$B89,$D90:$D1081,$D90,$E90:$E1081,$E90,$F90:$F1081,$F90)</f>
        <v>0</v>
      </c>
    </row>
    <row r="90" spans="1:9" s="24" customFormat="1" ht="47.25">
      <c r="A90" s="20">
        <v>3</v>
      </c>
      <c r="B90" s="25">
        <v>950</v>
      </c>
      <c r="C90" s="34" t="s">
        <v>12</v>
      </c>
      <c r="D90" s="27" t="s">
        <v>75</v>
      </c>
      <c r="E90" s="27" t="s">
        <v>92</v>
      </c>
      <c r="F90" s="27" t="s">
        <v>42</v>
      </c>
      <c r="G90" s="27" t="s">
        <v>79</v>
      </c>
      <c r="H90" s="33"/>
      <c r="I90" s="33"/>
    </row>
    <row r="91" spans="1:9" s="24" customFormat="1" ht="78.75">
      <c r="A91" s="20">
        <v>2</v>
      </c>
      <c r="B91" s="25">
        <v>950</v>
      </c>
      <c r="C91" s="34" t="s">
        <v>9</v>
      </c>
      <c r="D91" s="27" t="s">
        <v>75</v>
      </c>
      <c r="E91" s="27" t="s">
        <v>92</v>
      </c>
      <c r="F91" s="27" t="s">
        <v>114</v>
      </c>
      <c r="G91" s="27" t="s">
        <v>77</v>
      </c>
      <c r="H91" s="28">
        <f>_xlfn.SUMIFS(H92:H1083,$B92:$B1083,$B91,$D92:$D1083,$D92,$E92:$E1083,$E92,$F92:$F1083,$F92)</f>
        <v>4566988.04</v>
      </c>
      <c r="I91" s="28">
        <f>_xlfn.SUMIFS(I92:I1083,$B92:$B1083,$B91,$D92:$D1083,$D92,$E92:$E1083,$E92,$F92:$F1083,$F92)</f>
        <v>1159350.49</v>
      </c>
    </row>
    <row r="92" spans="1:9" s="24" customFormat="1" ht="31.5">
      <c r="A92" s="20">
        <v>3</v>
      </c>
      <c r="B92" s="25">
        <v>950</v>
      </c>
      <c r="C92" s="34" t="s">
        <v>11</v>
      </c>
      <c r="D92" s="27" t="s">
        <v>75</v>
      </c>
      <c r="E92" s="27" t="s">
        <v>92</v>
      </c>
      <c r="F92" s="27" t="s">
        <v>114</v>
      </c>
      <c r="G92" s="27" t="s">
        <v>78</v>
      </c>
      <c r="H92" s="33">
        <v>4305638.04</v>
      </c>
      <c r="I92" s="33">
        <v>1105460.75</v>
      </c>
    </row>
    <row r="93" spans="1:9" s="24" customFormat="1" ht="47.25">
      <c r="A93" s="20">
        <v>3</v>
      </c>
      <c r="B93" s="25">
        <v>950</v>
      </c>
      <c r="C93" s="34" t="s">
        <v>12</v>
      </c>
      <c r="D93" s="27" t="s">
        <v>75</v>
      </c>
      <c r="E93" s="27" t="s">
        <v>92</v>
      </c>
      <c r="F93" s="27" t="s">
        <v>114</v>
      </c>
      <c r="G93" s="27" t="s">
        <v>79</v>
      </c>
      <c r="H93" s="33">
        <v>259850</v>
      </c>
      <c r="I93" s="33">
        <v>53889.74</v>
      </c>
    </row>
    <row r="94" spans="1:9" s="24" customFormat="1" ht="39" customHeight="1">
      <c r="A94" s="20">
        <v>3</v>
      </c>
      <c r="B94" s="25">
        <v>950</v>
      </c>
      <c r="C94" s="34" t="s">
        <v>21</v>
      </c>
      <c r="D94" s="27" t="s">
        <v>75</v>
      </c>
      <c r="E94" s="27" t="s">
        <v>92</v>
      </c>
      <c r="F94" s="27" t="s">
        <v>114</v>
      </c>
      <c r="G94" s="27" t="s">
        <v>86</v>
      </c>
      <c r="H94" s="33"/>
      <c r="I94" s="33"/>
    </row>
    <row r="95" spans="1:9" s="24" customFormat="1" ht="15.75">
      <c r="A95" s="20">
        <v>3</v>
      </c>
      <c r="B95" s="25">
        <v>950</v>
      </c>
      <c r="C95" s="34" t="s">
        <v>149</v>
      </c>
      <c r="D95" s="27" t="s">
        <v>75</v>
      </c>
      <c r="E95" s="27" t="s">
        <v>92</v>
      </c>
      <c r="F95" s="27" t="s">
        <v>114</v>
      </c>
      <c r="G95" s="27" t="s">
        <v>148</v>
      </c>
      <c r="H95" s="33"/>
      <c r="I95" s="33"/>
    </row>
    <row r="96" spans="1:9" s="24" customFormat="1" ht="21" customHeight="1">
      <c r="A96" s="20">
        <v>3</v>
      </c>
      <c r="B96" s="25">
        <v>950</v>
      </c>
      <c r="C96" s="34" t="s">
        <v>13</v>
      </c>
      <c r="D96" s="27" t="s">
        <v>75</v>
      </c>
      <c r="E96" s="27" t="s">
        <v>92</v>
      </c>
      <c r="F96" s="27" t="s">
        <v>114</v>
      </c>
      <c r="G96" s="27" t="s">
        <v>80</v>
      </c>
      <c r="H96" s="33">
        <v>1500</v>
      </c>
      <c r="I96" s="33">
        <v>0</v>
      </c>
    </row>
    <row r="97" spans="1:9" s="24" customFormat="1" ht="15" customHeight="1">
      <c r="A97" s="20">
        <v>1</v>
      </c>
      <c r="B97" s="25">
        <v>950</v>
      </c>
      <c r="C97" s="34" t="s">
        <v>14</v>
      </c>
      <c r="D97" s="27" t="s">
        <v>75</v>
      </c>
      <c r="E97" s="27" t="s">
        <v>81</v>
      </c>
      <c r="F97" s="27"/>
      <c r="G97" s="27"/>
      <c r="H97" s="28">
        <f>_xlfn.SUMIFS(H98:H1090,$B98:$B1090,$B98,$D98:$D1090,$D98,$E98:$E1090,$E98)/2</f>
        <v>266300</v>
      </c>
      <c r="I97" s="28">
        <f>_xlfn.SUMIFS(I98:I1090,$B98:$B1090,$B98,$D98:$D1090,$D98,$E98:$E1090,$E98)/2</f>
        <v>35600</v>
      </c>
    </row>
    <row r="98" spans="1:9" s="24" customFormat="1" ht="78.75">
      <c r="A98" s="20">
        <v>2</v>
      </c>
      <c r="B98" s="25">
        <v>950</v>
      </c>
      <c r="C98" s="34" t="s">
        <v>155</v>
      </c>
      <c r="D98" s="27" t="s">
        <v>75</v>
      </c>
      <c r="E98" s="27" t="s">
        <v>81</v>
      </c>
      <c r="F98" s="27" t="s">
        <v>50</v>
      </c>
      <c r="G98" s="27" t="s">
        <v>77</v>
      </c>
      <c r="H98" s="28">
        <f>_xlfn.SUMIFS(H99:H1090,$B99:$B1090,$B98,$D99:$D1090,$D99,$E99:$E1090,$E99,$F99:$F1090,$F99)</f>
        <v>266300</v>
      </c>
      <c r="I98" s="28">
        <f>_xlfn.SUMIFS(I99:I1090,$B99:$B1090,$B98,$D99:$D1090,$D99,$E99:$E1090,$E99,$F99:$F1090,$F99)</f>
        <v>35600</v>
      </c>
    </row>
    <row r="99" spans="1:9" s="24" customFormat="1" ht="47.25">
      <c r="A99" s="20">
        <v>3</v>
      </c>
      <c r="B99" s="25">
        <v>950</v>
      </c>
      <c r="C99" s="34" t="s">
        <v>12</v>
      </c>
      <c r="D99" s="27" t="s">
        <v>75</v>
      </c>
      <c r="E99" s="27" t="s">
        <v>81</v>
      </c>
      <c r="F99" s="27" t="s">
        <v>50</v>
      </c>
      <c r="G99" s="27" t="s">
        <v>79</v>
      </c>
      <c r="H99" s="33">
        <v>266300</v>
      </c>
      <c r="I99" s="33">
        <v>35600</v>
      </c>
    </row>
    <row r="100" spans="1:9" s="24" customFormat="1" ht="47.25">
      <c r="A100" s="20">
        <v>1</v>
      </c>
      <c r="B100" s="25">
        <v>950</v>
      </c>
      <c r="C100" s="34" t="s">
        <v>36</v>
      </c>
      <c r="D100" s="27" t="s">
        <v>84</v>
      </c>
      <c r="E100" s="27" t="s">
        <v>82</v>
      </c>
      <c r="F100" s="27"/>
      <c r="G100" s="27"/>
      <c r="H100" s="28">
        <f>_xlfn.SUMIFS(H101:H1093,$B101:$B1093,$B101,$D101:$D1093,$D101,$E101:$E1093,$E101)/2</f>
        <v>280000</v>
      </c>
      <c r="I100" s="28">
        <f>_xlfn.SUMIFS(I101:I1093,$B101:$B1093,$B101,$D101:$D1093,$D101,$E101:$E1093,$E101)/2</f>
        <v>0</v>
      </c>
    </row>
    <row r="101" spans="1:9" s="24" customFormat="1" ht="63">
      <c r="A101" s="20">
        <v>2</v>
      </c>
      <c r="B101" s="25">
        <v>950</v>
      </c>
      <c r="C101" s="34" t="s">
        <v>156</v>
      </c>
      <c r="D101" s="27" t="s">
        <v>84</v>
      </c>
      <c r="E101" s="27" t="s">
        <v>82</v>
      </c>
      <c r="F101" s="27" t="s">
        <v>144</v>
      </c>
      <c r="G101" s="27"/>
      <c r="H101" s="28">
        <f>_xlfn.SUMIFS(H102:H1093,$B102:$B1093,$B101,$D102:$D1093,$D102,$E102:$E1093,$E102,$F102:$F1093,$F102)</f>
        <v>280000</v>
      </c>
      <c r="I101" s="28">
        <f>_xlfn.SUMIFS(I102:I1093,$B102:$B1093,$B101,$D102:$D1093,$D102,$E102:$E1093,$E102,$F102:$F1093,$F102)</f>
        <v>0</v>
      </c>
    </row>
    <row r="102" spans="1:9" s="24" customFormat="1" ht="47.25">
      <c r="A102" s="20">
        <v>3</v>
      </c>
      <c r="B102" s="25">
        <v>950</v>
      </c>
      <c r="C102" s="34" t="s">
        <v>12</v>
      </c>
      <c r="D102" s="27" t="s">
        <v>84</v>
      </c>
      <c r="E102" s="27" t="s">
        <v>82</v>
      </c>
      <c r="F102" s="27" t="s">
        <v>144</v>
      </c>
      <c r="G102" s="27" t="s">
        <v>79</v>
      </c>
      <c r="H102" s="33">
        <v>280000</v>
      </c>
      <c r="I102" s="33">
        <v>0</v>
      </c>
    </row>
    <row r="103" spans="1:9" s="24" customFormat="1" ht="31.5">
      <c r="A103" s="20">
        <v>1</v>
      </c>
      <c r="B103" s="25">
        <v>950</v>
      </c>
      <c r="C103" s="34" t="s">
        <v>37</v>
      </c>
      <c r="D103" s="27" t="s">
        <v>92</v>
      </c>
      <c r="E103" s="27" t="s">
        <v>93</v>
      </c>
      <c r="F103" s="27"/>
      <c r="G103" s="27"/>
      <c r="H103" s="28">
        <f>_xlfn.SUMIFS(H104:H1096,$B104:$B1096,$B104,$D104:$D1096,$D104,$E104:$E1096,$E104)/2</f>
        <v>18244236.68</v>
      </c>
      <c r="I103" s="28">
        <f>_xlfn.SUMIFS(I104:I1096,$B104:$B1096,$B104,$D104:$D1096,$D104,$E104:$E1096,$E104)/2</f>
        <v>0</v>
      </c>
    </row>
    <row r="104" spans="1:9" s="24" customFormat="1" ht="78.75">
      <c r="A104" s="20">
        <v>2</v>
      </c>
      <c r="B104" s="25">
        <v>950</v>
      </c>
      <c r="C104" s="34" t="s">
        <v>155</v>
      </c>
      <c r="D104" s="27" t="s">
        <v>92</v>
      </c>
      <c r="E104" s="27" t="s">
        <v>93</v>
      </c>
      <c r="F104" s="27" t="s">
        <v>50</v>
      </c>
      <c r="G104" s="27"/>
      <c r="H104" s="28">
        <f>_xlfn.SUMIFS(H105:H1096,$B105:$B1096,$B104,$D105:$D1096,$D105,$E105:$E1096,$E105,$F105:$F1096,$F105)</f>
        <v>18244236.68</v>
      </c>
      <c r="I104" s="28">
        <f>_xlfn.SUMIFS(I105:I1096,$B105:$B1096,$B104,$D105:$D1096,$D105,$E105:$E1096,$E105,$F105:$F1096,$F105)</f>
        <v>0</v>
      </c>
    </row>
    <row r="105" spans="1:9" s="24" customFormat="1" ht="47.25">
      <c r="A105" s="20">
        <v>3</v>
      </c>
      <c r="B105" s="25">
        <v>950</v>
      </c>
      <c r="C105" s="34" t="s">
        <v>12</v>
      </c>
      <c r="D105" s="27" t="s">
        <v>92</v>
      </c>
      <c r="E105" s="27" t="s">
        <v>93</v>
      </c>
      <c r="F105" s="27" t="s">
        <v>50</v>
      </c>
      <c r="G105" s="27" t="s">
        <v>79</v>
      </c>
      <c r="H105" s="33">
        <v>18244236.68</v>
      </c>
      <c r="I105" s="33">
        <v>0</v>
      </c>
    </row>
    <row r="106" spans="1:9" s="24" customFormat="1" ht="15.75">
      <c r="A106" s="20">
        <v>1</v>
      </c>
      <c r="B106" s="25">
        <v>950</v>
      </c>
      <c r="C106" s="34" t="s">
        <v>38</v>
      </c>
      <c r="D106" s="27" t="s">
        <v>87</v>
      </c>
      <c r="E106" s="27" t="s">
        <v>94</v>
      </c>
      <c r="F106" s="27"/>
      <c r="G106" s="27"/>
      <c r="H106" s="28">
        <f>_xlfn.SUMIFS(H107:H1099,$B107:$B1099,$B107,$D107:$D1099,$D107,$E107:$E1099,$E107)/2</f>
        <v>20359038</v>
      </c>
      <c r="I106" s="28">
        <f>_xlfn.SUMIFS(I107:I1099,$B107:$B1099,$B107,$D107:$D1099,$D107,$E107:$E1099,$E107)/2</f>
        <v>5565111.68</v>
      </c>
    </row>
    <row r="107" spans="1:9" s="24" customFormat="1" ht="78.75">
      <c r="A107" s="20">
        <v>2</v>
      </c>
      <c r="B107" s="25">
        <v>950</v>
      </c>
      <c r="C107" s="39" t="s">
        <v>184</v>
      </c>
      <c r="D107" s="27" t="s">
        <v>87</v>
      </c>
      <c r="E107" s="27" t="s">
        <v>94</v>
      </c>
      <c r="F107" s="27" t="s">
        <v>39</v>
      </c>
      <c r="G107" s="27"/>
      <c r="H107" s="28">
        <f>_xlfn.SUMIFS(H108:H1099,$B108:$B1099,$B107,$D108:$D1099,$D108,$E108:$E1099,$E108,$F108:$F1099,$F108)</f>
        <v>10000</v>
      </c>
      <c r="I107" s="28">
        <f>_xlfn.SUMIFS(I108:I1099,$B108:$B1099,$B107,$D108:$D1099,$D108,$E108:$E1099,$E108,$F108:$F1099,$F108)</f>
        <v>0</v>
      </c>
    </row>
    <row r="108" spans="1:9" s="24" customFormat="1" ht="47.25">
      <c r="A108" s="20">
        <v>3</v>
      </c>
      <c r="B108" s="25">
        <v>950</v>
      </c>
      <c r="C108" s="34" t="s">
        <v>12</v>
      </c>
      <c r="D108" s="27" t="s">
        <v>87</v>
      </c>
      <c r="E108" s="27" t="s">
        <v>94</v>
      </c>
      <c r="F108" s="27" t="s">
        <v>39</v>
      </c>
      <c r="G108" s="27" t="s">
        <v>79</v>
      </c>
      <c r="H108" s="33">
        <v>10000</v>
      </c>
      <c r="I108" s="33">
        <v>0</v>
      </c>
    </row>
    <row r="109" spans="1:9" s="24" customFormat="1" ht="78.75">
      <c r="A109" s="20">
        <v>2</v>
      </c>
      <c r="B109" s="25">
        <v>950</v>
      </c>
      <c r="C109" s="34" t="s">
        <v>155</v>
      </c>
      <c r="D109" s="27" t="s">
        <v>87</v>
      </c>
      <c r="E109" s="27" t="s">
        <v>94</v>
      </c>
      <c r="F109" s="27" t="s">
        <v>50</v>
      </c>
      <c r="G109" s="27"/>
      <c r="H109" s="28">
        <f>_xlfn.SUMIFS(H110:H1101,$B110:$B1101,$B109,$D110:$D1101,$D110,$E110:$E1101,$E110,$F110:$F1101,$F110)</f>
        <v>20349038</v>
      </c>
      <c r="I109" s="28">
        <f>_xlfn.SUMIFS(I110:I1101,$B110:$B1101,$B109,$D110:$D1101,$D110,$E110:$E1101,$E110,$F110:$F1101,$F110)</f>
        <v>5565111.68</v>
      </c>
    </row>
    <row r="110" spans="1:9" s="24" customFormat="1" ht="47.25">
      <c r="A110" s="20">
        <v>3</v>
      </c>
      <c r="B110" s="25">
        <v>950</v>
      </c>
      <c r="C110" s="34" t="s">
        <v>12</v>
      </c>
      <c r="D110" s="27" t="s">
        <v>87</v>
      </c>
      <c r="E110" s="27" t="s">
        <v>94</v>
      </c>
      <c r="F110" s="27" t="s">
        <v>50</v>
      </c>
      <c r="G110" s="27" t="s">
        <v>79</v>
      </c>
      <c r="H110" s="33">
        <v>20349038</v>
      </c>
      <c r="I110" s="33">
        <v>5565111.68</v>
      </c>
    </row>
    <row r="111" spans="1:9" s="24" customFormat="1" ht="31.5">
      <c r="A111" s="20">
        <v>0</v>
      </c>
      <c r="B111" s="21">
        <v>955</v>
      </c>
      <c r="C111" s="22" t="s">
        <v>40</v>
      </c>
      <c r="D111" s="36" t="s">
        <v>77</v>
      </c>
      <c r="E111" s="36" t="s">
        <v>77</v>
      </c>
      <c r="F111" s="36" t="s">
        <v>7</v>
      </c>
      <c r="G111" s="36" t="s">
        <v>77</v>
      </c>
      <c r="H111" s="23">
        <f>_xlfn.SUMIFS(H112:H1110,$B112:$B1110,$B112)/3</f>
        <v>437520553.81999993</v>
      </c>
      <c r="I111" s="23">
        <f>_xlfn.SUMIFS(I112:I1110,$B112:$B1110,$B112)/3</f>
        <v>70634236.91000001</v>
      </c>
    </row>
    <row r="112" spans="1:9" s="24" customFormat="1" ht="47.25">
      <c r="A112" s="20">
        <v>1</v>
      </c>
      <c r="B112" s="25">
        <v>955</v>
      </c>
      <c r="C112" s="34" t="s">
        <v>41</v>
      </c>
      <c r="D112" s="27" t="s">
        <v>75</v>
      </c>
      <c r="E112" s="27" t="s">
        <v>94</v>
      </c>
      <c r="F112" s="27" t="s">
        <v>7</v>
      </c>
      <c r="G112" s="27" t="s">
        <v>77</v>
      </c>
      <c r="H112" s="28">
        <f>_xlfn.SUMIFS(H113:H1105,$B113:$B1105,$B113,$D113:$D1105,$D113,$E113:$E1105,$E113)/2</f>
        <v>2016905</v>
      </c>
      <c r="I112" s="28">
        <f>_xlfn.SUMIFS(I113:I1105,$B113:$B1105,$B113,$D113:$D1105,$D113,$E113:$E1105,$E113)/2</f>
        <v>400621.09</v>
      </c>
    </row>
    <row r="113" spans="1:9" s="24" customFormat="1" ht="78.75">
      <c r="A113" s="20">
        <v>2</v>
      </c>
      <c r="B113" s="25">
        <v>955</v>
      </c>
      <c r="C113" s="34" t="s">
        <v>9</v>
      </c>
      <c r="D113" s="27" t="s">
        <v>75</v>
      </c>
      <c r="E113" s="27" t="s">
        <v>94</v>
      </c>
      <c r="F113" s="27" t="s">
        <v>114</v>
      </c>
      <c r="G113" s="27" t="s">
        <v>77</v>
      </c>
      <c r="H113" s="28">
        <f>_xlfn.SUMIFS(H114:H1105,$B114:$B1105,$B113,$D114:$D1105,$D114,$E114:$E1105,$E114,$F114:$F1105,$F114)</f>
        <v>2016905</v>
      </c>
      <c r="I113" s="28">
        <f>_xlfn.SUMIFS(I114:I1105,$B114:$B1105,$B113,$D114:$D1105,$D114,$E114:$E1105,$E114,$F114:$F1105,$F114)</f>
        <v>400621.09</v>
      </c>
    </row>
    <row r="114" spans="1:9" s="24" customFormat="1" ht="31.5">
      <c r="A114" s="20">
        <v>3</v>
      </c>
      <c r="B114" s="25">
        <v>955</v>
      </c>
      <c r="C114" s="34" t="s">
        <v>11</v>
      </c>
      <c r="D114" s="27" t="s">
        <v>75</v>
      </c>
      <c r="E114" s="27" t="s">
        <v>94</v>
      </c>
      <c r="F114" s="27" t="s">
        <v>114</v>
      </c>
      <c r="G114" s="27" t="s">
        <v>78</v>
      </c>
      <c r="H114" s="33">
        <v>2016905</v>
      </c>
      <c r="I114" s="33">
        <v>400621.09</v>
      </c>
    </row>
    <row r="115" spans="1:9" s="24" customFormat="1" ht="78.75">
      <c r="A115" s="20">
        <v>1</v>
      </c>
      <c r="B115" s="25">
        <v>955</v>
      </c>
      <c r="C115" s="34" t="s">
        <v>34</v>
      </c>
      <c r="D115" s="27" t="s">
        <v>75</v>
      </c>
      <c r="E115" s="27" t="s">
        <v>92</v>
      </c>
      <c r="F115" s="27" t="s">
        <v>7</v>
      </c>
      <c r="G115" s="27" t="s">
        <v>77</v>
      </c>
      <c r="H115" s="28">
        <f>_xlfn.SUMIFS(H116:H1108,$B116:$B1108,$B116,$D116:$D1108,$D116,$E116:$E1108,$E116)/2</f>
        <v>19930553.58</v>
      </c>
      <c r="I115" s="28">
        <f>_xlfn.SUMIFS(I116:I1108,$B116:$B1108,$B116,$D116:$D1108,$D116,$E116:$E1108,$E116)/2</f>
        <v>4365029.760000001</v>
      </c>
    </row>
    <row r="116" spans="1:9" s="24" customFormat="1" ht="63">
      <c r="A116" s="20">
        <v>2</v>
      </c>
      <c r="B116" s="25">
        <v>955</v>
      </c>
      <c r="C116" s="30" t="s">
        <v>135</v>
      </c>
      <c r="D116" s="27" t="s">
        <v>75</v>
      </c>
      <c r="E116" s="27" t="s">
        <v>92</v>
      </c>
      <c r="F116" s="27" t="s">
        <v>15</v>
      </c>
      <c r="G116" s="27" t="s">
        <v>77</v>
      </c>
      <c r="H116" s="28">
        <f>_xlfn.SUMIFS(H117:H1108,$B117:$B1108,$B116,$D117:$D1108,$D117,$E117:$E1108,$E117,$F117:$F1108,$F117)</f>
        <v>50000</v>
      </c>
      <c r="I116" s="28">
        <f>_xlfn.SUMIFS(I117:I1108,$B117:$B1108,$B116,$D117:$D1108,$D117,$E117:$E1108,$E117,$F117:$F1108,$F117)</f>
        <v>17200</v>
      </c>
    </row>
    <row r="117" spans="1:9" s="24" customFormat="1" ht="47.25">
      <c r="A117" s="20">
        <v>3</v>
      </c>
      <c r="B117" s="25">
        <v>955</v>
      </c>
      <c r="C117" s="26" t="s">
        <v>12</v>
      </c>
      <c r="D117" s="27" t="s">
        <v>75</v>
      </c>
      <c r="E117" s="27" t="s">
        <v>92</v>
      </c>
      <c r="F117" s="27" t="s">
        <v>15</v>
      </c>
      <c r="G117" s="27" t="s">
        <v>79</v>
      </c>
      <c r="H117" s="33">
        <v>50000</v>
      </c>
      <c r="I117" s="33">
        <v>17200</v>
      </c>
    </row>
    <row r="118" spans="1:9" s="24" customFormat="1" ht="63">
      <c r="A118" s="20">
        <v>2</v>
      </c>
      <c r="B118" s="29">
        <v>955</v>
      </c>
      <c r="C118" s="30" t="s">
        <v>137</v>
      </c>
      <c r="D118" s="31" t="s">
        <v>75</v>
      </c>
      <c r="E118" s="27" t="s">
        <v>92</v>
      </c>
      <c r="F118" s="27" t="s">
        <v>42</v>
      </c>
      <c r="G118" s="27" t="s">
        <v>77</v>
      </c>
      <c r="H118" s="28">
        <f>_xlfn.SUMIFS(H119:H1110,$B119:$B1110,$B118,$D119:$D1110,$D119,$E119:$E1110,$E119,$F119:$F1110,$F119)</f>
        <v>119000</v>
      </c>
      <c r="I118" s="28">
        <f>_xlfn.SUMIFS(I119:I1110,$B119:$B1110,$B118,$D119:$D1110,$D119,$E119:$E1110,$E119,$F119:$F1110,$F119)</f>
        <v>0</v>
      </c>
    </row>
    <row r="119" spans="1:9" s="24" customFormat="1" ht="47.25">
      <c r="A119" s="20">
        <v>3</v>
      </c>
      <c r="B119" s="25">
        <v>955</v>
      </c>
      <c r="C119" s="32" t="s">
        <v>12</v>
      </c>
      <c r="D119" s="27" t="s">
        <v>75</v>
      </c>
      <c r="E119" s="27" t="s">
        <v>92</v>
      </c>
      <c r="F119" s="27" t="s">
        <v>42</v>
      </c>
      <c r="G119" s="27" t="s">
        <v>79</v>
      </c>
      <c r="H119" s="33">
        <v>119000</v>
      </c>
      <c r="I119" s="33">
        <v>0</v>
      </c>
    </row>
    <row r="120" spans="1:9" s="24" customFormat="1" ht="78.75">
      <c r="A120" s="20">
        <v>2</v>
      </c>
      <c r="B120" s="25">
        <v>955</v>
      </c>
      <c r="C120" s="34" t="s">
        <v>9</v>
      </c>
      <c r="D120" s="27" t="s">
        <v>75</v>
      </c>
      <c r="E120" s="27" t="s">
        <v>92</v>
      </c>
      <c r="F120" s="27" t="s">
        <v>114</v>
      </c>
      <c r="G120" s="27" t="s">
        <v>77</v>
      </c>
      <c r="H120" s="28">
        <f>_xlfn.SUMIFS(H121:H1112,$B121:$B1112,$B120,$D121:$D1112,$D121,$E121:$E1112,$E121,$F121:$F1112,$F121)</f>
        <v>19761553.58</v>
      </c>
      <c r="I120" s="28">
        <f>_xlfn.SUMIFS(I121:I1112,$B121:$B1112,$B120,$D121:$D1112,$D121,$E121:$E1112,$E121,$F121:$F1112,$F121)</f>
        <v>4347829.76</v>
      </c>
    </row>
    <row r="121" spans="1:9" s="24" customFormat="1" ht="31.5">
      <c r="A121" s="20">
        <v>3</v>
      </c>
      <c r="B121" s="25">
        <v>955</v>
      </c>
      <c r="C121" s="34" t="s">
        <v>11</v>
      </c>
      <c r="D121" s="27" t="s">
        <v>75</v>
      </c>
      <c r="E121" s="27" t="s">
        <v>92</v>
      </c>
      <c r="F121" s="27" t="s">
        <v>114</v>
      </c>
      <c r="G121" s="27" t="s">
        <v>78</v>
      </c>
      <c r="H121" s="33">
        <v>17952777.58</v>
      </c>
      <c r="I121" s="33">
        <v>4129071.95</v>
      </c>
    </row>
    <row r="122" spans="1:9" s="24" customFormat="1" ht="47.25">
      <c r="A122" s="20">
        <v>3</v>
      </c>
      <c r="B122" s="25">
        <v>955</v>
      </c>
      <c r="C122" s="34" t="s">
        <v>12</v>
      </c>
      <c r="D122" s="27" t="s">
        <v>75</v>
      </c>
      <c r="E122" s="27" t="s">
        <v>92</v>
      </c>
      <c r="F122" s="27" t="s">
        <v>114</v>
      </c>
      <c r="G122" s="27" t="s">
        <v>79</v>
      </c>
      <c r="H122" s="33">
        <v>1748776</v>
      </c>
      <c r="I122" s="33">
        <v>178995.01</v>
      </c>
    </row>
    <row r="123" spans="1:9" s="24" customFormat="1" ht="15.75">
      <c r="A123" s="20">
        <v>3</v>
      </c>
      <c r="B123" s="25">
        <v>955</v>
      </c>
      <c r="C123" s="34" t="s">
        <v>149</v>
      </c>
      <c r="D123" s="27" t="s">
        <v>75</v>
      </c>
      <c r="E123" s="27" t="s">
        <v>92</v>
      </c>
      <c r="F123" s="27" t="s">
        <v>114</v>
      </c>
      <c r="G123" s="27" t="s">
        <v>148</v>
      </c>
      <c r="H123" s="33"/>
      <c r="I123" s="33"/>
    </row>
    <row r="124" spans="1:9" s="24" customFormat="1" ht="15.75">
      <c r="A124" s="20">
        <v>3</v>
      </c>
      <c r="B124" s="25">
        <v>955</v>
      </c>
      <c r="C124" s="34" t="s">
        <v>13</v>
      </c>
      <c r="D124" s="27" t="s">
        <v>75</v>
      </c>
      <c r="E124" s="27" t="s">
        <v>92</v>
      </c>
      <c r="F124" s="27" t="s">
        <v>114</v>
      </c>
      <c r="G124" s="27" t="s">
        <v>80</v>
      </c>
      <c r="H124" s="33">
        <v>60000</v>
      </c>
      <c r="I124" s="33">
        <v>39762.8</v>
      </c>
    </row>
    <row r="125" spans="1:9" s="24" customFormat="1" ht="15.75">
      <c r="A125" s="20">
        <v>1</v>
      </c>
      <c r="B125" s="25">
        <v>955</v>
      </c>
      <c r="C125" s="34" t="s">
        <v>177</v>
      </c>
      <c r="D125" s="27" t="s">
        <v>75</v>
      </c>
      <c r="E125" s="27" t="s">
        <v>98</v>
      </c>
      <c r="F125" s="27" t="s">
        <v>7</v>
      </c>
      <c r="G125" s="27" t="s">
        <v>77</v>
      </c>
      <c r="H125" s="28">
        <f>_xlfn.SUMIFS(H126:H1118,$B126:$B1118,$B126,$D126:$D1118,$D126,$E126:$E1118,$E126)/2</f>
        <v>12000</v>
      </c>
      <c r="I125" s="28">
        <f>_xlfn.SUMIFS(I126:I1118,$B126:$B1118,$B126,$D126:$D1118,$D126,$E126:$E1118,$E126)/2</f>
        <v>0</v>
      </c>
    </row>
    <row r="126" spans="1:9" s="24" customFormat="1" ht="47.25">
      <c r="A126" s="20">
        <v>2</v>
      </c>
      <c r="B126" s="25">
        <v>955</v>
      </c>
      <c r="C126" s="30" t="s">
        <v>178</v>
      </c>
      <c r="D126" s="27" t="s">
        <v>75</v>
      </c>
      <c r="E126" s="27" t="s">
        <v>98</v>
      </c>
      <c r="F126" s="27" t="s">
        <v>179</v>
      </c>
      <c r="G126" s="27" t="s">
        <v>77</v>
      </c>
      <c r="H126" s="28">
        <f>_xlfn.SUMIFS(H127:H1118,$B127:$B1118,$B126,$D127:$D1118,$D127,$E127:$E1118,$E127,$F127:$F1118,$F127)</f>
        <v>12000</v>
      </c>
      <c r="I126" s="28">
        <f>_xlfn.SUMIFS(I127:I1118,$B127:$B1118,$B126,$D127:$D1118,$D127,$E127:$E1118,$E127,$F127:$F1118,$F127)</f>
        <v>0</v>
      </c>
    </row>
    <row r="127" spans="1:9" s="24" customFormat="1" ht="47.25">
      <c r="A127" s="20">
        <v>3</v>
      </c>
      <c r="B127" s="25">
        <v>955</v>
      </c>
      <c r="C127" s="26" t="s">
        <v>12</v>
      </c>
      <c r="D127" s="27" t="s">
        <v>75</v>
      </c>
      <c r="E127" s="27" t="s">
        <v>98</v>
      </c>
      <c r="F127" s="27" t="s">
        <v>179</v>
      </c>
      <c r="G127" s="27" t="s">
        <v>79</v>
      </c>
      <c r="H127" s="33">
        <v>12000</v>
      </c>
      <c r="I127" s="33">
        <v>0</v>
      </c>
    </row>
    <row r="128" spans="1:9" s="24" customFormat="1" ht="15.75">
      <c r="A128" s="20">
        <v>1</v>
      </c>
      <c r="B128" s="25">
        <v>955</v>
      </c>
      <c r="C128" s="34" t="s">
        <v>43</v>
      </c>
      <c r="D128" s="27" t="s">
        <v>75</v>
      </c>
      <c r="E128" s="27" t="s">
        <v>91</v>
      </c>
      <c r="F128" s="27" t="s">
        <v>7</v>
      </c>
      <c r="G128" s="27" t="s">
        <v>77</v>
      </c>
      <c r="H128" s="28">
        <f>_xlfn.SUMIFS(H129:H1121,$B129:$B1121,$B129,$D129:$D1121,$D129,$E129:$E1121,$E129)/2</f>
        <v>100000</v>
      </c>
      <c r="I128" s="28">
        <f>_xlfn.SUMIFS(I129:I1121,$B129:$B1121,$B129,$D129:$D1121,$D129,$E129:$E1121,$E129)/2</f>
        <v>0</v>
      </c>
    </row>
    <row r="129" spans="1:9" s="24" customFormat="1" ht="47.25">
      <c r="A129" s="20">
        <v>2</v>
      </c>
      <c r="B129" s="25">
        <v>955</v>
      </c>
      <c r="C129" s="34" t="s">
        <v>35</v>
      </c>
      <c r="D129" s="27" t="s">
        <v>75</v>
      </c>
      <c r="E129" s="27" t="s">
        <v>91</v>
      </c>
      <c r="F129" s="27" t="s">
        <v>117</v>
      </c>
      <c r="G129" s="27" t="s">
        <v>77</v>
      </c>
      <c r="H129" s="28">
        <f>_xlfn.SUMIFS(H130:H1121,$B130:$B1121,$B129,$D130:$D1121,$D130,$E130:$E1121,$E130,$F130:$F1121,$F130)</f>
        <v>100000</v>
      </c>
      <c r="I129" s="28">
        <f>_xlfn.SUMIFS(I130:I1121,$B130:$B1121,$B129,$D130:$D1121,$D130,$E130:$E1121,$E130,$F130:$F1121,$F130)</f>
        <v>0</v>
      </c>
    </row>
    <row r="130" spans="1:9" s="24" customFormat="1" ht="15.75">
      <c r="A130" s="20">
        <v>3</v>
      </c>
      <c r="B130" s="25">
        <v>955</v>
      </c>
      <c r="C130" s="34" t="s">
        <v>44</v>
      </c>
      <c r="D130" s="27" t="s">
        <v>75</v>
      </c>
      <c r="E130" s="27" t="s">
        <v>91</v>
      </c>
      <c r="F130" s="27" t="s">
        <v>117</v>
      </c>
      <c r="G130" s="27" t="s">
        <v>96</v>
      </c>
      <c r="H130" s="33">
        <v>100000</v>
      </c>
      <c r="I130" s="33">
        <v>0</v>
      </c>
    </row>
    <row r="131" spans="1:9" s="24" customFormat="1" ht="15.75">
      <c r="A131" s="20">
        <v>1</v>
      </c>
      <c r="B131" s="25">
        <v>955</v>
      </c>
      <c r="C131" s="34" t="s">
        <v>14</v>
      </c>
      <c r="D131" s="27" t="s">
        <v>75</v>
      </c>
      <c r="E131" s="27" t="s">
        <v>81</v>
      </c>
      <c r="F131" s="27"/>
      <c r="G131" s="27"/>
      <c r="H131" s="28">
        <f>_xlfn.SUMIFS(H132:H1124,$B132:$B1124,$B132,$D132:$D1124,$D132,$E132:$E1124,$E132)/2</f>
        <v>45268847.66000001</v>
      </c>
      <c r="I131" s="28">
        <f>_xlfn.SUMIFS(I132:I1124,$B132:$B1124,$B132,$D132:$D1124,$D132,$E132:$E1124,$E132)/2</f>
        <v>13031392</v>
      </c>
    </row>
    <row r="132" spans="1:9" s="24" customFormat="1" ht="94.5">
      <c r="A132" s="20">
        <v>2</v>
      </c>
      <c r="B132" s="25">
        <v>955</v>
      </c>
      <c r="C132" s="34" t="s">
        <v>157</v>
      </c>
      <c r="D132" s="27" t="s">
        <v>75</v>
      </c>
      <c r="E132" s="27" t="s">
        <v>81</v>
      </c>
      <c r="F132" s="27" t="s">
        <v>45</v>
      </c>
      <c r="G132" s="27"/>
      <c r="H132" s="28">
        <f>_xlfn.SUMIFS(H133:H1124,$B133:$B1124,$B132,$D133:$D1124,$D133,$E133:$E1124,$E133,$F133:$F1124,$F133)</f>
        <v>22043431.73</v>
      </c>
      <c r="I132" s="28">
        <f>_xlfn.SUMIFS(I133:I1124,$B133:$B1124,$B132,$D133:$D1124,$D133,$E133:$E1124,$E133,$F133:$F1124,$F133)</f>
        <v>8994249</v>
      </c>
    </row>
    <row r="133" spans="1:9" s="24" customFormat="1" ht="15.75">
      <c r="A133" s="20">
        <v>3</v>
      </c>
      <c r="B133" s="25">
        <v>955</v>
      </c>
      <c r="C133" s="34" t="s">
        <v>46</v>
      </c>
      <c r="D133" s="27" t="s">
        <v>75</v>
      </c>
      <c r="E133" s="27" t="s">
        <v>81</v>
      </c>
      <c r="F133" s="27" t="s">
        <v>45</v>
      </c>
      <c r="G133" s="27" t="s">
        <v>97</v>
      </c>
      <c r="H133" s="33">
        <v>22043431.73</v>
      </c>
      <c r="I133" s="33">
        <v>8994249</v>
      </c>
    </row>
    <row r="134" spans="1:9" s="24" customFormat="1" ht="63">
      <c r="A134" s="20">
        <v>2</v>
      </c>
      <c r="B134" s="25">
        <v>955</v>
      </c>
      <c r="C134" s="37" t="s">
        <v>158</v>
      </c>
      <c r="D134" s="27" t="s">
        <v>75</v>
      </c>
      <c r="E134" s="27" t="s">
        <v>81</v>
      </c>
      <c r="F134" s="27" t="s">
        <v>47</v>
      </c>
      <c r="G134" s="27"/>
      <c r="H134" s="28">
        <f>_xlfn.SUMIFS(H135:H1126,$B135:$B1126,$B134,$D135:$D1126,$D135,$E135:$E1126,$E135,$F135:$F1126,$F135)</f>
        <v>6364725.88</v>
      </c>
      <c r="I134" s="28">
        <f>_xlfn.SUMIFS(I135:I1126,$B135:$B1126,$B134,$D135:$D1126,$D135,$E135:$E1126,$E135,$F135:$F1126,$F135)</f>
        <v>1778200</v>
      </c>
    </row>
    <row r="135" spans="1:9" s="24" customFormat="1" ht="15.75">
      <c r="A135" s="20">
        <v>3</v>
      </c>
      <c r="B135" s="25">
        <v>955</v>
      </c>
      <c r="C135" s="34" t="s">
        <v>46</v>
      </c>
      <c r="D135" s="27" t="s">
        <v>75</v>
      </c>
      <c r="E135" s="27" t="s">
        <v>81</v>
      </c>
      <c r="F135" s="27" t="s">
        <v>47</v>
      </c>
      <c r="G135" s="27" t="s">
        <v>97</v>
      </c>
      <c r="H135" s="33">
        <v>6364725.88</v>
      </c>
      <c r="I135" s="33">
        <v>1778200</v>
      </c>
    </row>
    <row r="136" spans="1:9" s="24" customFormat="1" ht="94.5">
      <c r="A136" s="20">
        <v>2</v>
      </c>
      <c r="B136" s="25">
        <v>955</v>
      </c>
      <c r="C136" s="34" t="s">
        <v>159</v>
      </c>
      <c r="D136" s="27" t="s">
        <v>75</v>
      </c>
      <c r="E136" s="27" t="s">
        <v>81</v>
      </c>
      <c r="F136" s="27" t="s">
        <v>48</v>
      </c>
      <c r="G136" s="27"/>
      <c r="H136" s="28">
        <f>_xlfn.SUMIFS(H137:H1128,$B137:$B1128,$B136,$D137:$D1128,$D137,$E137:$E1128,$E137,$F137:$F1128,$F137)</f>
        <v>2219453</v>
      </c>
      <c r="I136" s="28">
        <f>_xlfn.SUMIFS(I137:I1128,$B137:$B1128,$B136,$D137:$D1128,$D137,$E137:$E1128,$E137,$F137:$F1128,$F137)</f>
        <v>554863</v>
      </c>
    </row>
    <row r="137" spans="1:9" s="24" customFormat="1" ht="15.75">
      <c r="A137" s="20">
        <v>3</v>
      </c>
      <c r="B137" s="25">
        <v>955</v>
      </c>
      <c r="C137" s="34" t="s">
        <v>46</v>
      </c>
      <c r="D137" s="27" t="s">
        <v>75</v>
      </c>
      <c r="E137" s="27" t="s">
        <v>81</v>
      </c>
      <c r="F137" s="27" t="s">
        <v>48</v>
      </c>
      <c r="G137" s="27" t="s">
        <v>97</v>
      </c>
      <c r="H137" s="33">
        <v>2219453</v>
      </c>
      <c r="I137" s="33">
        <v>554863</v>
      </c>
    </row>
    <row r="138" spans="1:9" s="24" customFormat="1" ht="79.5" customHeight="1">
      <c r="A138" s="20">
        <v>2</v>
      </c>
      <c r="B138" s="25">
        <v>955</v>
      </c>
      <c r="C138" s="37" t="s">
        <v>160</v>
      </c>
      <c r="D138" s="27" t="s">
        <v>75</v>
      </c>
      <c r="E138" s="27" t="s">
        <v>81</v>
      </c>
      <c r="F138" s="27" t="s">
        <v>49</v>
      </c>
      <c r="G138" s="27" t="s">
        <v>77</v>
      </c>
      <c r="H138" s="28">
        <f>_xlfn.SUMIFS(H139:H1130,$B139:$B1130,$B138,$D139:$D1130,$D139,$E139:$E1130,$E139,$F139:$F1130,$F139)</f>
        <v>7899746.43</v>
      </c>
      <c r="I138" s="28">
        <f>_xlfn.SUMIFS(I139:I1130,$B139:$B1130,$B138,$D139:$D1130,$D139,$E139:$E1130,$E139,$F139:$F1130,$F139)</f>
        <v>1704080</v>
      </c>
    </row>
    <row r="139" spans="1:9" s="24" customFormat="1" ht="15.75">
      <c r="A139" s="20">
        <v>3</v>
      </c>
      <c r="B139" s="25">
        <v>955</v>
      </c>
      <c r="C139" s="34" t="s">
        <v>46</v>
      </c>
      <c r="D139" s="27" t="s">
        <v>75</v>
      </c>
      <c r="E139" s="27" t="s">
        <v>81</v>
      </c>
      <c r="F139" s="27" t="s">
        <v>49</v>
      </c>
      <c r="G139" s="27" t="s">
        <v>97</v>
      </c>
      <c r="H139" s="33">
        <v>7899746.43</v>
      </c>
      <c r="I139" s="33">
        <v>1704080</v>
      </c>
    </row>
    <row r="140" spans="1:9" s="24" customFormat="1" ht="78.75">
      <c r="A140" s="20">
        <v>2</v>
      </c>
      <c r="B140" s="25">
        <v>955</v>
      </c>
      <c r="C140" s="34" t="s">
        <v>155</v>
      </c>
      <c r="D140" s="27" t="s">
        <v>75</v>
      </c>
      <c r="E140" s="27" t="s">
        <v>81</v>
      </c>
      <c r="F140" s="27" t="s">
        <v>50</v>
      </c>
      <c r="G140" s="27" t="s">
        <v>77</v>
      </c>
      <c r="H140" s="28">
        <f>_xlfn.SUMIFS(H141:H1132,$B141:$B1132,$B140,$D141:$D1132,$D141,$E141:$E1132,$E141,$F141:$F1132,$F141)</f>
        <v>0</v>
      </c>
      <c r="I140" s="28">
        <f>_xlfn.SUMIFS(I141:I1132,$B141:$B1132,$B140,$D141:$D1132,$D141,$E141:$E1132,$E141,$F141:$F1132,$F141)</f>
        <v>0</v>
      </c>
    </row>
    <row r="141" spans="1:9" s="24" customFormat="1" ht="15.75">
      <c r="A141" s="20">
        <v>3</v>
      </c>
      <c r="B141" s="25">
        <v>955</v>
      </c>
      <c r="C141" s="34" t="s">
        <v>46</v>
      </c>
      <c r="D141" s="27" t="s">
        <v>75</v>
      </c>
      <c r="E141" s="27" t="s">
        <v>81</v>
      </c>
      <c r="F141" s="27" t="s">
        <v>50</v>
      </c>
      <c r="G141" s="27" t="s">
        <v>97</v>
      </c>
      <c r="H141" s="33"/>
      <c r="I141" s="33"/>
    </row>
    <row r="142" spans="1:9" s="24" customFormat="1" ht="47.25">
      <c r="A142" s="20">
        <v>2</v>
      </c>
      <c r="B142" s="25">
        <v>955</v>
      </c>
      <c r="C142" s="34" t="s">
        <v>194</v>
      </c>
      <c r="D142" s="27" t="s">
        <v>75</v>
      </c>
      <c r="E142" s="27" t="s">
        <v>81</v>
      </c>
      <c r="F142" s="27" t="s">
        <v>150</v>
      </c>
      <c r="G142" s="27"/>
      <c r="H142" s="28">
        <f>_xlfn.SUMIFS(H143:H1135,$B143:$B1135,$B142,$D143:$D1135,$D143,$E143:$E1135,$E143,$F143:$F1135,$F143)</f>
        <v>2454367.62</v>
      </c>
      <c r="I142" s="28">
        <f>_xlfn.SUMIFS(I143:I1135,$B143:$B1135,$B142,$D143:$D1135,$D143,$E143:$E1135,$E143,$F143:$F1135,$F143)</f>
        <v>0</v>
      </c>
    </row>
    <row r="143" spans="1:9" s="24" customFormat="1" ht="15.75">
      <c r="A143" s="20">
        <v>3</v>
      </c>
      <c r="B143" s="25">
        <v>955</v>
      </c>
      <c r="C143" s="34" t="s">
        <v>46</v>
      </c>
      <c r="D143" s="27" t="s">
        <v>75</v>
      </c>
      <c r="E143" s="27" t="s">
        <v>81</v>
      </c>
      <c r="F143" s="27" t="s">
        <v>150</v>
      </c>
      <c r="G143" s="27" t="s">
        <v>97</v>
      </c>
      <c r="H143" s="33">
        <v>2454367.62</v>
      </c>
      <c r="I143" s="33">
        <v>0</v>
      </c>
    </row>
    <row r="144" spans="1:9" s="24" customFormat="1" ht="47.25">
      <c r="A144" s="20">
        <v>2</v>
      </c>
      <c r="B144" s="25">
        <v>955</v>
      </c>
      <c r="C144" s="34" t="s">
        <v>197</v>
      </c>
      <c r="D144" s="27" t="s">
        <v>75</v>
      </c>
      <c r="E144" s="27" t="s">
        <v>81</v>
      </c>
      <c r="F144" s="27" t="s">
        <v>196</v>
      </c>
      <c r="G144" s="27"/>
      <c r="H144" s="28">
        <f>_xlfn.SUMIFS(H145:H1137,$B145:$B1137,$B144,$D145:$D1137,$D145,$E145:$E1137,$E145,$F145:$F1137,$F145)</f>
        <v>4287123</v>
      </c>
      <c r="I144" s="28">
        <f>_xlfn.SUMIFS(I145:I1137,$B145:$B1137,$B144,$D145:$D1137,$D145,$E145:$E1137,$E145,$F145:$F1137,$F145)</f>
        <v>0</v>
      </c>
    </row>
    <row r="145" spans="1:9" s="24" customFormat="1" ht="31.5">
      <c r="A145" s="20">
        <v>3</v>
      </c>
      <c r="B145" s="25">
        <v>955</v>
      </c>
      <c r="C145" s="34" t="s">
        <v>23</v>
      </c>
      <c r="D145" s="27" t="s">
        <v>75</v>
      </c>
      <c r="E145" s="27" t="s">
        <v>81</v>
      </c>
      <c r="F145" s="27" t="s">
        <v>196</v>
      </c>
      <c r="G145" s="27" t="s">
        <v>88</v>
      </c>
      <c r="H145" s="33">
        <v>4287123</v>
      </c>
      <c r="I145" s="33">
        <v>0</v>
      </c>
    </row>
    <row r="146" spans="1:9" s="24" customFormat="1" ht="15.75">
      <c r="A146" s="20">
        <v>1</v>
      </c>
      <c r="B146" s="25">
        <v>955</v>
      </c>
      <c r="C146" s="34" t="s">
        <v>51</v>
      </c>
      <c r="D146" s="27" t="s">
        <v>94</v>
      </c>
      <c r="E146" s="27" t="s">
        <v>92</v>
      </c>
      <c r="F146" s="27" t="s">
        <v>7</v>
      </c>
      <c r="G146" s="27" t="s">
        <v>77</v>
      </c>
      <c r="H146" s="28">
        <f>_xlfn.SUMIFS(H147:H1135,$B147:$B1135,$B147,$D147:$D1135,$D147,$E147:$E1135,$E147)/2</f>
        <v>114000</v>
      </c>
      <c r="I146" s="28">
        <f>_xlfn.SUMIFS(I147:I1135,$B147:$B1135,$B147,$D147:$D1135,$D147,$E147:$E1135,$E147)/2</f>
        <v>17630.46</v>
      </c>
    </row>
    <row r="147" spans="1:9" s="24" customFormat="1" ht="54" customHeight="1">
      <c r="A147" s="20">
        <v>2</v>
      </c>
      <c r="B147" s="25">
        <v>955</v>
      </c>
      <c r="C147" s="34" t="s">
        <v>161</v>
      </c>
      <c r="D147" s="27" t="s">
        <v>94</v>
      </c>
      <c r="E147" s="27" t="s">
        <v>92</v>
      </c>
      <c r="F147" s="27" t="s">
        <v>112</v>
      </c>
      <c r="G147" s="27" t="s">
        <v>77</v>
      </c>
      <c r="H147" s="28">
        <f>_xlfn.SUMIFS(H148:H1135,$B148:$B1135,$B147,$D148:$D1135,$D148,$E148:$E1135,$E148,$F148:$F1135,$F148)</f>
        <v>114000</v>
      </c>
      <c r="I147" s="28">
        <f>_xlfn.SUMIFS(I148:I1135,$B148:$B1135,$B147,$D148:$D1135,$D148,$E148:$E1135,$E148,$F148:$F1135,$F148)</f>
        <v>17630.46</v>
      </c>
    </row>
    <row r="148" spans="1:9" s="24" customFormat="1" ht="47.25">
      <c r="A148" s="20">
        <v>3</v>
      </c>
      <c r="B148" s="25">
        <v>955</v>
      </c>
      <c r="C148" s="34" t="s">
        <v>12</v>
      </c>
      <c r="D148" s="27" t="s">
        <v>94</v>
      </c>
      <c r="E148" s="27" t="s">
        <v>92</v>
      </c>
      <c r="F148" s="27" t="s">
        <v>112</v>
      </c>
      <c r="G148" s="27" t="s">
        <v>79</v>
      </c>
      <c r="H148" s="33">
        <v>114000</v>
      </c>
      <c r="I148" s="33">
        <v>17630.46</v>
      </c>
    </row>
    <row r="149" spans="1:9" s="24" customFormat="1" ht="63">
      <c r="A149" s="20">
        <v>1</v>
      </c>
      <c r="B149" s="25">
        <v>955</v>
      </c>
      <c r="C149" s="34" t="s">
        <v>52</v>
      </c>
      <c r="D149" s="27" t="s">
        <v>84</v>
      </c>
      <c r="E149" s="27" t="s">
        <v>95</v>
      </c>
      <c r="F149" s="27" t="s">
        <v>7</v>
      </c>
      <c r="G149" s="27" t="s">
        <v>77</v>
      </c>
      <c r="H149" s="28">
        <f>_xlfn.SUMIFS(H150:H1138,$B150:$B1138,$B150,$D150:$D1138,$D150,$E150:$E1138,$E150)/2</f>
        <v>1352600</v>
      </c>
      <c r="I149" s="28">
        <f>_xlfn.SUMIFS(I150:I1138,$B150:$B1138,$B150,$D150:$D1138,$D150,$E150:$E1138,$E150)/2</f>
        <v>319150</v>
      </c>
    </row>
    <row r="150" spans="1:9" s="24" customFormat="1" ht="94.5">
      <c r="A150" s="20">
        <v>2</v>
      </c>
      <c r="B150" s="25">
        <v>955</v>
      </c>
      <c r="C150" s="34" t="s">
        <v>157</v>
      </c>
      <c r="D150" s="27" t="s">
        <v>84</v>
      </c>
      <c r="E150" s="27" t="s">
        <v>95</v>
      </c>
      <c r="F150" s="27" t="s">
        <v>45</v>
      </c>
      <c r="G150" s="27"/>
      <c r="H150" s="28">
        <f>_xlfn.SUMIFS(H151:H1138,$B151:$B1138,$B150,$D151:$D1138,$D151,$E151:$E1138,$E151,$F151:$F1138,$F151)</f>
        <v>1276600</v>
      </c>
      <c r="I150" s="28">
        <f>_xlfn.SUMIFS(I151:I1138,$B151:$B1138,$B150,$D151:$D1138,$D151,$E151:$E1138,$E151,$F151:$F1138,$F151)</f>
        <v>319150</v>
      </c>
    </row>
    <row r="151" spans="1:9" s="24" customFormat="1" ht="15.75">
      <c r="A151" s="20">
        <v>3</v>
      </c>
      <c r="B151" s="25">
        <v>955</v>
      </c>
      <c r="C151" s="34" t="s">
        <v>46</v>
      </c>
      <c r="D151" s="27" t="s">
        <v>84</v>
      </c>
      <c r="E151" s="27" t="s">
        <v>95</v>
      </c>
      <c r="F151" s="27" t="s">
        <v>45</v>
      </c>
      <c r="G151" s="27" t="s">
        <v>97</v>
      </c>
      <c r="H151" s="33">
        <v>1276600</v>
      </c>
      <c r="I151" s="33">
        <v>319150</v>
      </c>
    </row>
    <row r="152" spans="1:9" s="24" customFormat="1" ht="94.5">
      <c r="A152" s="20">
        <v>2</v>
      </c>
      <c r="B152" s="25">
        <v>955</v>
      </c>
      <c r="C152" s="34" t="s">
        <v>162</v>
      </c>
      <c r="D152" s="27" t="s">
        <v>84</v>
      </c>
      <c r="E152" s="27" t="s">
        <v>95</v>
      </c>
      <c r="F152" s="27" t="s">
        <v>113</v>
      </c>
      <c r="G152" s="27" t="s">
        <v>77</v>
      </c>
      <c r="H152" s="28">
        <f>_xlfn.SUMIFS(H153:H1140,$B153:$B1140,$B152,$D153:$D1140,$D153,$E153:$E1140,$E153,$F153:$F1140,$F153)</f>
        <v>76000</v>
      </c>
      <c r="I152" s="28">
        <f>_xlfn.SUMIFS(I153:I1140,$B153:$B1140,$B152,$D153:$D1140,$D153,$E153:$E1140,$E153,$F153:$F1140,$F153)</f>
        <v>0</v>
      </c>
    </row>
    <row r="153" spans="1:9" s="24" customFormat="1" ht="47.25">
      <c r="A153" s="20">
        <v>3</v>
      </c>
      <c r="B153" s="25">
        <v>955</v>
      </c>
      <c r="C153" s="34" t="s">
        <v>12</v>
      </c>
      <c r="D153" s="27" t="s">
        <v>84</v>
      </c>
      <c r="E153" s="27" t="s">
        <v>95</v>
      </c>
      <c r="F153" s="27" t="s">
        <v>113</v>
      </c>
      <c r="G153" s="27" t="s">
        <v>79</v>
      </c>
      <c r="H153" s="33">
        <v>76000</v>
      </c>
      <c r="I153" s="33">
        <v>0</v>
      </c>
    </row>
    <row r="154" spans="1:9" s="24" customFormat="1" ht="15.75">
      <c r="A154" s="20">
        <v>1</v>
      </c>
      <c r="B154" s="25">
        <v>955</v>
      </c>
      <c r="C154" s="34" t="s">
        <v>54</v>
      </c>
      <c r="D154" s="27" t="s">
        <v>92</v>
      </c>
      <c r="E154" s="27" t="s">
        <v>98</v>
      </c>
      <c r="F154" s="27"/>
      <c r="G154" s="27"/>
      <c r="H154" s="28">
        <f>_xlfn.SUMIFS(H155:H1143,$B155:$B1143,$B155,$D155:$D1143,$D155,$E155:$E1143,$E155)/2</f>
        <v>25819501</v>
      </c>
      <c r="I154" s="28">
        <f>_xlfn.SUMIFS(I155:I1143,$B155:$B1143,$B155,$D155:$D1143,$D155,$E155:$E1143,$E155)/2</f>
        <v>3974660.89</v>
      </c>
    </row>
    <row r="155" spans="1:9" s="24" customFormat="1" ht="63">
      <c r="A155" s="20">
        <v>2</v>
      </c>
      <c r="B155" s="25">
        <v>955</v>
      </c>
      <c r="C155" s="30" t="s">
        <v>135</v>
      </c>
      <c r="D155" s="27" t="s">
        <v>92</v>
      </c>
      <c r="E155" s="27" t="s">
        <v>98</v>
      </c>
      <c r="F155" s="27" t="s">
        <v>15</v>
      </c>
      <c r="G155" s="27" t="s">
        <v>77</v>
      </c>
      <c r="H155" s="28">
        <f>_xlfn.SUMIFS(H156:H1143,$B156:$B1143,$B155,$D156:$D1143,$D156,$E156:$E1143,$E156,$F156:$F1143,$F156)</f>
        <v>0</v>
      </c>
      <c r="I155" s="28">
        <f>_xlfn.SUMIFS(I156:I1143,$B156:$B1143,$B155,$D156:$D1143,$D156,$E156:$E1143,$E156,$F156:$F1143,$F156)</f>
        <v>0</v>
      </c>
    </row>
    <row r="156" spans="1:9" s="24" customFormat="1" ht="47.25">
      <c r="A156" s="20">
        <v>3</v>
      </c>
      <c r="B156" s="25">
        <v>955</v>
      </c>
      <c r="C156" s="26" t="s">
        <v>12</v>
      </c>
      <c r="D156" s="27" t="s">
        <v>92</v>
      </c>
      <c r="E156" s="27" t="s">
        <v>98</v>
      </c>
      <c r="F156" s="27" t="s">
        <v>15</v>
      </c>
      <c r="G156" s="27" t="s">
        <v>79</v>
      </c>
      <c r="H156" s="33">
        <v>0</v>
      </c>
      <c r="I156" s="33">
        <v>0</v>
      </c>
    </row>
    <row r="157" spans="1:9" s="24" customFormat="1" ht="94.5">
      <c r="A157" s="20">
        <v>2</v>
      </c>
      <c r="B157" s="25">
        <v>955</v>
      </c>
      <c r="C157" s="34" t="s">
        <v>55</v>
      </c>
      <c r="D157" s="27" t="s">
        <v>92</v>
      </c>
      <c r="E157" s="27" t="s">
        <v>98</v>
      </c>
      <c r="F157" s="27" t="s">
        <v>56</v>
      </c>
      <c r="G157" s="27"/>
      <c r="H157" s="28">
        <f>_xlfn.SUMIFS(H158:H1145,$B158:$B1145,$B157,$D158:$D1145,$D158,$E158:$E1145,$E158,$F158:$F1145,$F158)</f>
        <v>25819501</v>
      </c>
      <c r="I157" s="28">
        <f>_xlfn.SUMIFS(I158:I1145,$B158:$B1145,$B157,$D158:$D1145,$D158,$E158:$E1145,$E158,$F158:$F1145,$F158)</f>
        <v>3974660.89</v>
      </c>
    </row>
    <row r="158" spans="1:9" s="24" customFormat="1" ht="31.5">
      <c r="A158" s="20">
        <v>3</v>
      </c>
      <c r="B158" s="25">
        <v>955</v>
      </c>
      <c r="C158" s="34" t="s">
        <v>23</v>
      </c>
      <c r="D158" s="27" t="s">
        <v>92</v>
      </c>
      <c r="E158" s="27" t="s">
        <v>98</v>
      </c>
      <c r="F158" s="27" t="s">
        <v>56</v>
      </c>
      <c r="G158" s="27" t="s">
        <v>88</v>
      </c>
      <c r="H158" s="33">
        <v>3644584</v>
      </c>
      <c r="I158" s="33">
        <v>653709.36</v>
      </c>
    </row>
    <row r="159" spans="1:9" s="24" customFormat="1" ht="47.25">
      <c r="A159" s="20">
        <v>3</v>
      </c>
      <c r="B159" s="25">
        <v>955</v>
      </c>
      <c r="C159" s="34" t="s">
        <v>12</v>
      </c>
      <c r="D159" s="27" t="s">
        <v>92</v>
      </c>
      <c r="E159" s="27" t="s">
        <v>98</v>
      </c>
      <c r="F159" s="27" t="s">
        <v>56</v>
      </c>
      <c r="G159" s="27" t="s">
        <v>79</v>
      </c>
      <c r="H159" s="33">
        <v>3051019</v>
      </c>
      <c r="I159" s="33">
        <v>31231.53</v>
      </c>
    </row>
    <row r="160" spans="1:9" s="24" customFormat="1" ht="15.75">
      <c r="A160" s="20">
        <v>3</v>
      </c>
      <c r="B160" s="25">
        <v>955</v>
      </c>
      <c r="C160" s="34" t="s">
        <v>46</v>
      </c>
      <c r="D160" s="27" t="s">
        <v>92</v>
      </c>
      <c r="E160" s="27" t="s">
        <v>98</v>
      </c>
      <c r="F160" s="27" t="s">
        <v>56</v>
      </c>
      <c r="G160" s="27" t="s">
        <v>97</v>
      </c>
      <c r="H160" s="33"/>
      <c r="I160" s="33"/>
    </row>
    <row r="161" spans="1:9" s="24" customFormat="1" ht="78.75">
      <c r="A161" s="20">
        <v>3</v>
      </c>
      <c r="B161" s="25">
        <v>955</v>
      </c>
      <c r="C161" s="34" t="s">
        <v>175</v>
      </c>
      <c r="D161" s="27" t="s">
        <v>92</v>
      </c>
      <c r="E161" s="27" t="s">
        <v>98</v>
      </c>
      <c r="F161" s="27" t="s">
        <v>56</v>
      </c>
      <c r="G161" s="27" t="s">
        <v>99</v>
      </c>
      <c r="H161" s="33">
        <v>19120498</v>
      </c>
      <c r="I161" s="33">
        <v>3289720</v>
      </c>
    </row>
    <row r="162" spans="1:9" s="24" customFormat="1" ht="21" customHeight="1">
      <c r="A162" s="20">
        <v>3</v>
      </c>
      <c r="B162" s="25">
        <v>955</v>
      </c>
      <c r="C162" s="34" t="s">
        <v>13</v>
      </c>
      <c r="D162" s="27" t="s">
        <v>92</v>
      </c>
      <c r="E162" s="27" t="s">
        <v>98</v>
      </c>
      <c r="F162" s="27" t="s">
        <v>56</v>
      </c>
      <c r="G162" s="27" t="s">
        <v>80</v>
      </c>
      <c r="H162" s="33">
        <v>3400</v>
      </c>
      <c r="I162" s="33">
        <v>0</v>
      </c>
    </row>
    <row r="163" spans="1:9" s="24" customFormat="1" ht="15.75">
      <c r="A163" s="20">
        <v>1</v>
      </c>
      <c r="B163" s="25">
        <v>955</v>
      </c>
      <c r="C163" s="34" t="s">
        <v>57</v>
      </c>
      <c r="D163" s="27" t="s">
        <v>92</v>
      </c>
      <c r="E163" s="27" t="s">
        <v>89</v>
      </c>
      <c r="F163" s="27" t="s">
        <v>7</v>
      </c>
      <c r="G163" s="27" t="s">
        <v>77</v>
      </c>
      <c r="H163" s="28">
        <f>_xlfn.SUMIFS(H164:H1152,$B164:$B1152,$B164,$D164:$D1152,$D164,$E164:$E1152,$E164)/2</f>
        <v>1887214</v>
      </c>
      <c r="I163" s="28">
        <f>_xlfn.SUMIFS(I164:I1152,$B164:$B1152,$B164,$D164:$D1152,$D164,$E164:$E1152,$E164)/2</f>
        <v>451486.5</v>
      </c>
    </row>
    <row r="164" spans="1:9" s="24" customFormat="1" ht="63">
      <c r="A164" s="20">
        <v>2</v>
      </c>
      <c r="B164" s="25">
        <v>955</v>
      </c>
      <c r="C164" s="34" t="s">
        <v>134</v>
      </c>
      <c r="D164" s="27" t="s">
        <v>92</v>
      </c>
      <c r="E164" s="27" t="s">
        <v>89</v>
      </c>
      <c r="F164" s="27" t="s">
        <v>136</v>
      </c>
      <c r="G164" s="27"/>
      <c r="H164" s="28">
        <f>_xlfn.SUMIFS(H165:H1152,$B165:$B1152,$B164,$D165:$D1152,$D165,$E165:$E1152,$E165,$F165:$F1152,$F165)</f>
        <v>1887214</v>
      </c>
      <c r="I164" s="28">
        <f>_xlfn.SUMIFS(I165:I1152,$B165:$B1152,$B164,$D165:$D1152,$D165,$E165:$E1152,$E165,$F165:$F1152,$F165)</f>
        <v>451486.5</v>
      </c>
    </row>
    <row r="165" spans="1:9" s="24" customFormat="1" ht="78.75">
      <c r="A165" s="20">
        <v>3</v>
      </c>
      <c r="B165" s="25">
        <v>955</v>
      </c>
      <c r="C165" s="34" t="s">
        <v>175</v>
      </c>
      <c r="D165" s="27" t="s">
        <v>92</v>
      </c>
      <c r="E165" s="27" t="s">
        <v>89</v>
      </c>
      <c r="F165" s="27" t="s">
        <v>136</v>
      </c>
      <c r="G165" s="27" t="s">
        <v>99</v>
      </c>
      <c r="H165" s="33">
        <v>1887214</v>
      </c>
      <c r="I165" s="33">
        <v>451486.5</v>
      </c>
    </row>
    <row r="166" spans="1:9" s="24" customFormat="1" ht="15.75">
      <c r="A166" s="20">
        <v>1</v>
      </c>
      <c r="B166" s="25">
        <v>955</v>
      </c>
      <c r="C166" s="34" t="s">
        <v>171</v>
      </c>
      <c r="D166" s="27" t="s">
        <v>92</v>
      </c>
      <c r="E166" s="27" t="s">
        <v>95</v>
      </c>
      <c r="F166" s="27"/>
      <c r="G166" s="27"/>
      <c r="H166" s="28">
        <f>_xlfn.SUMIFS(H167:H1155,$B167:$B1155,$B167,$D167:$D1155,$D167,$E167:$E1155,$E167)/2</f>
        <v>49814348.63</v>
      </c>
      <c r="I166" s="28">
        <f>_xlfn.SUMIFS(I167:I1155,$B167:$B1155,$B167,$D167:$D1155,$D167,$E167:$E1155,$E167)/2</f>
        <v>0</v>
      </c>
    </row>
    <row r="167" spans="1:9" s="24" customFormat="1" ht="63">
      <c r="A167" s="20">
        <v>2</v>
      </c>
      <c r="B167" s="25">
        <v>955</v>
      </c>
      <c r="C167" s="34" t="s">
        <v>181</v>
      </c>
      <c r="D167" s="27" t="s">
        <v>92</v>
      </c>
      <c r="E167" s="27" t="s">
        <v>95</v>
      </c>
      <c r="F167" s="27" t="s">
        <v>58</v>
      </c>
      <c r="G167" s="27"/>
      <c r="H167" s="28">
        <f>_xlfn.SUMIFS(H168:H1155,$B168:$B1155,$B167,$D168:$D1155,$D168,$E168:$E1155,$E168,$F168:$F1155,$F168)</f>
        <v>49814348.63</v>
      </c>
      <c r="I167" s="28">
        <f>_xlfn.SUMIFS(I168:I1155,$B168:$B1155,$B167,$D168:$D1155,$D168,$E168:$E1155,$E168,$F168:$F1155,$F168)</f>
        <v>0</v>
      </c>
    </row>
    <row r="168" spans="1:9" s="24" customFormat="1" ht="15.75">
      <c r="A168" s="20">
        <v>3</v>
      </c>
      <c r="B168" s="25">
        <v>955</v>
      </c>
      <c r="C168" s="34" t="s">
        <v>46</v>
      </c>
      <c r="D168" s="27" t="s">
        <v>92</v>
      </c>
      <c r="E168" s="27" t="s">
        <v>95</v>
      </c>
      <c r="F168" s="27" t="s">
        <v>58</v>
      </c>
      <c r="G168" s="27" t="s">
        <v>97</v>
      </c>
      <c r="H168" s="33">
        <v>49814348.63</v>
      </c>
      <c r="I168" s="33">
        <v>0</v>
      </c>
    </row>
    <row r="169" spans="1:9" s="24" customFormat="1" ht="15.75">
      <c r="A169" s="20">
        <v>1</v>
      </c>
      <c r="B169" s="25">
        <v>955</v>
      </c>
      <c r="C169" s="34" t="s">
        <v>140</v>
      </c>
      <c r="D169" s="27" t="s">
        <v>92</v>
      </c>
      <c r="E169" s="27" t="s">
        <v>90</v>
      </c>
      <c r="F169" s="27" t="s">
        <v>7</v>
      </c>
      <c r="G169" s="27" t="s">
        <v>77</v>
      </c>
      <c r="H169" s="28">
        <f>_xlfn.SUMIFS(H170:H1158,$B170:$B1158,$B170,$D170:$D1158,$D170,$E170:$E1158,$E170)/2</f>
        <v>0</v>
      </c>
      <c r="I169" s="28">
        <f>_xlfn.SUMIFS(I170:I1158,$B170:$B1158,$B170,$D170:$D1158,$D170,$E170:$E1158,$E170)/2</f>
        <v>0</v>
      </c>
    </row>
    <row r="170" spans="1:9" s="24" customFormat="1" ht="78.75">
      <c r="A170" s="20">
        <v>2</v>
      </c>
      <c r="B170" s="25">
        <v>955</v>
      </c>
      <c r="C170" s="34" t="s">
        <v>155</v>
      </c>
      <c r="D170" s="27" t="s">
        <v>92</v>
      </c>
      <c r="E170" s="27" t="s">
        <v>90</v>
      </c>
      <c r="F170" s="27" t="s">
        <v>50</v>
      </c>
      <c r="G170" s="27"/>
      <c r="H170" s="28">
        <f>_xlfn.SUMIFS(H171:H1158,$B171:$B1158,$B170,$D171:$D1158,$D171,$E171:$E1158,$E171,$F171:$F1158,$F171)</f>
        <v>0</v>
      </c>
      <c r="I170" s="28">
        <f>_xlfn.SUMIFS(I171:I1158,$B171:$B1158,$B170,$D171:$D1158,$D171,$E171:$E1158,$E171,$F171:$F1158,$F171)</f>
        <v>0</v>
      </c>
    </row>
    <row r="171" spans="1:9" s="24" customFormat="1" ht="15.75">
      <c r="A171" s="20">
        <v>3</v>
      </c>
      <c r="B171" s="25">
        <v>955</v>
      </c>
      <c r="C171" s="34" t="s">
        <v>46</v>
      </c>
      <c r="D171" s="27" t="s">
        <v>92</v>
      </c>
      <c r="E171" s="27" t="s">
        <v>90</v>
      </c>
      <c r="F171" s="27" t="s">
        <v>50</v>
      </c>
      <c r="G171" s="27" t="s">
        <v>97</v>
      </c>
      <c r="H171" s="33">
        <v>0</v>
      </c>
      <c r="I171" s="33">
        <v>0</v>
      </c>
    </row>
    <row r="172" spans="1:9" s="24" customFormat="1" ht="50.25" customHeight="1">
      <c r="A172" s="20">
        <v>2</v>
      </c>
      <c r="B172" s="25">
        <v>955</v>
      </c>
      <c r="C172" s="34" t="s">
        <v>147</v>
      </c>
      <c r="D172" s="27" t="s">
        <v>92</v>
      </c>
      <c r="E172" s="27" t="s">
        <v>90</v>
      </c>
      <c r="F172" s="27" t="s">
        <v>143</v>
      </c>
      <c r="G172" s="27"/>
      <c r="H172" s="28">
        <f>_xlfn.SUMIFS(H173:H1160,$B173:$B1160,$B172,$D173:$D1160,$D173,$E173:$E1160,$E173,$F173:$F1160,$F173)</f>
        <v>0</v>
      </c>
      <c r="I172" s="28">
        <f>_xlfn.SUMIFS(I173:I1160,$B173:$B1160,$B172,$D173:$D1160,$D173,$E173:$E1160,$E173,$F173:$F1160,$F173)</f>
        <v>0</v>
      </c>
    </row>
    <row r="173" spans="1:9" s="24" customFormat="1" ht="15.75">
      <c r="A173" s="20">
        <v>3</v>
      </c>
      <c r="B173" s="25">
        <v>955</v>
      </c>
      <c r="C173" s="34" t="s">
        <v>146</v>
      </c>
      <c r="D173" s="27" t="s">
        <v>92</v>
      </c>
      <c r="E173" s="27" t="s">
        <v>90</v>
      </c>
      <c r="F173" s="27" t="s">
        <v>143</v>
      </c>
      <c r="G173" s="27" t="s">
        <v>145</v>
      </c>
      <c r="H173" s="33">
        <v>0</v>
      </c>
      <c r="I173" s="33">
        <v>0</v>
      </c>
    </row>
    <row r="174" spans="1:9" s="24" customFormat="1" ht="31.5">
      <c r="A174" s="20">
        <v>1</v>
      </c>
      <c r="B174" s="25">
        <v>955</v>
      </c>
      <c r="C174" s="34" t="s">
        <v>37</v>
      </c>
      <c r="D174" s="27" t="s">
        <v>92</v>
      </c>
      <c r="E174" s="27" t="s">
        <v>93</v>
      </c>
      <c r="F174" s="27"/>
      <c r="G174" s="27"/>
      <c r="H174" s="28">
        <f>_xlfn.SUMIFS(H175:H1163,$B175:$B1163,$B175,$D175:$D1163,$D175,$E175:$E1163,$E175)/2</f>
        <v>4433100</v>
      </c>
      <c r="I174" s="28">
        <f>_xlfn.SUMIFS(I175:I1163,$B175:$B1163,$B175,$D175:$D1163,$D175,$E175:$E1163,$E175)/2</f>
        <v>0</v>
      </c>
    </row>
    <row r="175" spans="1:9" s="24" customFormat="1" ht="63">
      <c r="A175" s="20">
        <v>2</v>
      </c>
      <c r="B175" s="25">
        <v>955</v>
      </c>
      <c r="C175" s="34" t="s">
        <v>163</v>
      </c>
      <c r="D175" s="27" t="s">
        <v>92</v>
      </c>
      <c r="E175" s="27" t="s">
        <v>93</v>
      </c>
      <c r="F175" s="27" t="s">
        <v>59</v>
      </c>
      <c r="G175" s="27"/>
      <c r="H175" s="28">
        <f>_xlfn.SUMIFS(H176:H1163,$B176:$B1163,$B175,$D176:$D1163,$D176,$E176:$E1163,$E176,$F176:$F1163,$F176)</f>
        <v>4433100</v>
      </c>
      <c r="I175" s="28">
        <f>_xlfn.SUMIFS(I176:I1163,$B176:$B1163,$B175,$D176:$D1163,$D176,$E176:$E1163,$E176,$F176:$F1163,$F176)</f>
        <v>0</v>
      </c>
    </row>
    <row r="176" spans="1:9" s="24" customFormat="1" ht="47.25">
      <c r="A176" s="20">
        <v>3</v>
      </c>
      <c r="B176" s="25">
        <v>955</v>
      </c>
      <c r="C176" s="34" t="s">
        <v>60</v>
      </c>
      <c r="D176" s="27" t="s">
        <v>92</v>
      </c>
      <c r="E176" s="27" t="s">
        <v>93</v>
      </c>
      <c r="F176" s="27" t="s">
        <v>59</v>
      </c>
      <c r="G176" s="27" t="s">
        <v>100</v>
      </c>
      <c r="H176" s="33">
        <v>4433100</v>
      </c>
      <c r="I176" s="33">
        <v>0</v>
      </c>
    </row>
    <row r="177" spans="1:9" s="24" customFormat="1" ht="15.75">
      <c r="A177" s="20">
        <v>1</v>
      </c>
      <c r="B177" s="25">
        <v>955</v>
      </c>
      <c r="C177" s="34" t="s">
        <v>61</v>
      </c>
      <c r="D177" s="27" t="s">
        <v>98</v>
      </c>
      <c r="E177" s="27" t="s">
        <v>75</v>
      </c>
      <c r="F177" s="27"/>
      <c r="G177" s="27"/>
      <c r="H177" s="28">
        <f>_xlfn.SUMIFS(H178:H1166,$B178:$B1166,$B178,$D178:$D1166,$D178,$E178:$E1166,$E178)/2</f>
        <v>111378501.6</v>
      </c>
      <c r="I177" s="28">
        <f>_xlfn.SUMIFS(I178:I1166,$B178:$B1166,$B178,$D178:$D1166,$D178,$E178:$E1166,$E178)/2</f>
        <v>10776225.4</v>
      </c>
    </row>
    <row r="178" spans="1:9" s="24" customFormat="1" ht="81.75" customHeight="1">
      <c r="A178" s="20">
        <v>2</v>
      </c>
      <c r="B178" s="25">
        <v>955</v>
      </c>
      <c r="C178" s="37" t="s">
        <v>160</v>
      </c>
      <c r="D178" s="27" t="s">
        <v>98</v>
      </c>
      <c r="E178" s="27" t="s">
        <v>75</v>
      </c>
      <c r="F178" s="27" t="s">
        <v>49</v>
      </c>
      <c r="G178" s="27" t="s">
        <v>77</v>
      </c>
      <c r="H178" s="28">
        <f>_xlfn.SUMIFS(H179:H1166,$B179:$B1166,$B178,$D179:$D1166,$D179,$E179:$E1166,$E179,$F179:$F1166,$F179)</f>
        <v>2607100</v>
      </c>
      <c r="I178" s="28">
        <f>_xlfn.SUMIFS(I179:I1166,$B179:$B1166,$B178,$D179:$D1166,$D179,$E179:$E1166,$E179,$F179:$F1166,$F179)</f>
        <v>700000</v>
      </c>
    </row>
    <row r="179" spans="1:9" s="24" customFormat="1" ht="15.75">
      <c r="A179" s="20">
        <v>3</v>
      </c>
      <c r="B179" s="25">
        <v>955</v>
      </c>
      <c r="C179" s="34" t="s">
        <v>46</v>
      </c>
      <c r="D179" s="27" t="s">
        <v>98</v>
      </c>
      <c r="E179" s="27" t="s">
        <v>75</v>
      </c>
      <c r="F179" s="27" t="s">
        <v>49</v>
      </c>
      <c r="G179" s="27" t="s">
        <v>97</v>
      </c>
      <c r="H179" s="33">
        <v>2607100</v>
      </c>
      <c r="I179" s="33">
        <v>700000</v>
      </c>
    </row>
    <row r="180" spans="1:9" s="24" customFormat="1" ht="66" customHeight="1">
      <c r="A180" s="20">
        <v>2</v>
      </c>
      <c r="B180" s="25">
        <v>955</v>
      </c>
      <c r="C180" s="37" t="s">
        <v>142</v>
      </c>
      <c r="D180" s="27" t="s">
        <v>98</v>
      </c>
      <c r="E180" s="27" t="s">
        <v>75</v>
      </c>
      <c r="F180" s="27" t="s">
        <v>141</v>
      </c>
      <c r="G180" s="27" t="s">
        <v>77</v>
      </c>
      <c r="H180" s="28">
        <f>_xlfn.SUMIFS(H181:H1168,$B181:$B1168,$B180,$D181:$D1168,$D181,$E181:$E1168,$E181,$F181:$F1168,$F181)</f>
        <v>108771401.6</v>
      </c>
      <c r="I180" s="28">
        <f>_xlfn.SUMIFS(I181:I1168,$B181:$B1168,$B180,$D181:$D1168,$D181,$E181:$E1168,$E181,$F181:$F1168,$F181)</f>
        <v>10076225.4</v>
      </c>
    </row>
    <row r="181" spans="1:9" s="24" customFormat="1" ht="142.5" customHeight="1">
      <c r="A181" s="20">
        <v>3</v>
      </c>
      <c r="B181" s="25">
        <v>955</v>
      </c>
      <c r="C181" s="34" t="s">
        <v>122</v>
      </c>
      <c r="D181" s="27" t="s">
        <v>98</v>
      </c>
      <c r="E181" s="27" t="s">
        <v>75</v>
      </c>
      <c r="F181" s="27" t="s">
        <v>141</v>
      </c>
      <c r="G181" s="27" t="s">
        <v>120</v>
      </c>
      <c r="H181" s="33">
        <v>108771401.6</v>
      </c>
      <c r="I181" s="33">
        <v>10076225.4</v>
      </c>
    </row>
    <row r="182" spans="1:9" s="24" customFormat="1" ht="15.75">
      <c r="A182" s="20">
        <v>1</v>
      </c>
      <c r="B182" s="25">
        <v>955</v>
      </c>
      <c r="C182" s="34" t="s">
        <v>121</v>
      </c>
      <c r="D182" s="27" t="s">
        <v>98</v>
      </c>
      <c r="E182" s="27" t="s">
        <v>94</v>
      </c>
      <c r="F182" s="27" t="s">
        <v>7</v>
      </c>
      <c r="G182" s="27" t="s">
        <v>77</v>
      </c>
      <c r="H182" s="28">
        <f>_xlfn.SUMIFS(H183:H1171,$B183:$B1171,$B183,$D183:$D1171,$D183,$E183:$E1171,$E183)/2</f>
        <v>21770600.619999997</v>
      </c>
      <c r="I182" s="28">
        <f>_xlfn.SUMIFS(I183:I1171,$B183:$B1171,$B183,$D183:$D1171,$D183,$E183:$E1171,$E183)/2</f>
        <v>238500</v>
      </c>
    </row>
    <row r="183" spans="1:9" s="24" customFormat="1" ht="47.25">
      <c r="A183" s="20">
        <v>2</v>
      </c>
      <c r="B183" s="25">
        <v>955</v>
      </c>
      <c r="C183" s="34" t="s">
        <v>182</v>
      </c>
      <c r="D183" s="27" t="s">
        <v>98</v>
      </c>
      <c r="E183" s="27" t="s">
        <v>94</v>
      </c>
      <c r="F183" s="27" t="s">
        <v>62</v>
      </c>
      <c r="G183" s="27" t="s">
        <v>77</v>
      </c>
      <c r="H183" s="28">
        <f>_xlfn.SUMIFS(H184:H1171,$B184:$B1171,$B183,$D184:$D1171,$D184,$E184:$E1171,$E184,$F184:$F1171,$F184)</f>
        <v>7941200</v>
      </c>
      <c r="I183" s="28">
        <f>_xlfn.SUMIFS(I184:I1171,$B184:$B1171,$B183,$D184:$D1171,$D184,$E184:$E1171,$E184,$F184:$F1171,$F184)</f>
        <v>16500</v>
      </c>
    </row>
    <row r="184" spans="1:9" s="24" customFormat="1" ht="150.75" customHeight="1">
      <c r="A184" s="20">
        <v>3</v>
      </c>
      <c r="B184" s="25">
        <v>955</v>
      </c>
      <c r="C184" s="34" t="s">
        <v>122</v>
      </c>
      <c r="D184" s="27" t="s">
        <v>98</v>
      </c>
      <c r="E184" s="27" t="s">
        <v>94</v>
      </c>
      <c r="F184" s="27" t="s">
        <v>62</v>
      </c>
      <c r="G184" s="27" t="s">
        <v>120</v>
      </c>
      <c r="H184" s="33">
        <v>7924700</v>
      </c>
      <c r="I184" s="33">
        <v>0</v>
      </c>
    </row>
    <row r="185" spans="1:9" s="24" customFormat="1" ht="24" customHeight="1">
      <c r="A185" s="20">
        <v>3</v>
      </c>
      <c r="B185" s="25">
        <v>955</v>
      </c>
      <c r="C185" s="34" t="s">
        <v>46</v>
      </c>
      <c r="D185" s="27" t="s">
        <v>98</v>
      </c>
      <c r="E185" s="27" t="s">
        <v>94</v>
      </c>
      <c r="F185" s="27" t="s">
        <v>62</v>
      </c>
      <c r="G185" s="27" t="s">
        <v>97</v>
      </c>
      <c r="H185" s="33">
        <v>16500</v>
      </c>
      <c r="I185" s="33">
        <v>16500</v>
      </c>
    </row>
    <row r="186" spans="1:9" s="24" customFormat="1" ht="94.5">
      <c r="A186" s="20">
        <v>2</v>
      </c>
      <c r="B186" s="25">
        <v>955</v>
      </c>
      <c r="C186" s="30" t="s">
        <v>164</v>
      </c>
      <c r="D186" s="27" t="s">
        <v>98</v>
      </c>
      <c r="E186" s="27" t="s">
        <v>94</v>
      </c>
      <c r="F186" s="27" t="s">
        <v>45</v>
      </c>
      <c r="G186" s="27" t="s">
        <v>77</v>
      </c>
      <c r="H186" s="28">
        <f>_xlfn.SUMIFS(H187:H1174,$B187:$B1174,$B186,$D187:$D1174,$D187,$E187:$E1174,$E187,$F187:$F1174,$F187)</f>
        <v>10500000</v>
      </c>
      <c r="I186" s="28">
        <f>_xlfn.SUMIFS(I187:I1174,$B187:$B1174,$B186,$D187:$D1174,$D187,$E187:$E1174,$E187,$F187:$F1174,$F187)</f>
        <v>0</v>
      </c>
    </row>
    <row r="187" spans="1:9" s="24" customFormat="1" ht="51" customHeight="1">
      <c r="A187" s="20">
        <v>3</v>
      </c>
      <c r="B187" s="25">
        <v>955</v>
      </c>
      <c r="C187" s="34" t="s">
        <v>60</v>
      </c>
      <c r="D187" s="27" t="s">
        <v>98</v>
      </c>
      <c r="E187" s="27" t="s">
        <v>94</v>
      </c>
      <c r="F187" s="27" t="s">
        <v>45</v>
      </c>
      <c r="G187" s="27" t="s">
        <v>100</v>
      </c>
      <c r="H187" s="33">
        <v>0</v>
      </c>
      <c r="I187" s="33">
        <v>0</v>
      </c>
    </row>
    <row r="188" spans="1:9" s="24" customFormat="1" ht="84" customHeight="1">
      <c r="A188" s="20">
        <v>3</v>
      </c>
      <c r="B188" s="25">
        <v>955</v>
      </c>
      <c r="C188" s="34" t="s">
        <v>175</v>
      </c>
      <c r="D188" s="27" t="s">
        <v>98</v>
      </c>
      <c r="E188" s="27" t="s">
        <v>94</v>
      </c>
      <c r="F188" s="27" t="s">
        <v>45</v>
      </c>
      <c r="G188" s="27" t="s">
        <v>99</v>
      </c>
      <c r="H188" s="33">
        <v>10500000</v>
      </c>
      <c r="I188" s="33">
        <v>0</v>
      </c>
    </row>
    <row r="189" spans="1:9" s="24" customFormat="1" ht="150.75" customHeight="1">
      <c r="A189" s="20">
        <v>3</v>
      </c>
      <c r="B189" s="25">
        <v>955</v>
      </c>
      <c r="C189" s="34" t="s">
        <v>122</v>
      </c>
      <c r="D189" s="27" t="s">
        <v>98</v>
      </c>
      <c r="E189" s="27" t="s">
        <v>94</v>
      </c>
      <c r="F189" s="27" t="s">
        <v>45</v>
      </c>
      <c r="G189" s="27" t="s">
        <v>120</v>
      </c>
      <c r="H189" s="33">
        <v>0</v>
      </c>
      <c r="I189" s="33">
        <v>0</v>
      </c>
    </row>
    <row r="190" spans="1:9" s="24" customFormat="1" ht="94.5">
      <c r="A190" s="20">
        <v>2</v>
      </c>
      <c r="B190" s="25">
        <v>955</v>
      </c>
      <c r="C190" s="34" t="s">
        <v>162</v>
      </c>
      <c r="D190" s="27" t="s">
        <v>98</v>
      </c>
      <c r="E190" s="27" t="s">
        <v>94</v>
      </c>
      <c r="F190" s="27" t="s">
        <v>113</v>
      </c>
      <c r="G190" s="27" t="s">
        <v>77</v>
      </c>
      <c r="H190" s="28">
        <f>_xlfn.SUMIFS(H191:H1178,$B191:$B1178,$B190,$D191:$D1178,$D191,$E191:$E1178,$E191,$F191:$F1178,$F191)</f>
        <v>3329400.62</v>
      </c>
      <c r="I190" s="28">
        <f>_xlfn.SUMIFS(I191:I1178,$B191:$B1178,$B190,$D191:$D1178,$D191,$E191:$E1178,$E191,$F191:$F1178,$F191)</f>
        <v>222000</v>
      </c>
    </row>
    <row r="191" spans="1:9" s="24" customFormat="1" ht="15.75">
      <c r="A191" s="20">
        <v>3</v>
      </c>
      <c r="B191" s="25">
        <v>955</v>
      </c>
      <c r="C191" s="34" t="s">
        <v>46</v>
      </c>
      <c r="D191" s="27" t="s">
        <v>98</v>
      </c>
      <c r="E191" s="27" t="s">
        <v>94</v>
      </c>
      <c r="F191" s="27" t="s">
        <v>113</v>
      </c>
      <c r="G191" s="27" t="s">
        <v>97</v>
      </c>
      <c r="H191" s="33">
        <v>3329400.62</v>
      </c>
      <c r="I191" s="33">
        <v>222000</v>
      </c>
    </row>
    <row r="192" spans="1:9" s="24" customFormat="1" ht="15.75">
      <c r="A192" s="20">
        <v>1</v>
      </c>
      <c r="B192" s="25">
        <v>955</v>
      </c>
      <c r="C192" s="34" t="s">
        <v>126</v>
      </c>
      <c r="D192" s="27" t="s">
        <v>98</v>
      </c>
      <c r="E192" s="27" t="s">
        <v>84</v>
      </c>
      <c r="F192" s="27" t="s">
        <v>7</v>
      </c>
      <c r="G192" s="27" t="s">
        <v>77</v>
      </c>
      <c r="H192" s="28">
        <f>_xlfn.SUMIFS(H193:H1181,$B193:$B1181,$B193,$D193:$D1181,$D193,$E193:$E1181,$E193)/2</f>
        <v>26042216.69</v>
      </c>
      <c r="I192" s="28">
        <f>_xlfn.SUMIFS(I193:I1181,$B193:$B1181,$B193,$D193:$D1181,$D193,$E193:$E1181,$E193)/2</f>
        <v>44000</v>
      </c>
    </row>
    <row r="193" spans="1:9" s="24" customFormat="1" ht="52.5" customHeight="1">
      <c r="A193" s="20">
        <v>2</v>
      </c>
      <c r="B193" s="25">
        <v>955</v>
      </c>
      <c r="C193" s="34" t="s">
        <v>182</v>
      </c>
      <c r="D193" s="27" t="s">
        <v>98</v>
      </c>
      <c r="E193" s="27" t="s">
        <v>84</v>
      </c>
      <c r="F193" s="27" t="s">
        <v>62</v>
      </c>
      <c r="G193" s="27" t="s">
        <v>77</v>
      </c>
      <c r="H193" s="28">
        <f>_xlfn.SUMIFS(H194:H1181,$B194:$B1181,$B193,$D194:$D1181,$D194,$E194:$E1181,$E194,$F194:$F1181,$F194)</f>
        <v>10214758.52</v>
      </c>
      <c r="I193" s="28">
        <f>_xlfn.SUMIFS(I194:I1181,$B194:$B1181,$B193,$D194:$D1181,$D194,$E194:$E1181,$E194,$F194:$F1181,$F194)</f>
        <v>0</v>
      </c>
    </row>
    <row r="194" spans="1:9" s="24" customFormat="1" ht="15.75">
      <c r="A194" s="20">
        <v>3</v>
      </c>
      <c r="B194" s="25">
        <v>955</v>
      </c>
      <c r="C194" s="34" t="s">
        <v>46</v>
      </c>
      <c r="D194" s="27" t="s">
        <v>98</v>
      </c>
      <c r="E194" s="27" t="s">
        <v>84</v>
      </c>
      <c r="F194" s="27" t="s">
        <v>62</v>
      </c>
      <c r="G194" s="27" t="s">
        <v>97</v>
      </c>
      <c r="H194" s="33">
        <v>10214758.52</v>
      </c>
      <c r="I194" s="33">
        <v>0</v>
      </c>
    </row>
    <row r="195" spans="1:9" s="24" customFormat="1" ht="72" customHeight="1">
      <c r="A195" s="20">
        <v>2</v>
      </c>
      <c r="B195" s="25">
        <v>955</v>
      </c>
      <c r="C195" s="34" t="s">
        <v>125</v>
      </c>
      <c r="D195" s="27" t="s">
        <v>98</v>
      </c>
      <c r="E195" s="27" t="s">
        <v>84</v>
      </c>
      <c r="F195" s="27" t="s">
        <v>124</v>
      </c>
      <c r="G195" s="27" t="s">
        <v>77</v>
      </c>
      <c r="H195" s="28">
        <f>_xlfn.SUMIFS(H196:H1183,$B196:$B1183,$B195,$D196:$D1183,$D196,$E196:$E1183,$E196,$F196:$F1183,$F196)</f>
        <v>15283715.79</v>
      </c>
      <c r="I195" s="28">
        <f>_xlfn.SUMIFS(I196:I1183,$B196:$B1183,$B195,$D196:$D1183,$D196,$E196:$E1183,$E196,$F196:$F1183,$F196)</f>
        <v>44000</v>
      </c>
    </row>
    <row r="196" spans="1:9" s="24" customFormat="1" ht="15.75">
      <c r="A196" s="20">
        <v>3</v>
      </c>
      <c r="B196" s="25">
        <v>955</v>
      </c>
      <c r="C196" s="34" t="s">
        <v>46</v>
      </c>
      <c r="D196" s="27" t="s">
        <v>98</v>
      </c>
      <c r="E196" s="27" t="s">
        <v>84</v>
      </c>
      <c r="F196" s="27" t="s">
        <v>124</v>
      </c>
      <c r="G196" s="27" t="s">
        <v>97</v>
      </c>
      <c r="H196" s="33">
        <v>15283715.79</v>
      </c>
      <c r="I196" s="33">
        <v>44000</v>
      </c>
    </row>
    <row r="197" spans="1:9" s="24" customFormat="1" ht="54.75" customHeight="1">
      <c r="A197" s="20">
        <v>2</v>
      </c>
      <c r="B197" s="25">
        <v>955</v>
      </c>
      <c r="C197" s="34" t="s">
        <v>194</v>
      </c>
      <c r="D197" s="27" t="s">
        <v>98</v>
      </c>
      <c r="E197" s="27" t="s">
        <v>84</v>
      </c>
      <c r="F197" s="27" t="s">
        <v>150</v>
      </c>
      <c r="G197" s="27" t="s">
        <v>77</v>
      </c>
      <c r="H197" s="28">
        <f>_xlfn.SUMIFS(H198:H1185,$B198:$B1185,$B197,$D198:$D1185,$D198,$E198:$E1185,$E198,$F198:$F1185,$F198)</f>
        <v>543742.38</v>
      </c>
      <c r="I197" s="28">
        <f>_xlfn.SUMIFS(I198:I1185,$B198:$B1185,$B197,$D198:$D1185,$D198,$E198:$E1185,$E198,$F198:$F1185,$F198)</f>
        <v>0</v>
      </c>
    </row>
    <row r="198" spans="1:9" s="24" customFormat="1" ht="15.75">
      <c r="A198" s="20">
        <v>3</v>
      </c>
      <c r="B198" s="25">
        <v>955</v>
      </c>
      <c r="C198" s="34" t="s">
        <v>46</v>
      </c>
      <c r="D198" s="27" t="s">
        <v>98</v>
      </c>
      <c r="E198" s="27" t="s">
        <v>84</v>
      </c>
      <c r="F198" s="27" t="s">
        <v>150</v>
      </c>
      <c r="G198" s="27" t="s">
        <v>97</v>
      </c>
      <c r="H198" s="33">
        <v>543742.38</v>
      </c>
      <c r="I198" s="33">
        <v>0</v>
      </c>
    </row>
    <row r="199" spans="1:9" s="24" customFormat="1" ht="31.5">
      <c r="A199" s="20">
        <v>1</v>
      </c>
      <c r="B199" s="25">
        <v>955</v>
      </c>
      <c r="C199" s="34" t="s">
        <v>63</v>
      </c>
      <c r="D199" s="27" t="s">
        <v>76</v>
      </c>
      <c r="E199" s="27" t="s">
        <v>98</v>
      </c>
      <c r="F199" s="27" t="s">
        <v>77</v>
      </c>
      <c r="G199" s="27" t="s">
        <v>77</v>
      </c>
      <c r="H199" s="28">
        <f>_xlfn.SUMIFS(H200:H1188,$B200:$B1188,$B200,$D200:$D1188,$D200,$E200:$E1188,$E200)/2</f>
        <v>12394735.100000001</v>
      </c>
      <c r="I199" s="28">
        <f>_xlfn.SUMIFS(I200:I1188,$B200:$B1188,$B200,$D200:$D1188,$D200,$E200:$E1188,$E200)/2</f>
        <v>1900893.12</v>
      </c>
    </row>
    <row r="200" spans="1:9" s="24" customFormat="1" ht="31.5">
      <c r="A200" s="20">
        <v>2</v>
      </c>
      <c r="B200" s="25">
        <v>955</v>
      </c>
      <c r="C200" s="34" t="s">
        <v>165</v>
      </c>
      <c r="D200" s="27" t="s">
        <v>76</v>
      </c>
      <c r="E200" s="27" t="s">
        <v>98</v>
      </c>
      <c r="F200" s="27" t="s">
        <v>64</v>
      </c>
      <c r="G200" s="27"/>
      <c r="H200" s="28">
        <f>_xlfn.SUMIFS(H201:H1188,$B201:$B1188,$B200,$D201:$D1188,$D201,$E201:$E1188,$E201,$F201:$F1188,$F201)</f>
        <v>3713249.23</v>
      </c>
      <c r="I200" s="28">
        <f>_xlfn.SUMIFS(I201:I1188,$B201:$B1188,$B200,$D201:$D1188,$D201,$E201:$E1188,$E201,$F201:$F1188,$F201)</f>
        <v>384798.12</v>
      </c>
    </row>
    <row r="201" spans="1:9" s="24" customFormat="1" ht="15.75">
      <c r="A201" s="20">
        <v>3</v>
      </c>
      <c r="B201" s="25">
        <v>955</v>
      </c>
      <c r="C201" s="34" t="s">
        <v>46</v>
      </c>
      <c r="D201" s="27" t="s">
        <v>76</v>
      </c>
      <c r="E201" s="27" t="s">
        <v>98</v>
      </c>
      <c r="F201" s="27" t="s">
        <v>64</v>
      </c>
      <c r="G201" s="27" t="s">
        <v>97</v>
      </c>
      <c r="H201" s="33">
        <v>3713249.23</v>
      </c>
      <c r="I201" s="33">
        <v>384798.12</v>
      </c>
    </row>
    <row r="202" spans="1:9" s="24" customFormat="1" ht="66.75" customHeight="1">
      <c r="A202" s="20">
        <v>2</v>
      </c>
      <c r="B202" s="25">
        <v>955</v>
      </c>
      <c r="C202" s="34" t="s">
        <v>166</v>
      </c>
      <c r="D202" s="27" t="s">
        <v>76</v>
      </c>
      <c r="E202" s="27" t="s">
        <v>98</v>
      </c>
      <c r="F202" s="27" t="s">
        <v>65</v>
      </c>
      <c r="G202" s="27"/>
      <c r="H202" s="28">
        <f>_xlfn.SUMIFS(H203:H1190,$B203:$B1190,$B202,$D203:$D1190,$D203,$E203:$E1190,$E203,$F203:$F1190,$F203)</f>
        <v>5623210</v>
      </c>
      <c r="I202" s="28">
        <f>_xlfn.SUMIFS(I203:I1190,$B203:$B1190,$B202,$D203:$D1190,$D203,$E203:$E1190,$E203,$F203:$F1190,$F203)</f>
        <v>652310</v>
      </c>
    </row>
    <row r="203" spans="1:9" s="24" customFormat="1" ht="15.75">
      <c r="A203" s="20">
        <v>3</v>
      </c>
      <c r="B203" s="25">
        <v>955</v>
      </c>
      <c r="C203" s="34" t="s">
        <v>46</v>
      </c>
      <c r="D203" s="27" t="s">
        <v>76</v>
      </c>
      <c r="E203" s="27" t="s">
        <v>98</v>
      </c>
      <c r="F203" s="27" t="s">
        <v>65</v>
      </c>
      <c r="G203" s="27" t="s">
        <v>97</v>
      </c>
      <c r="H203" s="33">
        <v>5623210</v>
      </c>
      <c r="I203" s="33">
        <v>652310</v>
      </c>
    </row>
    <row r="204" spans="1:9" s="24" customFormat="1" ht="63" customHeight="1">
      <c r="A204" s="20">
        <v>2</v>
      </c>
      <c r="B204" s="25">
        <v>955</v>
      </c>
      <c r="C204" s="37" t="s">
        <v>167</v>
      </c>
      <c r="D204" s="27" t="s">
        <v>76</v>
      </c>
      <c r="E204" s="27" t="s">
        <v>98</v>
      </c>
      <c r="F204" s="27" t="s">
        <v>66</v>
      </c>
      <c r="G204" s="27"/>
      <c r="H204" s="28">
        <f>_xlfn.SUMIFS(H205:H1192,$B205:$B1192,$B204,$D205:$D1192,$D205,$E205:$E1192,$E205,$F205:$F1192,$F205)</f>
        <v>3058275.87</v>
      </c>
      <c r="I204" s="28">
        <f>_xlfn.SUMIFS(I205:I1192,$B205:$B1192,$B204,$D205:$D1192,$D205,$E205:$E1192,$E205,$F205:$F1192,$F205)</f>
        <v>863785</v>
      </c>
    </row>
    <row r="205" spans="1:9" s="24" customFormat="1" ht="15.75">
      <c r="A205" s="20">
        <v>3</v>
      </c>
      <c r="B205" s="25">
        <v>955</v>
      </c>
      <c r="C205" s="34" t="s">
        <v>46</v>
      </c>
      <c r="D205" s="27" t="s">
        <v>76</v>
      </c>
      <c r="E205" s="27" t="s">
        <v>98</v>
      </c>
      <c r="F205" s="27" t="s">
        <v>66</v>
      </c>
      <c r="G205" s="27" t="s">
        <v>97</v>
      </c>
      <c r="H205" s="33">
        <v>3058275.87</v>
      </c>
      <c r="I205" s="33">
        <v>863785</v>
      </c>
    </row>
    <row r="206" spans="1:9" s="24" customFormat="1" ht="15.75">
      <c r="A206" s="20">
        <v>1</v>
      </c>
      <c r="B206" s="25">
        <v>955</v>
      </c>
      <c r="C206" s="34" t="s">
        <v>38</v>
      </c>
      <c r="D206" s="27" t="s">
        <v>87</v>
      </c>
      <c r="E206" s="27" t="s">
        <v>94</v>
      </c>
      <c r="F206" s="27"/>
      <c r="G206" s="27"/>
      <c r="H206" s="28">
        <f>_xlfn.SUMIFS(H207:H1195,$B207:$B1195,$B207,$D207:$D1195,$D207,$E207:$E1195,$E207)/2</f>
        <v>48424638.87</v>
      </c>
      <c r="I206" s="28">
        <f>_xlfn.SUMIFS(I207:I1195,$B207:$B1195,$B207,$D207:$D1195,$D207,$E207:$E1195,$E207)/2</f>
        <v>19153696.97</v>
      </c>
    </row>
    <row r="207" spans="1:9" s="24" customFormat="1" ht="78.75">
      <c r="A207" s="20">
        <v>2</v>
      </c>
      <c r="B207" s="25">
        <v>955</v>
      </c>
      <c r="C207" s="39" t="s">
        <v>183</v>
      </c>
      <c r="D207" s="27" t="s">
        <v>87</v>
      </c>
      <c r="E207" s="27" t="s">
        <v>94</v>
      </c>
      <c r="F207" s="27" t="s">
        <v>39</v>
      </c>
      <c r="G207" s="27"/>
      <c r="H207" s="28">
        <f>_xlfn.SUMIFS(H208:H1195,$B208:$B1195,$B207,$D208:$D1195,$D208,$E208:$E1195,$E208,$F208:$F1195,$F208)</f>
        <v>10770638.87</v>
      </c>
      <c r="I207" s="28">
        <f>_xlfn.SUMIFS(I208:I1195,$B208:$B1195,$B207,$D208:$D1195,$D208,$E208:$E1195,$E208,$F208:$F1195,$F208)</f>
        <v>5158462.97</v>
      </c>
    </row>
    <row r="208" spans="1:9" s="24" customFormat="1" ht="15.75">
      <c r="A208" s="20">
        <v>3</v>
      </c>
      <c r="B208" s="25">
        <v>955</v>
      </c>
      <c r="C208" s="34" t="s">
        <v>46</v>
      </c>
      <c r="D208" s="27" t="s">
        <v>87</v>
      </c>
      <c r="E208" s="27" t="s">
        <v>94</v>
      </c>
      <c r="F208" s="27" t="s">
        <v>39</v>
      </c>
      <c r="G208" s="27" t="s">
        <v>97</v>
      </c>
      <c r="H208" s="33">
        <v>10770638.87</v>
      </c>
      <c r="I208" s="33">
        <v>5158462.97</v>
      </c>
    </row>
    <row r="209" spans="1:9" s="24" customFormat="1" ht="94.5">
      <c r="A209" s="20">
        <v>2</v>
      </c>
      <c r="B209" s="25">
        <v>955</v>
      </c>
      <c r="C209" s="34" t="s">
        <v>157</v>
      </c>
      <c r="D209" s="27" t="s">
        <v>87</v>
      </c>
      <c r="E209" s="27" t="s">
        <v>94</v>
      </c>
      <c r="F209" s="27" t="s">
        <v>45</v>
      </c>
      <c r="G209" s="27"/>
      <c r="H209" s="28">
        <f>_xlfn.SUMIFS(H210:H1197,$B210:$B1197,$B209,$D210:$D1197,$D210,$E210:$E1197,$E210,$F210:$F1197,$F210)</f>
        <v>37654000</v>
      </c>
      <c r="I209" s="28">
        <f>_xlfn.SUMIFS(I210:I1197,$B210:$B1197,$B209,$D210:$D1197,$D210,$E210:$E1197,$E210,$F210:$F1197,$F210)</f>
        <v>13995234</v>
      </c>
    </row>
    <row r="210" spans="1:9" s="24" customFormat="1" ht="15.75">
      <c r="A210" s="20">
        <v>3</v>
      </c>
      <c r="B210" s="25">
        <v>955</v>
      </c>
      <c r="C210" s="34" t="s">
        <v>46</v>
      </c>
      <c r="D210" s="27" t="s">
        <v>87</v>
      </c>
      <c r="E210" s="27" t="s">
        <v>94</v>
      </c>
      <c r="F210" s="27" t="s">
        <v>45</v>
      </c>
      <c r="G210" s="27" t="s">
        <v>97</v>
      </c>
      <c r="H210" s="33">
        <v>37654000</v>
      </c>
      <c r="I210" s="33">
        <v>13995234</v>
      </c>
    </row>
    <row r="211" spans="1:9" s="24" customFormat="1" ht="15.75">
      <c r="A211" s="20">
        <v>1</v>
      </c>
      <c r="B211" s="25">
        <v>955</v>
      </c>
      <c r="C211" s="34" t="s">
        <v>68</v>
      </c>
      <c r="D211" s="27" t="s">
        <v>87</v>
      </c>
      <c r="E211" s="27" t="s">
        <v>84</v>
      </c>
      <c r="F211" s="27"/>
      <c r="G211" s="27"/>
      <c r="H211" s="28">
        <f>_xlfn.SUMIFS(H212:H1200,$B212:$B1200,$B212,$D212:$D1200,$D212,$E212:$E1200,$E212)/2</f>
        <v>9747081.38</v>
      </c>
      <c r="I211" s="28">
        <f>_xlfn.SUMIFS(I212:I1200,$B212:$B1200,$B212,$D212:$D1200,$D212,$E212:$E1200,$E212)/2</f>
        <v>1600000</v>
      </c>
    </row>
    <row r="212" spans="1:9" s="24" customFormat="1" ht="49.5" customHeight="1">
      <c r="A212" s="20">
        <v>2</v>
      </c>
      <c r="B212" s="25">
        <v>955</v>
      </c>
      <c r="C212" s="34" t="s">
        <v>195</v>
      </c>
      <c r="D212" s="27" t="s">
        <v>87</v>
      </c>
      <c r="E212" s="27" t="s">
        <v>84</v>
      </c>
      <c r="F212" s="27" t="s">
        <v>118</v>
      </c>
      <c r="G212" s="27"/>
      <c r="H212" s="28">
        <f>_xlfn.SUMIFS(H213:H1200,$B213:$B1200,$B212,$D213:$D1200,$D213,$E213:$E1200,$E213,$F213:$F1200,$F213)</f>
        <v>9747081.38</v>
      </c>
      <c r="I212" s="28">
        <f>_xlfn.SUMIFS(I213:I1200,$B213:$B1200,$B212,$D213:$D1200,$D213,$E213:$E1200,$E213,$F213:$F1200,$F213)</f>
        <v>1600000</v>
      </c>
    </row>
    <row r="213" spans="1:9" s="24" customFormat="1" ht="15.75">
      <c r="A213" s="20">
        <v>3</v>
      </c>
      <c r="B213" s="25">
        <v>955</v>
      </c>
      <c r="C213" s="34" t="s">
        <v>46</v>
      </c>
      <c r="D213" s="27" t="s">
        <v>87</v>
      </c>
      <c r="E213" s="27" t="s">
        <v>84</v>
      </c>
      <c r="F213" s="27" t="s">
        <v>118</v>
      </c>
      <c r="G213" s="27" t="s">
        <v>97</v>
      </c>
      <c r="H213" s="33">
        <v>8394338.38</v>
      </c>
      <c r="I213" s="33">
        <v>1600000</v>
      </c>
    </row>
    <row r="214" spans="1:9" s="24" customFormat="1" ht="150.75" customHeight="1">
      <c r="A214" s="20">
        <v>3</v>
      </c>
      <c r="B214" s="25">
        <v>955</v>
      </c>
      <c r="C214" s="34" t="s">
        <v>122</v>
      </c>
      <c r="D214" s="27" t="s">
        <v>87</v>
      </c>
      <c r="E214" s="27" t="s">
        <v>84</v>
      </c>
      <c r="F214" s="27" t="s">
        <v>118</v>
      </c>
      <c r="G214" s="27" t="s">
        <v>120</v>
      </c>
      <c r="H214" s="33">
        <v>1352743</v>
      </c>
      <c r="I214" s="33">
        <v>0</v>
      </c>
    </row>
    <row r="215" spans="1:9" s="24" customFormat="1" ht="15.75">
      <c r="A215" s="20">
        <v>1</v>
      </c>
      <c r="B215" s="25">
        <v>955</v>
      </c>
      <c r="C215" s="34" t="s">
        <v>172</v>
      </c>
      <c r="D215" s="27" t="s">
        <v>87</v>
      </c>
      <c r="E215" s="27" t="s">
        <v>87</v>
      </c>
      <c r="F215" s="27"/>
      <c r="G215" s="27"/>
      <c r="H215" s="28">
        <f>_xlfn.SUMIFS(H216:H1204,$B216:$B1204,$B216,$D216:$D1204,$D216,$E216:$E1204,$E216)/2</f>
        <v>2150900</v>
      </c>
      <c r="I215" s="28">
        <f>_xlfn.SUMIFS(I216:I1204,$B216:$B1204,$B216,$D216:$D1204,$D216,$E216:$E1204,$E216)/2</f>
        <v>0</v>
      </c>
    </row>
    <row r="216" spans="1:9" s="24" customFormat="1" ht="31.5">
      <c r="A216" s="20">
        <v>2</v>
      </c>
      <c r="B216" s="25">
        <v>955</v>
      </c>
      <c r="C216" s="34" t="s">
        <v>67</v>
      </c>
      <c r="D216" s="27" t="s">
        <v>87</v>
      </c>
      <c r="E216" s="27" t="s">
        <v>87</v>
      </c>
      <c r="F216" s="27" t="s">
        <v>119</v>
      </c>
      <c r="G216" s="27"/>
      <c r="H216" s="28">
        <f>_xlfn.SUMIFS(H217:H1204,$B217:$B1204,$B216,$D217:$D1204,$D217,$E217:$E1204,$E217,$F217:$F1204,$F217)</f>
        <v>2150900</v>
      </c>
      <c r="I216" s="28">
        <f>_xlfn.SUMIFS(I217:I1204,$B217:$B1204,$B216,$D217:$D1204,$D217,$E217:$E1204,$E217,$F217:$F1204,$F217)</f>
        <v>0</v>
      </c>
    </row>
    <row r="217" spans="1:9" s="24" customFormat="1" ht="47.25">
      <c r="A217" s="20">
        <v>3</v>
      </c>
      <c r="B217" s="25">
        <v>955</v>
      </c>
      <c r="C217" s="34" t="s">
        <v>12</v>
      </c>
      <c r="D217" s="27" t="s">
        <v>87</v>
      </c>
      <c r="E217" s="27" t="s">
        <v>87</v>
      </c>
      <c r="F217" s="27" t="s">
        <v>119</v>
      </c>
      <c r="G217" s="27" t="s">
        <v>79</v>
      </c>
      <c r="H217" s="33">
        <v>2150900</v>
      </c>
      <c r="I217" s="33">
        <v>0</v>
      </c>
    </row>
    <row r="218" spans="1:9" s="24" customFormat="1" ht="15.75">
      <c r="A218" s="20">
        <v>1</v>
      </c>
      <c r="B218" s="25">
        <v>955</v>
      </c>
      <c r="C218" s="34" t="s">
        <v>24</v>
      </c>
      <c r="D218" s="27" t="s">
        <v>89</v>
      </c>
      <c r="E218" s="27" t="s">
        <v>75</v>
      </c>
      <c r="F218" s="27" t="s">
        <v>7</v>
      </c>
      <c r="G218" s="27" t="s">
        <v>77</v>
      </c>
      <c r="H218" s="28">
        <f>_xlfn.SUMIFS(H219:H1207,$B219:$B1207,$B219,$D219:$D1207,$D219,$E219:$E1207,$E219)/2</f>
        <v>12007795.36</v>
      </c>
      <c r="I218" s="28">
        <f>_xlfn.SUMIFS(I219:I1207,$B219:$B1207,$B219,$D219:$D1207,$D219,$E219:$E1207,$E219)/2</f>
        <v>3328735.65</v>
      </c>
    </row>
    <row r="219" spans="1:9" s="24" customFormat="1" ht="39" customHeight="1">
      <c r="A219" s="20">
        <v>2</v>
      </c>
      <c r="B219" s="25">
        <v>955</v>
      </c>
      <c r="C219" s="34" t="s">
        <v>186</v>
      </c>
      <c r="D219" s="27" t="s">
        <v>89</v>
      </c>
      <c r="E219" s="27" t="s">
        <v>75</v>
      </c>
      <c r="F219" s="27" t="s">
        <v>25</v>
      </c>
      <c r="G219" s="27"/>
      <c r="H219" s="28">
        <f>_xlfn.SUMIFS(H220:H1207,$B220:$B1207,$B219,$D220:$D1207,$D220,$E220:$E1207,$E220,$F220:$F1207,$F220)</f>
        <v>4754490.36</v>
      </c>
      <c r="I219" s="28">
        <f>_xlfn.SUMIFS(I220:I1207,$B220:$B1207,$B219,$D220:$D1207,$D220,$E220:$E1207,$E220,$F220:$F1207,$F220)</f>
        <v>1200448.65</v>
      </c>
    </row>
    <row r="220" spans="1:9" s="24" customFormat="1" ht="15.75">
      <c r="A220" s="20">
        <v>3</v>
      </c>
      <c r="B220" s="25">
        <v>955</v>
      </c>
      <c r="C220" s="34" t="s">
        <v>46</v>
      </c>
      <c r="D220" s="27" t="s">
        <v>89</v>
      </c>
      <c r="E220" s="27" t="s">
        <v>75</v>
      </c>
      <c r="F220" s="27" t="s">
        <v>25</v>
      </c>
      <c r="G220" s="27" t="s">
        <v>97</v>
      </c>
      <c r="H220" s="33">
        <v>4754490.36</v>
      </c>
      <c r="I220" s="33">
        <v>1200448.65</v>
      </c>
    </row>
    <row r="221" spans="1:9" s="24" customFormat="1" ht="94.5">
      <c r="A221" s="20">
        <v>2</v>
      </c>
      <c r="B221" s="25">
        <v>955</v>
      </c>
      <c r="C221" s="34" t="s">
        <v>157</v>
      </c>
      <c r="D221" s="27" t="s">
        <v>89</v>
      </c>
      <c r="E221" s="27" t="s">
        <v>75</v>
      </c>
      <c r="F221" s="27" t="s">
        <v>45</v>
      </c>
      <c r="G221" s="27" t="s">
        <v>77</v>
      </c>
      <c r="H221" s="28">
        <f>_xlfn.SUMIFS(H222:H1209,$B222:$B1209,$B221,$D222:$D1209,$D222,$E222:$E1209,$E222,$F222:$F1209,$F222)</f>
        <v>7253305</v>
      </c>
      <c r="I221" s="28">
        <f>_xlfn.SUMIFS(I222:I1209,$B222:$B1209,$B221,$D222:$D1209,$D222,$E222:$E1209,$E222,$F222:$F1209,$F222)</f>
        <v>2128287</v>
      </c>
    </row>
    <row r="222" spans="1:9" s="24" customFormat="1" ht="15.75">
      <c r="A222" s="20">
        <v>3</v>
      </c>
      <c r="B222" s="25">
        <v>955</v>
      </c>
      <c r="C222" s="34" t="s">
        <v>46</v>
      </c>
      <c r="D222" s="27" t="s">
        <v>89</v>
      </c>
      <c r="E222" s="27" t="s">
        <v>75</v>
      </c>
      <c r="F222" s="27" t="s">
        <v>45</v>
      </c>
      <c r="G222" s="27" t="s">
        <v>97</v>
      </c>
      <c r="H222" s="33">
        <v>7253305</v>
      </c>
      <c r="I222" s="33">
        <v>2128287</v>
      </c>
    </row>
    <row r="223" spans="1:9" s="24" customFormat="1" ht="15.75">
      <c r="A223" s="20">
        <v>1</v>
      </c>
      <c r="B223" s="25">
        <v>955</v>
      </c>
      <c r="C223" s="34" t="s">
        <v>139</v>
      </c>
      <c r="D223" s="27" t="s">
        <v>95</v>
      </c>
      <c r="E223" s="27" t="s">
        <v>94</v>
      </c>
      <c r="F223" s="27"/>
      <c r="G223" s="27"/>
      <c r="H223" s="28">
        <f>_xlfn.SUMIFS(H224:H1212,$B224:$B1212,$B224,$D224:$D1212,$D224,$E224:$E1212,$E224)/2</f>
        <v>0</v>
      </c>
      <c r="I223" s="28">
        <f>_xlfn.SUMIFS(I224:I1212,$B224:$B1212,$B224,$D224:$D1212,$D224,$E224:$E1212,$E224)/2</f>
        <v>0</v>
      </c>
    </row>
    <row r="224" spans="1:9" s="24" customFormat="1" ht="51" customHeight="1">
      <c r="A224" s="20">
        <v>2</v>
      </c>
      <c r="B224" s="25">
        <v>955</v>
      </c>
      <c r="C224" s="34" t="s">
        <v>182</v>
      </c>
      <c r="D224" s="27" t="s">
        <v>95</v>
      </c>
      <c r="E224" s="27" t="s">
        <v>94</v>
      </c>
      <c r="F224" s="27" t="s">
        <v>62</v>
      </c>
      <c r="G224" s="27"/>
      <c r="H224" s="28">
        <f>_xlfn.SUMIFS(H225:H1212,$B225:$B1212,$B224,$D225:$D1212,$D225,$E225:$E1212,$E225,$F225:$F1212,$F225)</f>
        <v>0</v>
      </c>
      <c r="I224" s="28">
        <f>_xlfn.SUMIFS(I225:I1212,$B225:$B1212,$B224,$D225:$D1212,$D225,$E225:$E1212,$E225,$F225:$F1212,$F225)</f>
        <v>0</v>
      </c>
    </row>
    <row r="225" spans="1:9" s="24" customFormat="1" ht="15.75">
      <c r="A225" s="20">
        <v>3</v>
      </c>
      <c r="B225" s="25">
        <v>955</v>
      </c>
      <c r="C225" s="34" t="s">
        <v>46</v>
      </c>
      <c r="D225" s="27" t="s">
        <v>95</v>
      </c>
      <c r="E225" s="27" t="s">
        <v>94</v>
      </c>
      <c r="F225" s="27" t="s">
        <v>62</v>
      </c>
      <c r="G225" s="27" t="s">
        <v>97</v>
      </c>
      <c r="H225" s="33"/>
      <c r="I225" s="38"/>
    </row>
    <row r="226" spans="1:9" s="24" customFormat="1" ht="15.75">
      <c r="A226" s="20">
        <v>1</v>
      </c>
      <c r="B226" s="25">
        <v>955</v>
      </c>
      <c r="C226" s="40" t="s">
        <v>176</v>
      </c>
      <c r="D226" s="27" t="s">
        <v>90</v>
      </c>
      <c r="E226" s="27" t="s">
        <v>75</v>
      </c>
      <c r="F226" s="27" t="s">
        <v>7</v>
      </c>
      <c r="G226" s="27" t="s">
        <v>77</v>
      </c>
      <c r="H226" s="28">
        <f>_xlfn.SUMIFS(H227:H1215,$B227:$B1215,$B227,$D227:$D1215,$D227,$E227:$E1215,$E227)/2</f>
        <v>1605900</v>
      </c>
      <c r="I226" s="28">
        <f>_xlfn.SUMIFS(I227:I1215,$B227:$B1215,$B227,$D227:$D1215,$D227,$E227:$E1215,$E227)/2</f>
        <v>347830</v>
      </c>
    </row>
    <row r="227" spans="1:9" s="24" customFormat="1" ht="47.25">
      <c r="A227" s="20">
        <v>2</v>
      </c>
      <c r="B227" s="25">
        <v>955</v>
      </c>
      <c r="C227" s="35" t="s">
        <v>32</v>
      </c>
      <c r="D227" s="27" t="s">
        <v>90</v>
      </c>
      <c r="E227" s="27" t="s">
        <v>75</v>
      </c>
      <c r="F227" s="41" t="s">
        <v>123</v>
      </c>
      <c r="G227" s="27"/>
      <c r="H227" s="28">
        <f>_xlfn.SUMIFS(H228:H1215,$B228:$B1215,$B227,$D228:$D1215,$D228,$E228:$E1215,$E228,$F228:$F1215,$F228)</f>
        <v>1605900</v>
      </c>
      <c r="I227" s="28">
        <f>_xlfn.SUMIFS(I228:I1215,$B228:$B1215,$B227,$D228:$D1215,$D228,$E228:$E1215,$E228,$F228:$F1215,$F228)</f>
        <v>347830</v>
      </c>
    </row>
    <row r="228" spans="1:9" s="24" customFormat="1" ht="37.5" customHeight="1">
      <c r="A228" s="20">
        <v>3</v>
      </c>
      <c r="B228" s="25">
        <v>955</v>
      </c>
      <c r="C228" s="34" t="s">
        <v>21</v>
      </c>
      <c r="D228" s="27" t="s">
        <v>90</v>
      </c>
      <c r="E228" s="27" t="s">
        <v>75</v>
      </c>
      <c r="F228" s="27" t="s">
        <v>123</v>
      </c>
      <c r="G228" s="27" t="s">
        <v>86</v>
      </c>
      <c r="H228" s="33">
        <v>1605900</v>
      </c>
      <c r="I228" s="33">
        <v>347830</v>
      </c>
    </row>
    <row r="229" spans="1:9" s="24" customFormat="1" ht="15.75">
      <c r="A229" s="20">
        <v>1</v>
      </c>
      <c r="B229" s="25">
        <v>955</v>
      </c>
      <c r="C229" s="34" t="s">
        <v>70</v>
      </c>
      <c r="D229" s="27" t="s">
        <v>90</v>
      </c>
      <c r="E229" s="27" t="s">
        <v>84</v>
      </c>
      <c r="F229" s="27" t="s">
        <v>7</v>
      </c>
      <c r="G229" s="27" t="s">
        <v>77</v>
      </c>
      <c r="H229" s="28">
        <f>_xlfn.SUMIFS(H230:H1218,$B230:$B1218,$B230,$D230:$D1218,$D230,$E230:$E1218,$E230)/2</f>
        <v>9296205</v>
      </c>
      <c r="I229" s="28">
        <f>_xlfn.SUMIFS(I230:I1218,$B230:$B1218,$B230,$D230:$D1218,$D230,$E230:$E1218,$E230)/2</f>
        <v>1250436</v>
      </c>
    </row>
    <row r="230" spans="1:9" s="24" customFormat="1" ht="47.25">
      <c r="A230" s="20">
        <v>2</v>
      </c>
      <c r="B230" s="25">
        <v>955</v>
      </c>
      <c r="C230" s="34" t="s">
        <v>182</v>
      </c>
      <c r="D230" s="27" t="s">
        <v>90</v>
      </c>
      <c r="E230" s="27" t="s">
        <v>84</v>
      </c>
      <c r="F230" s="27" t="s">
        <v>62</v>
      </c>
      <c r="G230" s="27"/>
      <c r="H230" s="28">
        <f>_xlfn.SUMIFS(H231:H1218,$B231:$B1218,$B230,$D231:$D1218,$D231,$E231:$E1218,$E231,$F231:$F1218,$F231)</f>
        <v>4302000</v>
      </c>
      <c r="I230" s="28">
        <f>_xlfn.SUMIFS(I231:I1218,$B231:$B1218,$B230,$D231:$D1218,$D231,$E231:$E1218,$E231,$F231:$F1218,$F231)</f>
        <v>0</v>
      </c>
    </row>
    <row r="231" spans="1:9" s="24" customFormat="1" ht="39" customHeight="1">
      <c r="A231" s="20">
        <v>3</v>
      </c>
      <c r="B231" s="25">
        <v>955</v>
      </c>
      <c r="C231" s="34" t="s">
        <v>21</v>
      </c>
      <c r="D231" s="27" t="s">
        <v>90</v>
      </c>
      <c r="E231" s="27" t="s">
        <v>84</v>
      </c>
      <c r="F231" s="27" t="s">
        <v>62</v>
      </c>
      <c r="G231" s="27" t="s">
        <v>86</v>
      </c>
      <c r="H231" s="33">
        <v>4302000</v>
      </c>
      <c r="I231" s="33">
        <v>0</v>
      </c>
    </row>
    <row r="232" spans="1:9" s="24" customFormat="1" ht="63">
      <c r="A232" s="20">
        <v>2</v>
      </c>
      <c r="B232" s="25">
        <v>955</v>
      </c>
      <c r="C232" s="34" t="s">
        <v>131</v>
      </c>
      <c r="D232" s="27" t="s">
        <v>90</v>
      </c>
      <c r="E232" s="27" t="s">
        <v>84</v>
      </c>
      <c r="F232" s="27" t="s">
        <v>130</v>
      </c>
      <c r="G232" s="27"/>
      <c r="H232" s="28">
        <f>_xlfn.SUMIFS(H233:H1220,$B233:$B1220,$B232,$D233:$D1220,$D233,$E233:$E1220,$E233,$F233:$F1220,$F233)</f>
        <v>4994205</v>
      </c>
      <c r="I232" s="28">
        <f>_xlfn.SUMIFS(I233:I1220,$B233:$B1220,$B232,$D233:$D1220,$D233,$E233:$E1220,$E233,$F233:$F1220,$F233)</f>
        <v>1250436</v>
      </c>
    </row>
    <row r="233" spans="1:9" s="24" customFormat="1" ht="37.5" customHeight="1">
      <c r="A233" s="20">
        <v>3</v>
      </c>
      <c r="B233" s="25">
        <v>955</v>
      </c>
      <c r="C233" s="34" t="s">
        <v>21</v>
      </c>
      <c r="D233" s="27" t="s">
        <v>90</v>
      </c>
      <c r="E233" s="27" t="s">
        <v>84</v>
      </c>
      <c r="F233" s="27" t="s">
        <v>130</v>
      </c>
      <c r="G233" s="27" t="s">
        <v>86</v>
      </c>
      <c r="H233" s="33">
        <v>2500872</v>
      </c>
      <c r="I233" s="33">
        <v>1250436</v>
      </c>
    </row>
    <row r="234" spans="1:9" s="24" customFormat="1" ht="15.75">
      <c r="A234" s="20">
        <v>3</v>
      </c>
      <c r="B234" s="25">
        <v>955</v>
      </c>
      <c r="C234" s="34" t="s">
        <v>46</v>
      </c>
      <c r="D234" s="27" t="s">
        <v>90</v>
      </c>
      <c r="E234" s="27" t="s">
        <v>84</v>
      </c>
      <c r="F234" s="27" t="s">
        <v>130</v>
      </c>
      <c r="G234" s="27" t="s">
        <v>97</v>
      </c>
      <c r="H234" s="33">
        <v>2493333</v>
      </c>
      <c r="I234" s="33">
        <v>0</v>
      </c>
    </row>
    <row r="235" spans="1:9" s="24" customFormat="1" ht="15.75">
      <c r="A235" s="20">
        <v>1</v>
      </c>
      <c r="B235" s="25">
        <v>955</v>
      </c>
      <c r="C235" s="34" t="s">
        <v>173</v>
      </c>
      <c r="D235" s="27" t="s">
        <v>90</v>
      </c>
      <c r="E235" s="27" t="s">
        <v>92</v>
      </c>
      <c r="F235" s="27"/>
      <c r="G235" s="27"/>
      <c r="H235" s="28">
        <f>_xlfn.SUMIFS(H236:H1224,$B236:$B1224,$B236,$D236:$D1224,$D236,$E236:$E1224,$E236)/2</f>
        <v>17621888.19</v>
      </c>
      <c r="I235" s="28">
        <f>_xlfn.SUMIFS(I236:I1224,$B236:$B1224,$B236,$D236:$D1224,$D236,$E236:$E1224,$E236)/2</f>
        <v>7490947.79</v>
      </c>
    </row>
    <row r="236" spans="1:9" s="24" customFormat="1" ht="31.5">
      <c r="A236" s="20">
        <v>2</v>
      </c>
      <c r="B236" s="25">
        <v>955</v>
      </c>
      <c r="C236" s="34" t="s">
        <v>185</v>
      </c>
      <c r="D236" s="27" t="s">
        <v>90</v>
      </c>
      <c r="E236" s="27" t="s">
        <v>92</v>
      </c>
      <c r="F236" s="27" t="s">
        <v>71</v>
      </c>
      <c r="G236" s="27"/>
      <c r="H236" s="28">
        <f>_xlfn.SUMIFS(H237:H1224,$B237:$B1224,$B236,$D237:$D1224,$D237,$E237:$E1224,$E237,$F237:$F1224,$F237)</f>
        <v>7618400.19</v>
      </c>
      <c r="I236" s="28">
        <f>_xlfn.SUMIFS(I237:I1224,$B237:$B1224,$B236,$D237:$D1224,$D237,$E237:$E1224,$E237,$F237:$F1224,$F237)</f>
        <v>7490947.79</v>
      </c>
    </row>
    <row r="237" spans="1:9" s="24" customFormat="1" ht="36.75" customHeight="1">
      <c r="A237" s="20">
        <v>3</v>
      </c>
      <c r="B237" s="25">
        <v>955</v>
      </c>
      <c r="C237" s="34" t="s">
        <v>21</v>
      </c>
      <c r="D237" s="27" t="s">
        <v>90</v>
      </c>
      <c r="E237" s="27" t="s">
        <v>92</v>
      </c>
      <c r="F237" s="27" t="s">
        <v>71</v>
      </c>
      <c r="G237" s="27" t="s">
        <v>86</v>
      </c>
      <c r="H237" s="33">
        <v>7618400.19</v>
      </c>
      <c r="I237" s="33">
        <v>7490947.79</v>
      </c>
    </row>
    <row r="238" spans="1:9" s="24" customFormat="1" ht="104.25" customHeight="1">
      <c r="A238" s="20">
        <v>2</v>
      </c>
      <c r="B238" s="25">
        <v>955</v>
      </c>
      <c r="C238" s="34" t="s">
        <v>132</v>
      </c>
      <c r="D238" s="27" t="s">
        <v>90</v>
      </c>
      <c r="E238" s="27" t="s">
        <v>92</v>
      </c>
      <c r="F238" s="27" t="s">
        <v>129</v>
      </c>
      <c r="G238" s="27"/>
      <c r="H238" s="28">
        <f>_xlfn.SUMIFS(H239:H1226,$B239:$B1226,$B238,$D239:$D1226,$D239,$E239:$E1226,$E239,$F239:$F1226,$F239)</f>
        <v>10003488</v>
      </c>
      <c r="I238" s="28">
        <f>_xlfn.SUMIFS(I239:I1226,$B239:$B1226,$B238,$D239:$D1226,$D239,$E239:$E1226,$E239,$F239:$F1226,$F239)</f>
        <v>0</v>
      </c>
    </row>
    <row r="239" spans="1:9" s="24" customFormat="1" ht="15.75">
      <c r="A239" s="20">
        <v>3</v>
      </c>
      <c r="B239" s="25">
        <v>955</v>
      </c>
      <c r="C239" s="34" t="s">
        <v>127</v>
      </c>
      <c r="D239" s="27" t="s">
        <v>90</v>
      </c>
      <c r="E239" s="27" t="s">
        <v>92</v>
      </c>
      <c r="F239" s="27" t="s">
        <v>129</v>
      </c>
      <c r="G239" s="27" t="s">
        <v>128</v>
      </c>
      <c r="H239" s="33">
        <v>10003488</v>
      </c>
      <c r="I239" s="33">
        <v>0</v>
      </c>
    </row>
    <row r="240" spans="1:9" s="24" customFormat="1" ht="31.5">
      <c r="A240" s="20">
        <v>1</v>
      </c>
      <c r="B240" s="25">
        <v>955</v>
      </c>
      <c r="C240" s="34" t="s">
        <v>27</v>
      </c>
      <c r="D240" s="27" t="s">
        <v>90</v>
      </c>
      <c r="E240" s="27" t="s">
        <v>76</v>
      </c>
      <c r="F240" s="27"/>
      <c r="G240" s="27"/>
      <c r="H240" s="28">
        <f>_xlfn.SUMIFS(H241:H1229,$B241:$B1229,$B241,$D241:$D1229,$D241,$E241:$E1229,$E241)/2</f>
        <v>2378083.12</v>
      </c>
      <c r="I240" s="28">
        <f>_xlfn.SUMIFS(I241:I1229,$B241:$B1229,$B241,$D241:$D1229,$D241,$E241:$E1229,$E241)/2</f>
        <v>179900.28</v>
      </c>
    </row>
    <row r="241" spans="1:9" s="24" customFormat="1" ht="63">
      <c r="A241" s="20">
        <v>2</v>
      </c>
      <c r="B241" s="25">
        <v>955</v>
      </c>
      <c r="C241" s="34" t="s">
        <v>133</v>
      </c>
      <c r="D241" s="27" t="s">
        <v>90</v>
      </c>
      <c r="E241" s="27" t="s">
        <v>76</v>
      </c>
      <c r="F241" s="27" t="s">
        <v>28</v>
      </c>
      <c r="G241" s="27"/>
      <c r="H241" s="28">
        <f>_xlfn.SUMIFS(H242:H1229,$B242:$B1229,$B241,$D242:$D1229,$D242,$E242:$E1229,$E242,$F242:$F1229,$F242)</f>
        <v>1872218.12</v>
      </c>
      <c r="I241" s="28">
        <f>_xlfn.SUMIFS(I242:I1229,$B242:$B1229,$B241,$D242:$D1229,$D242,$E242:$E1229,$E242,$F242:$F1229,$F242)</f>
        <v>55000</v>
      </c>
    </row>
    <row r="242" spans="1:9" s="24" customFormat="1" ht="15.75">
      <c r="A242" s="20">
        <v>3</v>
      </c>
      <c r="B242" s="25">
        <v>955</v>
      </c>
      <c r="C242" s="34" t="s">
        <v>46</v>
      </c>
      <c r="D242" s="27" t="s">
        <v>90</v>
      </c>
      <c r="E242" s="27" t="s">
        <v>76</v>
      </c>
      <c r="F242" s="27" t="s">
        <v>28</v>
      </c>
      <c r="G242" s="27" t="s">
        <v>97</v>
      </c>
      <c r="H242" s="33">
        <v>1872218.12</v>
      </c>
      <c r="I242" s="33">
        <v>55000</v>
      </c>
    </row>
    <row r="243" spans="1:9" s="24" customFormat="1" ht="63">
      <c r="A243" s="20">
        <v>2</v>
      </c>
      <c r="B243" s="25">
        <v>955</v>
      </c>
      <c r="C243" s="34" t="s">
        <v>168</v>
      </c>
      <c r="D243" s="27" t="s">
        <v>90</v>
      </c>
      <c r="E243" s="27" t="s">
        <v>76</v>
      </c>
      <c r="F243" s="27" t="s">
        <v>33</v>
      </c>
      <c r="G243" s="27"/>
      <c r="H243" s="28">
        <f>_xlfn.SUMIFS(H244:H1231,$B244:$B1231,$B243,$D244:$D1231,$D244,$E244:$E1231,$E244,$F244:$F1231,$F244)</f>
        <v>505865</v>
      </c>
      <c r="I243" s="28">
        <f>_xlfn.SUMIFS(I244:I1231,$B244:$B1231,$B243,$D244:$D1231,$D244,$E244:$E1231,$E244,$F244:$F1231,$F244)</f>
        <v>124900.28</v>
      </c>
    </row>
    <row r="244" spans="1:9" s="24" customFormat="1" ht="33" customHeight="1">
      <c r="A244" s="20">
        <v>3</v>
      </c>
      <c r="B244" s="25">
        <v>955</v>
      </c>
      <c r="C244" s="34" t="s">
        <v>11</v>
      </c>
      <c r="D244" s="27" t="s">
        <v>90</v>
      </c>
      <c r="E244" s="27" t="s">
        <v>76</v>
      </c>
      <c r="F244" s="27" t="s">
        <v>33</v>
      </c>
      <c r="G244" s="27" t="s">
        <v>78</v>
      </c>
      <c r="H244" s="33">
        <v>381085</v>
      </c>
      <c r="I244" s="33">
        <v>124900.28</v>
      </c>
    </row>
    <row r="245" spans="1:9" s="24" customFormat="1" ht="47.25">
      <c r="A245" s="20">
        <v>3</v>
      </c>
      <c r="B245" s="25">
        <v>955</v>
      </c>
      <c r="C245" s="34" t="s">
        <v>12</v>
      </c>
      <c r="D245" s="27" t="s">
        <v>90</v>
      </c>
      <c r="E245" s="27" t="s">
        <v>76</v>
      </c>
      <c r="F245" s="27" t="s">
        <v>33</v>
      </c>
      <c r="G245" s="27" t="s">
        <v>79</v>
      </c>
      <c r="H245" s="33">
        <v>124780</v>
      </c>
      <c r="I245" s="33">
        <v>0</v>
      </c>
    </row>
    <row r="246" spans="1:9" s="24" customFormat="1" ht="15.75">
      <c r="A246" s="20">
        <v>1</v>
      </c>
      <c r="B246" s="25">
        <v>955</v>
      </c>
      <c r="C246" s="34" t="s">
        <v>30</v>
      </c>
      <c r="D246" s="27" t="s">
        <v>91</v>
      </c>
      <c r="E246" s="27" t="s">
        <v>75</v>
      </c>
      <c r="F246" s="27" t="s">
        <v>7</v>
      </c>
      <c r="G246" s="27" t="s">
        <v>77</v>
      </c>
      <c r="H246" s="28">
        <f>_xlfn.SUMIFS(H247:H1235,$B247:$B1235,$B247,$D247:$D1235,$D247,$E247:$E1235,$E247)/2</f>
        <v>8543600</v>
      </c>
      <c r="I246" s="28">
        <f>_xlfn.SUMIFS(I247:I1235,$B247:$B1235,$B247,$D247:$D1235,$D247,$E247:$E1235,$E247)/2</f>
        <v>745223</v>
      </c>
    </row>
    <row r="247" spans="1:9" s="24" customFormat="1" ht="47.25">
      <c r="A247" s="20">
        <v>2</v>
      </c>
      <c r="B247" s="25">
        <v>955</v>
      </c>
      <c r="C247" s="34" t="s">
        <v>193</v>
      </c>
      <c r="D247" s="27" t="s">
        <v>91</v>
      </c>
      <c r="E247" s="27" t="s">
        <v>75</v>
      </c>
      <c r="F247" s="27" t="s">
        <v>31</v>
      </c>
      <c r="G247" s="27"/>
      <c r="H247" s="28">
        <f>_xlfn.SUMIFS(H248:H1235,$B248:$B1235,$B247,$D248:$D1235,$D248,$E248:$E1235,$E248,$F248:$F1235,$F248)</f>
        <v>0</v>
      </c>
      <c r="I247" s="28">
        <f>_xlfn.SUMIFS(I248:I1235,$B248:$B1235,$B247,$D248:$D1235,$D248,$E248:$E1235,$E248,$F248:$F1235,$F248)</f>
        <v>0</v>
      </c>
    </row>
    <row r="248" spans="1:9" s="24" customFormat="1" ht="15.75">
      <c r="A248" s="20">
        <v>3</v>
      </c>
      <c r="B248" s="25">
        <v>955</v>
      </c>
      <c r="C248" s="34" t="s">
        <v>46</v>
      </c>
      <c r="D248" s="27" t="s">
        <v>91</v>
      </c>
      <c r="E248" s="27" t="s">
        <v>75</v>
      </c>
      <c r="F248" s="27" t="s">
        <v>31</v>
      </c>
      <c r="G248" s="27" t="s">
        <v>97</v>
      </c>
      <c r="H248" s="33"/>
      <c r="I248" s="38"/>
    </row>
    <row r="249" spans="1:9" s="24" customFormat="1" ht="47.25">
      <c r="A249" s="20">
        <v>2</v>
      </c>
      <c r="B249" s="25">
        <v>955</v>
      </c>
      <c r="C249" s="34" t="s">
        <v>182</v>
      </c>
      <c r="D249" s="27" t="s">
        <v>91</v>
      </c>
      <c r="E249" s="27" t="s">
        <v>75</v>
      </c>
      <c r="F249" s="27" t="s">
        <v>62</v>
      </c>
      <c r="G249" s="27"/>
      <c r="H249" s="28">
        <f>_xlfn.SUMIFS(H250:H1237,$B250:$B1237,$B249,$D250:$D1237,$D250,$E250:$E1237,$E250,$F250:$F1237,$F250)</f>
        <v>5441100</v>
      </c>
      <c r="I249" s="28">
        <f>_xlfn.SUMIFS(I250:I1237,$B250:$B1237,$B249,$D250:$D1237,$D250,$E250:$E1237,$E250,$F250:$F1237,$F250)</f>
        <v>0</v>
      </c>
    </row>
    <row r="250" spans="1:9" s="24" customFormat="1" ht="146.25" customHeight="1">
      <c r="A250" s="20">
        <v>3</v>
      </c>
      <c r="B250" s="25">
        <v>955</v>
      </c>
      <c r="C250" s="34" t="s">
        <v>122</v>
      </c>
      <c r="D250" s="27" t="s">
        <v>91</v>
      </c>
      <c r="E250" s="27" t="s">
        <v>75</v>
      </c>
      <c r="F250" s="27" t="s">
        <v>62</v>
      </c>
      <c r="G250" s="27" t="s">
        <v>120</v>
      </c>
      <c r="H250" s="33">
        <v>5441100</v>
      </c>
      <c r="I250" s="33">
        <v>0</v>
      </c>
    </row>
    <row r="251" spans="1:9" s="24" customFormat="1" ht="94.5">
      <c r="A251" s="20">
        <v>2</v>
      </c>
      <c r="B251" s="25">
        <v>955</v>
      </c>
      <c r="C251" s="34" t="s">
        <v>157</v>
      </c>
      <c r="D251" s="27" t="s">
        <v>91</v>
      </c>
      <c r="E251" s="27" t="s">
        <v>75</v>
      </c>
      <c r="F251" s="27" t="s">
        <v>45</v>
      </c>
      <c r="G251" s="27"/>
      <c r="H251" s="28">
        <f>_xlfn.SUMIFS(H252:H1239,$B252:$B1239,$B251,$D252:$D1239,$D252,$E252:$E1239,$E252,$F252:$F1239,$F252)</f>
        <v>3102500</v>
      </c>
      <c r="I251" s="28">
        <f>_xlfn.SUMIFS(I252:I1239,$B252:$B1239,$B251,$D252:$D1239,$D252,$E252:$E1239,$E252,$F252:$F1239,$F252)</f>
        <v>745223</v>
      </c>
    </row>
    <row r="252" spans="1:9" s="24" customFormat="1" ht="15.75">
      <c r="A252" s="20">
        <v>3</v>
      </c>
      <c r="B252" s="25">
        <v>955</v>
      </c>
      <c r="C252" s="34" t="s">
        <v>46</v>
      </c>
      <c r="D252" s="27" t="s">
        <v>91</v>
      </c>
      <c r="E252" s="27" t="s">
        <v>75</v>
      </c>
      <c r="F252" s="27" t="s">
        <v>45</v>
      </c>
      <c r="G252" s="27" t="s">
        <v>97</v>
      </c>
      <c r="H252" s="33">
        <v>3102500</v>
      </c>
      <c r="I252" s="33">
        <v>745223</v>
      </c>
    </row>
    <row r="253" spans="1:9" s="24" customFormat="1" ht="15.75">
      <c r="A253" s="20">
        <v>1</v>
      </c>
      <c r="B253" s="25">
        <v>955</v>
      </c>
      <c r="C253" s="34" t="s">
        <v>72</v>
      </c>
      <c r="D253" s="27" t="s">
        <v>93</v>
      </c>
      <c r="E253" s="27" t="s">
        <v>94</v>
      </c>
      <c r="F253" s="27" t="s">
        <v>7</v>
      </c>
      <c r="G253" s="27" t="s">
        <v>77</v>
      </c>
      <c r="H253" s="28">
        <f>_xlfn.SUMIFS(H254:H1242,$B254:$B1242,$B254,$D254:$D1242,$D254,$E254:$E1242,$E254)/2</f>
        <v>3409338.02</v>
      </c>
      <c r="I253" s="28">
        <f>_xlfn.SUMIFS(I254:I1242,$B254:$B1242,$B254,$D254:$D1242,$D254,$E254:$E1242,$E254)/2</f>
        <v>1017878</v>
      </c>
    </row>
    <row r="254" spans="1:9" s="24" customFormat="1" ht="47.25">
      <c r="A254" s="20">
        <v>2</v>
      </c>
      <c r="B254" s="25">
        <v>955</v>
      </c>
      <c r="C254" s="37" t="s">
        <v>169</v>
      </c>
      <c r="D254" s="27" t="s">
        <v>93</v>
      </c>
      <c r="E254" s="27" t="s">
        <v>94</v>
      </c>
      <c r="F254" s="27" t="s">
        <v>73</v>
      </c>
      <c r="G254" s="27"/>
      <c r="H254" s="28">
        <f>_xlfn.SUMIFS(H255:H1242,$B255:$B1242,$B254,$D255:$D1242,$D255,$E255:$E1242,$E255,$F255:$F1242,$F255)</f>
        <v>1854843.02</v>
      </c>
      <c r="I254" s="28">
        <f>_xlfn.SUMIFS(I255:I1242,$B255:$B1242,$B254,$D255:$D1242,$D255,$E255:$E1242,$E255,$F255:$F1242,$F255)</f>
        <v>590522</v>
      </c>
    </row>
    <row r="255" spans="1:9" s="24" customFormat="1" ht="15.75">
      <c r="A255" s="20">
        <v>3</v>
      </c>
      <c r="B255" s="25">
        <v>955</v>
      </c>
      <c r="C255" s="34" t="s">
        <v>46</v>
      </c>
      <c r="D255" s="27" t="s">
        <v>93</v>
      </c>
      <c r="E255" s="27" t="s">
        <v>94</v>
      </c>
      <c r="F255" s="27" t="s">
        <v>73</v>
      </c>
      <c r="G255" s="27" t="s">
        <v>97</v>
      </c>
      <c r="H255" s="33">
        <v>1854843.02</v>
      </c>
      <c r="I255" s="33">
        <v>590522</v>
      </c>
    </row>
    <row r="256" spans="1:9" s="24" customFormat="1" ht="126">
      <c r="A256" s="20">
        <v>2</v>
      </c>
      <c r="B256" s="25">
        <v>955</v>
      </c>
      <c r="C256" s="37" t="s">
        <v>170</v>
      </c>
      <c r="D256" s="27" t="s">
        <v>93</v>
      </c>
      <c r="E256" s="27" t="s">
        <v>94</v>
      </c>
      <c r="F256" s="27" t="s">
        <v>138</v>
      </c>
      <c r="G256" s="27" t="s">
        <v>77</v>
      </c>
      <c r="H256" s="28">
        <f>_xlfn.SUMIFS(H257:H1244,$B257:$B1244,$B256,$D257:$D1244,$D257,$E257:$E1244,$E257,$F257:$F1244,$F257)</f>
        <v>1554495</v>
      </c>
      <c r="I256" s="28">
        <f>_xlfn.SUMIFS(I257:I1244,$B257:$B1244,$B256,$D257:$D1244,$D257,$E257:$E1244,$E257,$F257:$F1244,$F257)</f>
        <v>427356</v>
      </c>
    </row>
    <row r="257" spans="1:9" s="24" customFormat="1" ht="15.75">
      <c r="A257" s="20">
        <v>3</v>
      </c>
      <c r="B257" s="25">
        <v>955</v>
      </c>
      <c r="C257" s="34" t="s">
        <v>46</v>
      </c>
      <c r="D257" s="27" t="s">
        <v>93</v>
      </c>
      <c r="E257" s="27" t="s">
        <v>94</v>
      </c>
      <c r="F257" s="27" t="s">
        <v>138</v>
      </c>
      <c r="G257" s="27" t="s">
        <v>97</v>
      </c>
      <c r="H257" s="33">
        <v>1554495</v>
      </c>
      <c r="I257" s="33">
        <v>427356</v>
      </c>
    </row>
    <row r="258" spans="1:9" s="24" customFormat="1" ht="15.75">
      <c r="A258" s="20"/>
      <c r="B258" s="22"/>
      <c r="C258" s="22" t="s">
        <v>74</v>
      </c>
      <c r="D258" s="36"/>
      <c r="E258" s="36"/>
      <c r="F258" s="36" t="s">
        <v>7</v>
      </c>
      <c r="G258" s="36"/>
      <c r="H258" s="23">
        <f>SUMIF($A13:$A258,$A13,H13:H258)</f>
        <v>617919429.6499999</v>
      </c>
      <c r="I258" s="23">
        <f>SUMIF($A13:$A258,$A13,I13:I258)</f>
        <v>105923000.41000001</v>
      </c>
    </row>
    <row r="262" ht="15">
      <c r="H262" s="42"/>
    </row>
  </sheetData>
  <sheetProtection/>
  <autoFilter ref="A5:I258"/>
  <mergeCells count="10">
    <mergeCell ref="B5:B12"/>
    <mergeCell ref="C5:C12"/>
    <mergeCell ref="D5:D12"/>
    <mergeCell ref="E5:E12"/>
    <mergeCell ref="F5:F12"/>
    <mergeCell ref="G5:G12"/>
    <mergeCell ref="H5:H12"/>
    <mergeCell ref="I5:I12"/>
    <mergeCell ref="G1:I1"/>
    <mergeCell ref="C3:I3"/>
  </mergeCells>
  <printOptions/>
  <pageMargins left="0.31496062992125984" right="0.31496062992125984" top="0.31496062992125984" bottom="0.31496062992125984" header="0" footer="0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zoomScalePageLayoutView="0" workbookViewId="0" topLeftCell="A1">
      <selection activeCell="H3" sqref="H3"/>
    </sheetView>
  </sheetViews>
  <sheetFormatPr defaultColWidth="9.140625" defaultRowHeight="15"/>
  <cols>
    <col min="1" max="1" width="9.140625" style="5" customWidth="1"/>
    <col min="2" max="2" width="24.8515625" style="5" customWidth="1"/>
    <col min="3" max="3" width="9.421875" style="5" customWidth="1"/>
    <col min="4" max="4" width="19.57421875" style="5" customWidth="1"/>
    <col min="5" max="5" width="20.00390625" style="5" customWidth="1"/>
    <col min="6" max="6" width="17.28125" style="5" customWidth="1"/>
    <col min="7" max="7" width="18.28125" style="5" customWidth="1"/>
    <col min="8" max="16384" width="9.140625" style="5" customWidth="1"/>
  </cols>
  <sheetData>
    <row r="3" spans="2:7" ht="15" customHeight="1">
      <c r="B3" s="49" t="s">
        <v>110</v>
      </c>
      <c r="C3" s="49" t="s">
        <v>108</v>
      </c>
      <c r="D3" s="52" t="s">
        <v>102</v>
      </c>
      <c r="E3" s="52"/>
      <c r="F3" s="52" t="s">
        <v>103</v>
      </c>
      <c r="G3" s="52"/>
    </row>
    <row r="4" spans="2:7" ht="15">
      <c r="B4" s="50"/>
      <c r="C4" s="50"/>
      <c r="D4" s="52"/>
      <c r="E4" s="52"/>
      <c r="F4" s="52"/>
      <c r="G4" s="52"/>
    </row>
    <row r="5" spans="2:7" ht="0.75" customHeight="1">
      <c r="B5" s="50"/>
      <c r="C5" s="50"/>
      <c r="D5" s="52"/>
      <c r="E5" s="52"/>
      <c r="F5" s="52"/>
      <c r="G5" s="52"/>
    </row>
    <row r="6" spans="2:7" ht="15" customHeight="1" hidden="1">
      <c r="B6" s="50"/>
      <c r="C6" s="50"/>
      <c r="D6" s="52"/>
      <c r="E6" s="52"/>
      <c r="F6" s="52"/>
      <c r="G6" s="52"/>
    </row>
    <row r="7" spans="2:7" ht="15">
      <c r="B7" s="50"/>
      <c r="C7" s="50"/>
      <c r="D7" s="52" t="s">
        <v>6</v>
      </c>
      <c r="E7" s="52" t="s">
        <v>101</v>
      </c>
      <c r="F7" s="52" t="s">
        <v>6</v>
      </c>
      <c r="G7" s="52" t="s">
        <v>101</v>
      </c>
    </row>
    <row r="8" spans="2:7" ht="15">
      <c r="B8" s="50"/>
      <c r="C8" s="50"/>
      <c r="D8" s="52"/>
      <c r="E8" s="52"/>
      <c r="F8" s="52"/>
      <c r="G8" s="52"/>
    </row>
    <row r="9" spans="2:7" ht="15">
      <c r="B9" s="50"/>
      <c r="C9" s="50"/>
      <c r="D9" s="52"/>
      <c r="E9" s="52"/>
      <c r="F9" s="52"/>
      <c r="G9" s="52"/>
    </row>
    <row r="10" spans="2:7" ht="2.25" customHeight="1">
      <c r="B10" s="51"/>
      <c r="C10" s="51"/>
      <c r="D10" s="52"/>
      <c r="E10" s="52"/>
      <c r="F10" s="52"/>
      <c r="G10" s="52"/>
    </row>
    <row r="11" spans="2:7" ht="15">
      <c r="B11" s="1">
        <v>0</v>
      </c>
      <c r="C11" s="1" t="s">
        <v>105</v>
      </c>
      <c r="D11" s="4">
        <f>SUMIF('Приложение №4'!$A$13:$A1024,0,'Приложение №4'!$H$13:$H1024)</f>
        <v>617919429.6499999</v>
      </c>
      <c r="E11" s="4">
        <f>SUMIF('Приложение №4'!$A$13:$A1024,0,'Приложение №4'!$I$13:$I1024)</f>
        <v>105923000.41000001</v>
      </c>
      <c r="F11" s="4" t="e">
        <f>SUMIF('Приложение №4'!$A$13:$A1024,0,'Приложение №4'!#REF!)</f>
        <v>#REF!</v>
      </c>
      <c r="G11" s="4" t="e">
        <f>SUMIF('Приложение №4'!$A$13:$A1024,0,'Приложение №4'!#REF!)</f>
        <v>#REF!</v>
      </c>
    </row>
    <row r="12" spans="2:7" ht="15">
      <c r="B12" s="2">
        <v>1</v>
      </c>
      <c r="C12" s="2" t="s">
        <v>106</v>
      </c>
      <c r="D12" s="6">
        <f>SUMIF('Приложение №4'!$A$13:$A1025,1,'Приложение №4'!$H$13:$H1025)</f>
        <v>617919429.6500001</v>
      </c>
      <c r="E12" s="6">
        <f>SUMIF('Приложение №4'!$A$13:$A1025,1,'Приложение №4'!$I$13:$I1025)</f>
        <v>105923000.41000003</v>
      </c>
      <c r="F12" s="6" t="e">
        <f>SUMIF('Приложение №4'!$A$13:$A1025,1,'Приложение №4'!#REF!)</f>
        <v>#REF!</v>
      </c>
      <c r="G12" s="6" t="e">
        <f>SUMIF('Приложение №4'!$A$13:$A1025,1,'Приложение №4'!#REF!)</f>
        <v>#REF!</v>
      </c>
    </row>
    <row r="13" spans="2:7" ht="15">
      <c r="B13" s="3">
        <v>2</v>
      </c>
      <c r="C13" s="3" t="s">
        <v>109</v>
      </c>
      <c r="D13" s="7">
        <f>SUMIF('Приложение №4'!$A$13:$A1026,2,'Приложение №4'!$H$13:$H1026)</f>
        <v>617919429.6500002</v>
      </c>
      <c r="E13" s="7">
        <f>SUMIF('Приложение №4'!$A$13:$A1026,2,'Приложение №4'!$I$13:$I1026)</f>
        <v>105923000.41000003</v>
      </c>
      <c r="F13" s="7" t="e">
        <f>SUMIF('Приложение №4'!$A$13:$A1026,2,'Приложение №4'!#REF!)</f>
        <v>#REF!</v>
      </c>
      <c r="G13" s="7" t="e">
        <f>SUMIF('Приложение №4'!$A$13:$A1026,2,'Приложение №4'!#REF!)</f>
        <v>#REF!</v>
      </c>
    </row>
    <row r="14" spans="2:7" s="12" customFormat="1" ht="78" customHeight="1">
      <c r="B14" s="10" t="s">
        <v>111</v>
      </c>
      <c r="C14" s="10" t="s">
        <v>107</v>
      </c>
      <c r="D14" s="11">
        <f>SUMIF('Приложение №4'!$A$13:$A1027,3,'Приложение №4'!$H$13:$H1027)</f>
        <v>617919429.6500002</v>
      </c>
      <c r="E14" s="11">
        <f>SUMIF('Приложение №4'!$A$13:$A1027,3,'Приложение №4'!$I$13:$I1027)</f>
        <v>105923000.41000003</v>
      </c>
      <c r="F14" s="11" t="e">
        <f>SUMIF('Приложение №4'!$A$13:$A1027,3,'Приложение №4'!#REF!)</f>
        <v>#REF!</v>
      </c>
      <c r="G14" s="11" t="e">
        <f>SUMIF('Приложение №4'!$A$13:$A1027,3,'Приложение №4'!#REF!)</f>
        <v>#REF!</v>
      </c>
    </row>
    <row r="15" spans="2:7" ht="15">
      <c r="B15" s="8">
        <v>0</v>
      </c>
      <c r="C15" s="8" t="s">
        <v>105</v>
      </c>
      <c r="D15" s="9">
        <f>D14-D11</f>
        <v>0</v>
      </c>
      <c r="E15" s="9">
        <f>E14-E11</f>
        <v>0</v>
      </c>
      <c r="F15" s="9" t="e">
        <f>F14-F11</f>
        <v>#REF!</v>
      </c>
      <c r="G15" s="9" t="e">
        <f>G14-G11</f>
        <v>#REF!</v>
      </c>
    </row>
    <row r="16" spans="2:7" ht="15">
      <c r="B16" s="8">
        <v>1</v>
      </c>
      <c r="C16" s="8" t="s">
        <v>106</v>
      </c>
      <c r="D16" s="9">
        <f>D14-D12</f>
        <v>0</v>
      </c>
      <c r="E16" s="9">
        <f>E14-E12</f>
        <v>0</v>
      </c>
      <c r="F16" s="9" t="e">
        <f>F14-F12</f>
        <v>#REF!</v>
      </c>
      <c r="G16" s="9" t="e">
        <f>G14-G12</f>
        <v>#REF!</v>
      </c>
    </row>
    <row r="17" spans="2:7" ht="15">
      <c r="B17" s="8">
        <v>2</v>
      </c>
      <c r="C17" s="8" t="s">
        <v>109</v>
      </c>
      <c r="D17" s="9">
        <f>D14-D13</f>
        <v>0</v>
      </c>
      <c r="E17" s="9">
        <f>E14-E13</f>
        <v>0</v>
      </c>
      <c r="F17" s="9" t="e">
        <f>F14-F13</f>
        <v>#REF!</v>
      </c>
      <c r="G17" s="9" t="e">
        <f>G14-G13</f>
        <v>#REF!</v>
      </c>
    </row>
  </sheetData>
  <sheetProtection/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Катеренюк Илья Иванович</cp:lastModifiedBy>
  <cp:lastPrinted>2017-09-28T05:41:57Z</cp:lastPrinted>
  <dcterms:created xsi:type="dcterms:W3CDTF">2017-09-27T09:31:38Z</dcterms:created>
  <dcterms:modified xsi:type="dcterms:W3CDTF">2020-09-01T09:29:53Z</dcterms:modified>
  <cp:category/>
  <cp:version/>
  <cp:contentType/>
  <cp:contentStatus/>
</cp:coreProperties>
</file>