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№6'!$A$6:$H$237</definedName>
  </definedNames>
  <calcPr calcId="145621"/>
</workbook>
</file>

<file path=xl/calcChain.xml><?xml version="1.0" encoding="utf-8"?>
<calcChain xmlns="http://schemas.openxmlformats.org/spreadsheetml/2006/main">
  <c r="J191" i="1" l="1"/>
  <c r="I191" i="1"/>
  <c r="H191" i="1"/>
  <c r="G191" i="1"/>
  <c r="H235" i="1"/>
  <c r="H234" i="1" s="1"/>
  <c r="G235" i="1"/>
  <c r="G234" i="1" s="1"/>
  <c r="H232" i="1"/>
  <c r="H231" i="1" s="1"/>
  <c r="G232" i="1"/>
  <c r="G231" i="1" s="1"/>
  <c r="H228" i="1"/>
  <c r="G228" i="1"/>
  <c r="H226" i="1"/>
  <c r="G226" i="1"/>
  <c r="H222" i="1"/>
  <c r="G222" i="1"/>
  <c r="H220" i="1"/>
  <c r="G220" i="1"/>
  <c r="H218" i="1"/>
  <c r="G218" i="1"/>
  <c r="H215" i="1"/>
  <c r="G215" i="1"/>
  <c r="H210" i="1"/>
  <c r="G210" i="1"/>
  <c r="H206" i="1"/>
  <c r="G206" i="1"/>
  <c r="H204" i="1"/>
  <c r="G204" i="1"/>
  <c r="H201" i="1"/>
  <c r="G201" i="1"/>
  <c r="H198" i="1"/>
  <c r="G198" i="1"/>
  <c r="H196" i="1"/>
  <c r="G196" i="1"/>
  <c r="H194" i="1"/>
  <c r="G194" i="1"/>
  <c r="H188" i="1"/>
  <c r="G188" i="1"/>
  <c r="H186" i="1"/>
  <c r="G186" i="1"/>
  <c r="H183" i="1"/>
  <c r="H182" i="1" s="1"/>
  <c r="G183" i="1"/>
  <c r="G182" i="1" s="1"/>
  <c r="H179" i="1"/>
  <c r="H178" i="1" s="1"/>
  <c r="H177" i="1" s="1"/>
  <c r="G179" i="1"/>
  <c r="G178" i="1" s="1"/>
  <c r="G177" i="1" s="1"/>
  <c r="H175" i="1"/>
  <c r="G175" i="1"/>
  <c r="H172" i="1"/>
  <c r="G172" i="1"/>
  <c r="H167" i="1"/>
  <c r="G167" i="1"/>
  <c r="H163" i="1"/>
  <c r="G163" i="1"/>
  <c r="H161" i="1"/>
  <c r="G161" i="1"/>
  <c r="H157" i="1"/>
  <c r="G157" i="1"/>
  <c r="H153" i="1"/>
  <c r="H152" i="1" s="1"/>
  <c r="G153" i="1"/>
  <c r="G152" i="1" s="1"/>
  <c r="H150" i="1"/>
  <c r="G150" i="1"/>
  <c r="H148" i="1"/>
  <c r="G148" i="1"/>
  <c r="H145" i="1"/>
  <c r="G145" i="1"/>
  <c r="H141" i="1"/>
  <c r="G141" i="1"/>
  <c r="H139" i="1"/>
  <c r="G139" i="1"/>
  <c r="H137" i="1"/>
  <c r="G137" i="1"/>
  <c r="H133" i="1"/>
  <c r="G133" i="1"/>
  <c r="H131" i="1"/>
  <c r="G131" i="1"/>
  <c r="H129" i="1"/>
  <c r="G129" i="1"/>
  <c r="H126" i="1"/>
  <c r="G126" i="1"/>
  <c r="H122" i="1"/>
  <c r="G122" i="1"/>
  <c r="H119" i="1"/>
  <c r="G119" i="1"/>
  <c r="H114" i="1"/>
  <c r="G114" i="1"/>
  <c r="H112" i="1"/>
  <c r="G112" i="1"/>
  <c r="H108" i="1"/>
  <c r="G108" i="1"/>
  <c r="H106" i="1"/>
  <c r="G106" i="1"/>
  <c r="H103" i="1"/>
  <c r="G103" i="1"/>
  <c r="H101" i="1"/>
  <c r="G101" i="1"/>
  <c r="H98" i="1"/>
  <c r="H97" i="1" s="1"/>
  <c r="G98" i="1"/>
  <c r="G97" i="1" s="1"/>
  <c r="G95" i="1"/>
  <c r="H88" i="1"/>
  <c r="G88" i="1"/>
  <c r="H86" i="1"/>
  <c r="G86" i="1"/>
  <c r="H82" i="1"/>
  <c r="G82" i="1"/>
  <c r="H80" i="1"/>
  <c r="G80" i="1"/>
  <c r="H77" i="1"/>
  <c r="G77" i="1"/>
  <c r="H75" i="1"/>
  <c r="G75" i="1"/>
  <c r="H71" i="1"/>
  <c r="H70" i="1" s="1"/>
  <c r="H69" i="1" s="1"/>
  <c r="G71" i="1"/>
  <c r="G70" i="1" s="1"/>
  <c r="G69" i="1" s="1"/>
  <c r="H67" i="1"/>
  <c r="G67" i="1"/>
  <c r="H65" i="1"/>
  <c r="G65" i="1"/>
  <c r="H63" i="1"/>
  <c r="G63" i="1"/>
  <c r="H60" i="1"/>
  <c r="G60" i="1"/>
  <c r="H58" i="1"/>
  <c r="G58" i="1"/>
  <c r="H56" i="1"/>
  <c r="G56" i="1"/>
  <c r="H54" i="1"/>
  <c r="G54" i="1"/>
  <c r="H52" i="1"/>
  <c r="G52" i="1"/>
  <c r="H49" i="1"/>
  <c r="H48" i="1" s="1"/>
  <c r="G49" i="1"/>
  <c r="G48" i="1" s="1"/>
  <c r="H44" i="1"/>
  <c r="G44" i="1"/>
  <c r="H42" i="1"/>
  <c r="G42" i="1"/>
  <c r="H40" i="1"/>
  <c r="G40" i="1"/>
  <c r="H37" i="1"/>
  <c r="H36" i="1" s="1"/>
  <c r="G37" i="1"/>
  <c r="G36" i="1" s="1"/>
  <c r="H30" i="1"/>
  <c r="G30" i="1"/>
  <c r="H28" i="1"/>
  <c r="G28" i="1"/>
  <c r="H26" i="1"/>
  <c r="G26" i="1"/>
  <c r="H21" i="1"/>
  <c r="G21" i="1"/>
  <c r="H19" i="1"/>
  <c r="G19" i="1"/>
  <c r="H16" i="1"/>
  <c r="H15" i="1" s="1"/>
  <c r="G16" i="1"/>
  <c r="G15" i="1" s="1"/>
  <c r="J67" i="1"/>
  <c r="I67" i="1"/>
  <c r="G230" i="1" l="1"/>
  <c r="G136" i="1"/>
  <c r="G135" i="1" s="1"/>
  <c r="G79" i="1"/>
  <c r="G105" i="1"/>
  <c r="H18" i="1"/>
  <c r="H118" i="1"/>
  <c r="H95" i="1"/>
  <c r="H94" i="1" s="1"/>
  <c r="H100" i="1"/>
  <c r="H128" i="1"/>
  <c r="G100" i="1"/>
  <c r="G225" i="1"/>
  <c r="G224" i="1" s="1"/>
  <c r="H156" i="1"/>
  <c r="G74" i="1"/>
  <c r="G85" i="1"/>
  <c r="G128" i="1"/>
  <c r="G144" i="1"/>
  <c r="G185" i="1"/>
  <c r="G94" i="1"/>
  <c r="G84" i="1" s="1"/>
  <c r="G18" i="1"/>
  <c r="G111" i="1"/>
  <c r="H74" i="1"/>
  <c r="H105" i="1"/>
  <c r="H193" i="1"/>
  <c r="G51" i="1"/>
  <c r="H230" i="1"/>
  <c r="G73" i="1"/>
  <c r="G200" i="1"/>
  <c r="G39" i="1"/>
  <c r="H51" i="1"/>
  <c r="H85" i="1"/>
  <c r="G156" i="1"/>
  <c r="H185" i="1"/>
  <c r="H214" i="1"/>
  <c r="H213" i="1" s="1"/>
  <c r="H25" i="1"/>
  <c r="H136" i="1"/>
  <c r="H135" i="1" s="1"/>
  <c r="H144" i="1"/>
  <c r="H143" i="1" s="1"/>
  <c r="G214" i="1"/>
  <c r="G213" i="1" s="1"/>
  <c r="H39" i="1"/>
  <c r="G25" i="1"/>
  <c r="G166" i="1"/>
  <c r="G165" i="1" s="1"/>
  <c r="H200" i="1"/>
  <c r="H225" i="1"/>
  <c r="H224" i="1" s="1"/>
  <c r="H79" i="1"/>
  <c r="H111" i="1"/>
  <c r="G118" i="1"/>
  <c r="H166" i="1"/>
  <c r="H165" i="1" s="1"/>
  <c r="G193" i="1"/>
  <c r="J222" i="1"/>
  <c r="I222" i="1"/>
  <c r="H14" i="1" l="1"/>
  <c r="H73" i="1"/>
  <c r="H181" i="1"/>
  <c r="H84" i="1"/>
  <c r="G110" i="1"/>
  <c r="G14" i="1"/>
  <c r="G143" i="1"/>
  <c r="H110" i="1"/>
  <c r="G181" i="1"/>
  <c r="I114" i="1"/>
  <c r="J114" i="1"/>
  <c r="H237" i="1" l="1"/>
  <c r="G237" i="1"/>
  <c r="J65" i="1"/>
  <c r="J52" i="1" s="1"/>
  <c r="I65" i="1"/>
  <c r="I52" i="1" s="1"/>
  <c r="J63" i="1"/>
  <c r="I63" i="1"/>
  <c r="J235" i="1"/>
  <c r="J234" i="1" s="1"/>
  <c r="I235" i="1"/>
  <c r="I234" i="1" s="1"/>
  <c r="J232" i="1"/>
  <c r="I232" i="1"/>
  <c r="J228" i="1"/>
  <c r="I228" i="1"/>
  <c r="J226" i="1"/>
  <c r="I226" i="1"/>
  <c r="J220" i="1"/>
  <c r="I220" i="1"/>
  <c r="J218" i="1"/>
  <c r="I218" i="1"/>
  <c r="J215" i="1"/>
  <c r="I215" i="1"/>
  <c r="J210" i="1"/>
  <c r="I210" i="1"/>
  <c r="J206" i="1"/>
  <c r="I206" i="1"/>
  <c r="J204" i="1"/>
  <c r="I204" i="1"/>
  <c r="J201" i="1"/>
  <c r="I201" i="1"/>
  <c r="J198" i="1"/>
  <c r="I198" i="1"/>
  <c r="J196" i="1"/>
  <c r="I196" i="1"/>
  <c r="J194" i="1"/>
  <c r="I194" i="1"/>
  <c r="J188" i="1"/>
  <c r="I188" i="1"/>
  <c r="J186" i="1"/>
  <c r="I186" i="1"/>
  <c r="J183" i="1"/>
  <c r="J182" i="1" s="1"/>
  <c r="I183" i="1"/>
  <c r="I182" i="1" s="1"/>
  <c r="J179" i="1"/>
  <c r="I179" i="1"/>
  <c r="J175" i="1"/>
  <c r="I175" i="1"/>
  <c r="J172" i="1"/>
  <c r="I172" i="1"/>
  <c r="J167" i="1"/>
  <c r="I167" i="1"/>
  <c r="J163" i="1"/>
  <c r="I163" i="1"/>
  <c r="J161" i="1"/>
  <c r="I161" i="1"/>
  <c r="J157" i="1"/>
  <c r="I157" i="1"/>
  <c r="J153" i="1"/>
  <c r="J152" i="1" s="1"/>
  <c r="I153" i="1"/>
  <c r="I152" i="1" s="1"/>
  <c r="J150" i="1"/>
  <c r="I150" i="1"/>
  <c r="J148" i="1"/>
  <c r="I148" i="1"/>
  <c r="J145" i="1"/>
  <c r="I145" i="1"/>
  <c r="J141" i="1"/>
  <c r="I141" i="1"/>
  <c r="J139" i="1"/>
  <c r="I139" i="1"/>
  <c r="J137" i="1"/>
  <c r="I137" i="1"/>
  <c r="J133" i="1"/>
  <c r="I133" i="1"/>
  <c r="J131" i="1"/>
  <c r="I131" i="1"/>
  <c r="J129" i="1"/>
  <c r="I129" i="1"/>
  <c r="J126" i="1"/>
  <c r="I126" i="1"/>
  <c r="J122" i="1"/>
  <c r="I122" i="1"/>
  <c r="J119" i="1"/>
  <c r="I119" i="1"/>
  <c r="J112" i="1"/>
  <c r="I112" i="1"/>
  <c r="J108" i="1"/>
  <c r="I108" i="1"/>
  <c r="J106" i="1"/>
  <c r="I106" i="1"/>
  <c r="J103" i="1"/>
  <c r="I103" i="1"/>
  <c r="J101" i="1"/>
  <c r="I101" i="1"/>
  <c r="J98" i="1"/>
  <c r="J97" i="1" s="1"/>
  <c r="I98" i="1"/>
  <c r="I97" i="1" s="1"/>
  <c r="J95" i="1"/>
  <c r="J94" i="1" s="1"/>
  <c r="I95" i="1"/>
  <c r="I94" i="1" s="1"/>
  <c r="J88" i="1"/>
  <c r="I88" i="1"/>
  <c r="J86" i="1"/>
  <c r="I86" i="1"/>
  <c r="J82" i="1"/>
  <c r="I82" i="1"/>
  <c r="J80" i="1"/>
  <c r="I80" i="1"/>
  <c r="J77" i="1"/>
  <c r="I77" i="1"/>
  <c r="J75" i="1"/>
  <c r="I75" i="1"/>
  <c r="J71" i="1"/>
  <c r="I71" i="1"/>
  <c r="J60" i="1"/>
  <c r="I60" i="1"/>
  <c r="J58" i="1"/>
  <c r="I58" i="1"/>
  <c r="J56" i="1"/>
  <c r="I56" i="1"/>
  <c r="J54" i="1"/>
  <c r="I54" i="1"/>
  <c r="J49" i="1"/>
  <c r="J48" i="1" s="1"/>
  <c r="I49" i="1"/>
  <c r="I48" i="1" s="1"/>
  <c r="J44" i="1"/>
  <c r="I44" i="1"/>
  <c r="J42" i="1"/>
  <c r="I42" i="1"/>
  <c r="J40" i="1"/>
  <c r="I40" i="1"/>
  <c r="J37" i="1"/>
  <c r="J36" i="1" s="1"/>
  <c r="I37" i="1"/>
  <c r="I36" i="1" s="1"/>
  <c r="J30" i="1"/>
  <c r="I30" i="1"/>
  <c r="J28" i="1"/>
  <c r="I28" i="1"/>
  <c r="J26" i="1"/>
  <c r="I26" i="1"/>
  <c r="J21" i="1"/>
  <c r="I21" i="1"/>
  <c r="J19" i="1"/>
  <c r="I19" i="1"/>
  <c r="J16" i="1"/>
  <c r="J15" i="1" s="1"/>
  <c r="I16" i="1"/>
  <c r="I15" i="1" s="1"/>
  <c r="J200" i="1" l="1"/>
  <c r="J214" i="1"/>
  <c r="J213" i="1" s="1"/>
  <c r="J105" i="1"/>
  <c r="J128" i="1"/>
  <c r="J18" i="1"/>
  <c r="J39" i="1"/>
  <c r="I193" i="1"/>
  <c r="I74" i="1"/>
  <c r="I100" i="1"/>
  <c r="I166" i="1"/>
  <c r="I165" i="1" s="1"/>
  <c r="I85" i="1"/>
  <c r="I18" i="1"/>
  <c r="I111" i="1"/>
  <c r="J25" i="1"/>
  <c r="J51" i="1"/>
  <c r="J79" i="1"/>
  <c r="J136" i="1"/>
  <c r="J135" i="1" s="1"/>
  <c r="J193" i="1"/>
  <c r="I25" i="1"/>
  <c r="I136" i="1"/>
  <c r="I135" i="1" s="1"/>
  <c r="J74" i="1"/>
  <c r="J85" i="1"/>
  <c r="J100" i="1"/>
  <c r="J111" i="1"/>
  <c r="J144" i="1"/>
  <c r="J156" i="1"/>
  <c r="J166" i="1"/>
  <c r="J165" i="1" s="1"/>
  <c r="J185" i="1"/>
  <c r="J225" i="1"/>
  <c r="J224" i="1" s="1"/>
  <c r="I39" i="1"/>
  <c r="I105" i="1"/>
  <c r="I214" i="1"/>
  <c r="I213" i="1" s="1"/>
  <c r="I128" i="1"/>
  <c r="I144" i="1"/>
  <c r="I156" i="1"/>
  <c r="I185" i="1"/>
  <c r="I225" i="1"/>
  <c r="I224" i="1" s="1"/>
  <c r="I51" i="1"/>
  <c r="I79" i="1"/>
  <c r="I200" i="1"/>
  <c r="J231" i="1"/>
  <c r="J230" i="1" s="1"/>
  <c r="I231" i="1"/>
  <c r="I230" i="1" s="1"/>
  <c r="J70" i="1"/>
  <c r="J69" i="1" s="1"/>
  <c r="J178" i="1"/>
  <c r="J177" i="1" s="1"/>
  <c r="I70" i="1"/>
  <c r="I69" i="1" s="1"/>
  <c r="I178" i="1"/>
  <c r="I177" i="1" s="1"/>
  <c r="J118" i="1"/>
  <c r="I118" i="1"/>
  <c r="J73" i="1" l="1"/>
  <c r="I110" i="1"/>
  <c r="J181" i="1"/>
  <c r="I143" i="1"/>
  <c r="I181" i="1"/>
  <c r="J84" i="1"/>
  <c r="I84" i="1"/>
  <c r="J143" i="1"/>
  <c r="I73" i="1"/>
  <c r="J110" i="1"/>
  <c r="J14" i="1"/>
  <c r="I14" i="1"/>
  <c r="I237" i="1" l="1"/>
  <c r="J237" i="1"/>
  <c r="G14" i="2" l="1"/>
  <c r="F14" i="2"/>
  <c r="D14" i="2" l="1"/>
  <c r="E14" i="2"/>
  <c r="D13" i="2" l="1"/>
  <c r="D17" i="2" s="1"/>
  <c r="F13" i="2" l="1"/>
  <c r="F17" i="2" s="1"/>
  <c r="G13" i="2"/>
  <c r="G17" i="2" s="1"/>
  <c r="E13" i="2"/>
  <c r="E17" i="2" s="1"/>
  <c r="E12" i="2"/>
  <c r="E16" i="2" s="1"/>
  <c r="G12" i="2" l="1"/>
  <c r="G16" i="2" s="1"/>
  <c r="G11" i="2"/>
  <c r="G15" i="2" s="1"/>
  <c r="F12" i="2"/>
  <c r="F16" i="2" s="1"/>
  <c r="F11" i="2"/>
  <c r="F15" i="2" s="1"/>
  <c r="D12" i="2"/>
  <c r="D16" i="2" s="1"/>
  <c r="D11" i="2"/>
  <c r="D15" i="2" s="1"/>
  <c r="E11" i="2"/>
  <c r="E15" i="2" s="1"/>
</calcChain>
</file>

<file path=xl/sharedStrings.xml><?xml version="1.0" encoding="utf-8"?>
<sst xmlns="http://schemas.openxmlformats.org/spreadsheetml/2006/main" count="1044" uniqueCount="210">
  <si>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</si>
  <si>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</si>
  <si>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</si>
  <si>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</si>
  <si>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</si>
  <si>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</si>
  <si>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</si>
  <si>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</si>
  <si>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</si>
  <si>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</si>
  <si>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</si>
  <si>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</si>
  <si>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</si>
  <si>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</si>
  <si>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</si>
  <si>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</si>
  <si>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</si>
  <si>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</si>
  <si>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</si>
  <si>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</si>
  <si>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</si>
  <si>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</si>
  <si>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</si>
  <si>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</si>
  <si>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</si>
  <si>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</si>
  <si>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</si>
  <si>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</si>
  <si>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</si>
  <si>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</si>
  <si>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</si>
  <si>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</si>
  <si>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</si>
  <si>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</si>
  <si>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</si>
  <si>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</si>
  <si>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</si>
  <si>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</si>
  <si>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</si>
  <si>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</si>
  <si>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</si>
  <si>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</si>
  <si>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</si>
  <si>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</si>
  <si>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</si>
  <si>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</si>
  <si>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</si>
  <si>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</si>
  <si>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</si>
  <si>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</si>
  <si>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</si>
  <si>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</si>
  <si>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</si>
  <si>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</si>
  <si>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</si>
  <si>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2013-2020 гг.</t>
  </si>
  <si>
    <t>08 0 00 00000</t>
  </si>
  <si>
    <t>Транспорт</t>
  </si>
  <si>
    <t>15 0 00 00000</t>
  </si>
  <si>
    <t>01 0 00 00000</t>
  </si>
  <si>
    <t>Субсидии некоммерческим организациям (за исключением государственных (муниципальных) учреждений)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</si>
  <si>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</si>
  <si>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</si>
  <si>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</si>
  <si>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</si>
  <si>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</si>
  <si>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</si>
  <si>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</si>
  <si>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</si>
  <si>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</si>
  <si>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</si>
  <si>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</si>
  <si>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</si>
  <si>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</si>
  <si>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</si>
  <si>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</si>
  <si>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</si>
  <si>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</si>
  <si>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</si>
  <si>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</si>
  <si>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</si>
  <si>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</si>
  <si>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</si>
  <si>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</si>
  <si>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</si>
  <si>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</si>
  <si>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</si>
  <si>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</si>
  <si>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</si>
  <si>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</si>
  <si>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</si>
  <si>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</si>
  <si>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</si>
  <si>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</si>
  <si>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</si>
  <si>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</si>
  <si>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</si>
  <si>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</si>
  <si>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</si>
  <si>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</si>
  <si>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</si>
  <si>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</si>
  <si>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</si>
  <si>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</si>
  <si>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</si>
  <si>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</si>
  <si>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</si>
  <si>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</si>
  <si>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</si>
  <si>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</si>
  <si>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</si>
  <si>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</si>
  <si>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</si>
  <si>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</si>
  <si>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</si>
  <si>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</si>
  <si>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</si>
  <si>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</si>
  <si>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</si>
  <si>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</si>
  <si>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</si>
  <si>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</si>
  <si>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</si>
  <si>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Приложение 6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</si>
  <si>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</si>
  <si>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</si>
  <si>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</si>
  <si>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</si>
  <si>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</si>
  <si>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</si>
  <si>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</si>
  <si>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</si>
  <si>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</si>
  <si>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МП "Организация деятельности по опеке и попечительству на территории муниципального района Кинельский Самарской области на 2018-2020 годы".</t>
  </si>
  <si>
    <t>МП "Профилактика безнадзорности, правонарушений и защита прав несовершеннолетних в муниципальном районе Кинельский" на 2018-2020 гг.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</si>
  <si>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</si>
  <si>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</si>
  <si>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</si>
  <si>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</si>
  <si>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</si>
  <si>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</si>
  <si>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</si>
  <si>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</si>
  <si>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</si>
  <si>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</si>
  <si>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</si>
  <si>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МП "Развитие муниципальной службы в органах местного самоуправления муниципального района Кинельский Самарской области" на 2012-2021 годы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</si>
  <si>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</si>
  <si>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37 0 00 00000</t>
  </si>
  <si>
    <t>28 0 00 00000</t>
  </si>
  <si>
    <t>Здравоохранение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</si>
  <si>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</si>
  <si>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</si>
  <si>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</si>
  <si>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</si>
  <si>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39 0 00 00000</t>
  </si>
  <si>
    <t>360</t>
  </si>
  <si>
    <t>Иные выплаты населению</t>
  </si>
  <si>
    <t>МП "Создание условий для развития услуг связи в муниципальном районе Кинельский Самарской области на 2019 год"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</si>
  <si>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</si>
  <si>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830</t>
  </si>
  <si>
    <t>Исполнение судебных актов</t>
  </si>
  <si>
    <t>40 0 00 00000</t>
  </si>
  <si>
    <t>МП "Благоустройство территории муниципального района Кинельский Самарской области на 2019 -2021 годы"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</si>
  <si>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2020 год.
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</si>
  <si>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</si>
  <si>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2017-2022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</si>
  <si>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2017-2022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</si>
  <si>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2017-2022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</si>
  <si>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2018-2022 годы"</t>
  </si>
  <si>
    <t>МП «Развитие мобилизационной подготовки на территории муниципального района Кинельский на 2018-2022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</si>
  <si>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2018-2022 года"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</si>
  <si>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2014-2022 годы</t>
  </si>
  <si>
    <t>МП «Противодействие экстремизму и профилактика терроризма на территории муниципального района Кинельский на 2014-2022 гг.»</t>
  </si>
  <si>
    <t>МП «Развитие и поддержка малого и среднего предпринимательства в муниципальном районе Кинельский на 2015-2022 гг.»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</si>
  <si>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 </t>
  </si>
  <si>
    <t>МП природоохранных мероприятий на 2012-2022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</si>
  <si>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2017-2022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</si>
  <si>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2017-2022 годы"</t>
  </si>
  <si>
    <t>МП "Организация досуга детей, подростков и молодёжи муниципального района Кинельский на 2017-2022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</si>
  <si>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</si>
  <si>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"Развитие печатного средства массовой информации в муниципальном районе Кинельский на 2017-2022 годы"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</si>
  <si>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</si>
  <si>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</si>
  <si>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</si>
  <si>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</si>
  <si>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</si>
  <si>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</si>
  <si>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</si>
  <si>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</si>
  <si>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</si>
  <si>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>к Решению Собрания представителей муниципального района Кинельский "О бюджете муниципального района Кинельский на 2020 год и на плановый период 2021 и 2022 годов"</t>
  </si>
  <si>
    <t>МП "Модернизация и развитие автомобильных дорог общего пользования местного значения муниципального района Кинельский на 2009-2020 гг."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</si>
  <si>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</si>
  <si>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</si>
  <si>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Уточненная сумма,
  тыс.  рублей</t>
  </si>
  <si>
    <t xml:space="preserve">Межбюджетные трансферты общего характера бюджетам бюджетной системы Российской Федерации </t>
  </si>
  <si>
    <t>МП «Развитие  культуры муниципального района Кинельский» на 2020-2022 гг.</t>
  </si>
  <si>
    <t xml:space="preserve"> МП "Развитие библиотечного обслуживания муниципального района Кинельский" на 2020-2022 годы.</t>
  </si>
  <si>
    <t>МП «Развитие  физической культуры и спорта муниципального района Кинельский» на 2020-2022 гг.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</si>
  <si>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</si>
  <si>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t>МП "Развитие дополнительного образования в муниципальном районе Кинельский" на период 2018-2022 гг.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</si>
  <si>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</si>
  <si>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</si>
  <si>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</si>
  <si>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МП «Молодёжь муниципального района Кинельский» на 2014-2022 гг.</t>
  </si>
  <si>
    <t>41 0 00 00000</t>
  </si>
  <si>
    <t>МП "Укрепление общественного здоровья населения муниципального района Кинельский на 2020-2024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</si>
  <si>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2015-2022 гг.»</t>
    </r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</si>
  <si>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2017-2022 годы  через сетевое издание «Междуречье-Информ»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</si>
</sst>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7"/>
  <sheetViews>
    <sheetView tabSelected="1" topLeftCell="B1" zoomScale="85" zoomScaleNormal="85" zoomScaleSheetLayoutView="85" zoomScalePageLayoutView="85" workbookViewId="0">
      <selection activeCell="B228" sqref="B228"/>
    </sheetView>
  </sheetViews>
  <sheetFormatPr defaultColWidth="9.140625" defaultRowHeight="15" x14ac:dyDescent="0.25"/>
  <cols>
    <col min="1" max="1" width="5" style="20" hidden="1" customWidth="1"/>
    <col min="2" max="2" width="49.28515625" style="21" customWidth="1"/>
    <col min="3" max="3" width="5.42578125" style="21" customWidth="1"/>
    <col min="4" max="4" width="4.42578125" style="21" customWidth="1"/>
    <col min="5" max="5" width="15.5703125" style="21" customWidth="1"/>
    <col min="6" max="6" width="5.140625" style="21" customWidth="1"/>
    <col min="7" max="7" width="11.7109375" style="21" customWidth="1"/>
    <col min="8" max="8" width="13.42578125" style="21" customWidth="1"/>
    <col min="9" max="9" width="11.7109375" style="21" customWidth="1"/>
    <col min="10" max="10" width="13.42578125" style="21" customWidth="1"/>
    <col min="11" max="11" width="16" style="21" customWidth="1"/>
    <col min="12" max="16384" width="9.140625" style="21"/>
  </cols>
  <sheetData>
    <row r="1" spans="1:10" s="19" customFormat="1" ht="38.25" customHeight="1" x14ac:dyDescent="0.3">
      <c r="A1" s="18"/>
      <c r="G1" s="51"/>
      <c r="H1" s="51"/>
      <c r="I1" s="51" t="s">
        <v>123</v>
      </c>
      <c r="J1" s="51"/>
    </row>
    <row r="2" spans="1:10" ht="100.15" customHeight="1" x14ac:dyDescent="0.25">
      <c r="E2" s="50"/>
      <c r="F2" s="50"/>
      <c r="G2" s="61" t="s">
        <v>191</v>
      </c>
      <c r="H2" s="61"/>
      <c r="I2" s="61"/>
      <c r="J2" s="61"/>
    </row>
    <row r="3" spans="1:10" ht="21.6" customHeight="1" x14ac:dyDescent="0.25">
      <c r="E3" s="46"/>
      <c r="F3" s="46"/>
      <c r="G3" s="46"/>
      <c r="H3" s="46"/>
      <c r="I3" s="48"/>
      <c r="J3" s="48"/>
    </row>
    <row r="4" spans="1:10" s="20" customFormat="1" ht="65.25" customHeight="1" x14ac:dyDescent="0.2">
      <c r="B4" s="62" t="s">
        <v>164</v>
      </c>
      <c r="C4" s="62"/>
      <c r="D4" s="62"/>
      <c r="E4" s="62"/>
      <c r="F4" s="62"/>
      <c r="G4" s="62"/>
      <c r="H4" s="62"/>
      <c r="I4" s="62"/>
      <c r="J4" s="62"/>
    </row>
    <row r="6" spans="1:10" ht="15" customHeight="1" x14ac:dyDescent="0.25">
      <c r="B6" s="60" t="s">
        <v>0</v>
      </c>
      <c r="C6" s="60" t="s">
        <v>1</v>
      </c>
      <c r="D6" s="60" t="s">
        <v>2</v>
      </c>
      <c r="E6" s="60" t="s">
        <v>3</v>
      </c>
      <c r="F6" s="60" t="s">
        <v>4</v>
      </c>
      <c r="G6" s="52" t="s">
        <v>103</v>
      </c>
      <c r="H6" s="53"/>
      <c r="I6" s="52" t="s">
        <v>195</v>
      </c>
      <c r="J6" s="53"/>
    </row>
    <row r="7" spans="1:10" x14ac:dyDescent="0.25">
      <c r="B7" s="60"/>
      <c r="C7" s="60"/>
      <c r="D7" s="60"/>
      <c r="E7" s="60"/>
      <c r="F7" s="60"/>
      <c r="G7" s="54"/>
      <c r="H7" s="55"/>
      <c r="I7" s="54"/>
      <c r="J7" s="55"/>
    </row>
    <row r="8" spans="1:10" x14ac:dyDescent="0.25">
      <c r="B8" s="60"/>
      <c r="C8" s="60"/>
      <c r="D8" s="60"/>
      <c r="E8" s="60"/>
      <c r="F8" s="60"/>
      <c r="G8" s="54"/>
      <c r="H8" s="55"/>
      <c r="I8" s="54"/>
      <c r="J8" s="55"/>
    </row>
    <row r="9" spans="1:10" x14ac:dyDescent="0.25">
      <c r="B9" s="60"/>
      <c r="C9" s="60"/>
      <c r="D9" s="60"/>
      <c r="E9" s="60"/>
      <c r="F9" s="60"/>
      <c r="G9" s="56"/>
      <c r="H9" s="57"/>
      <c r="I9" s="56"/>
      <c r="J9" s="57"/>
    </row>
    <row r="10" spans="1:10" ht="15" customHeight="1" x14ac:dyDescent="0.25">
      <c r="B10" s="60"/>
      <c r="C10" s="60"/>
      <c r="D10" s="60"/>
      <c r="E10" s="60"/>
      <c r="F10" s="60"/>
      <c r="G10" s="58" t="s">
        <v>5</v>
      </c>
      <c r="H10" s="60" t="s">
        <v>102</v>
      </c>
      <c r="I10" s="58" t="s">
        <v>5</v>
      </c>
      <c r="J10" s="60" t="s">
        <v>102</v>
      </c>
    </row>
    <row r="11" spans="1:10" x14ac:dyDescent="0.25">
      <c r="B11" s="60"/>
      <c r="C11" s="60"/>
      <c r="D11" s="60"/>
      <c r="E11" s="60"/>
      <c r="F11" s="60"/>
      <c r="G11" s="59"/>
      <c r="H11" s="60"/>
      <c r="I11" s="59"/>
      <c r="J11" s="60"/>
    </row>
    <row r="12" spans="1:10" x14ac:dyDescent="0.25">
      <c r="B12" s="60"/>
      <c r="C12" s="60"/>
      <c r="D12" s="60"/>
      <c r="E12" s="60"/>
      <c r="F12" s="60"/>
      <c r="G12" s="59"/>
      <c r="H12" s="60"/>
      <c r="I12" s="59"/>
      <c r="J12" s="60"/>
    </row>
    <row r="13" spans="1:10" x14ac:dyDescent="0.25">
      <c r="B13" s="58"/>
      <c r="C13" s="58"/>
      <c r="D13" s="58"/>
      <c r="E13" s="58"/>
      <c r="F13" s="58"/>
      <c r="G13" s="59"/>
      <c r="H13" s="58"/>
      <c r="I13" s="59"/>
      <c r="J13" s="58"/>
    </row>
    <row r="14" spans="1:10" s="13" customFormat="1" ht="15.75" x14ac:dyDescent="0.25">
      <c r="A14" s="14">
        <v>0</v>
      </c>
      <c r="B14" s="26" t="s">
        <v>111</v>
      </c>
      <c r="C14" s="27" t="s">
        <v>76</v>
      </c>
      <c r="D14" s="27" t="s">
        <v>121</v>
      </c>
      <c r="E14" s="27"/>
      <c r="F14" s="27"/>
      <c r="G14" s="28">
        <f>SUMIFS(G15:G1042,$C15:$C1042,$C15)/3</f>
        <v>80700.5</v>
      </c>
      <c r="H14" s="28">
        <f>SUMIFS(H15:H1032,$C15:$C1032,$C15)/3</f>
        <v>4774.2999999999993</v>
      </c>
      <c r="I14" s="28">
        <f>SUMIFS(I15:I1042,$C15:$C1042,$C15)/3</f>
        <v>80923.099999999991</v>
      </c>
      <c r="J14" s="28">
        <f>SUMIFS(J15:J1032,$C15:$C1032,$C15)/3</f>
        <v>4874.0999999999995</v>
      </c>
    </row>
    <row r="15" spans="1:10" s="13" customFormat="1" ht="47.25" x14ac:dyDescent="0.25">
      <c r="A15" s="15">
        <v>1</v>
      </c>
      <c r="B15" s="29" t="s">
        <v>41</v>
      </c>
      <c r="C15" s="30" t="s">
        <v>76</v>
      </c>
      <c r="D15" s="30" t="s">
        <v>95</v>
      </c>
      <c r="E15" s="30" t="s">
        <v>6</v>
      </c>
      <c r="F15" s="30" t="s">
        <v>78</v>
      </c>
      <c r="G15" s="31">
        <f>SUMIFS(G16:G1032,$C16:$C1032,$C16,$D16:$D1032,$D16)/2</f>
        <v>1952.9</v>
      </c>
      <c r="H15" s="31">
        <f>SUMIFS(H16:H1032,$C16:$C1032,$C16,$D16:$D1032,$D16)/2</f>
        <v>0</v>
      </c>
      <c r="I15" s="31">
        <f>SUMIFS(I16:I1032,$C16:$C1032,$C16,$D16:$D1032,$D16)/2</f>
        <v>1952.9</v>
      </c>
      <c r="J15" s="31">
        <f>SUMIFS(J16:J1032,$C16:$C1032,$C16,$D16:$D1032,$D16)/2</f>
        <v>0</v>
      </c>
    </row>
    <row r="16" spans="1:10" s="13" customFormat="1" ht="78.75" x14ac:dyDescent="0.25">
      <c r="A16" s="16">
        <v>2</v>
      </c>
      <c r="B16" s="32" t="s">
        <v>8</v>
      </c>
      <c r="C16" s="33" t="s">
        <v>76</v>
      </c>
      <c r="D16" s="33" t="s">
        <v>95</v>
      </c>
      <c r="E16" s="33" t="s">
        <v>129</v>
      </c>
      <c r="F16" s="33" t="s">
        <v>78</v>
      </c>
      <c r="G16" s="34">
        <f>SUMIFS(G17:G1029,$C17:$C1029,$C17,$D17:$D1029,$D17,$E17:$E1029,$E17)</f>
        <v>1952.9</v>
      </c>
      <c r="H16" s="34">
        <f>SUMIFS(H17:H1029,$C17:$C1029,$C17,$D17:$D1029,$D17,$E17:$E1029,$E17)</f>
        <v>0</v>
      </c>
      <c r="I16" s="34">
        <f>SUMIFS(I17:I1029,$C17:$C1029,$C17,$D17:$D1029,$D17,$E17:$E1029,$E17)</f>
        <v>1952.9</v>
      </c>
      <c r="J16" s="34">
        <f>SUMIFS(J17:J1029,$C17:$C1029,$C17,$D17:$D1029,$D17,$E17:$E1029,$E17)</f>
        <v>0</v>
      </c>
    </row>
    <row r="17" spans="1:10" s="13" customFormat="1" ht="31.5" x14ac:dyDescent="0.25">
      <c r="A17" s="17">
        <v>3</v>
      </c>
      <c r="B17" s="22" t="s">
        <v>10</v>
      </c>
      <c r="C17" s="23" t="s">
        <v>76</v>
      </c>
      <c r="D17" s="23" t="s">
        <v>95</v>
      </c>
      <c r="E17" s="23" t="s">
        <v>129</v>
      </c>
      <c r="F17" s="23" t="s">
        <v>79</v>
      </c>
      <c r="G17" s="24">
        <v>1952.9</v>
      </c>
      <c r="H17" s="24"/>
      <c r="I17" s="24">
        <v>1952.9</v>
      </c>
      <c r="J17" s="24"/>
    </row>
    <row r="18" spans="1:10" s="13" customFormat="1" ht="63" x14ac:dyDescent="0.25">
      <c r="A18" s="15">
        <v>1</v>
      </c>
      <c r="B18" s="29" t="s">
        <v>20</v>
      </c>
      <c r="C18" s="30" t="s">
        <v>76</v>
      </c>
      <c r="D18" s="30" t="s">
        <v>85</v>
      </c>
      <c r="E18" s="30" t="s">
        <v>6</v>
      </c>
      <c r="F18" s="30" t="s">
        <v>78</v>
      </c>
      <c r="G18" s="31">
        <f>SUMIFS(G19:G1035,$C19:$C1035,$C19,$D19:$D1035,$D19)/2</f>
        <v>622.90000000000009</v>
      </c>
      <c r="H18" s="31">
        <f>SUMIFS(H19:H1035,$C19:$C1035,$C19,$D19:$D1035,$D19)/2</f>
        <v>0</v>
      </c>
      <c r="I18" s="31">
        <f>SUMIFS(I19:I1035,$C19:$C1035,$C19,$D19:$D1035,$D19)/2</f>
        <v>622.90000000000009</v>
      </c>
      <c r="J18" s="31">
        <f>SUMIFS(J19:J1035,$C19:$C1035,$C19,$D19:$D1035,$D19)/2</f>
        <v>0</v>
      </c>
    </row>
    <row r="19" spans="1:10" s="13" customFormat="1" ht="63" x14ac:dyDescent="0.25">
      <c r="A19" s="16">
        <v>2</v>
      </c>
      <c r="B19" s="39" t="s">
        <v>145</v>
      </c>
      <c r="C19" s="33" t="s">
        <v>76</v>
      </c>
      <c r="D19" s="33" t="s">
        <v>85</v>
      </c>
      <c r="E19" s="33" t="s">
        <v>14</v>
      </c>
      <c r="F19" s="33"/>
      <c r="G19" s="34">
        <f>SUMIFS(G20:G1032,$C20:$C1032,$C20,$D20:$D1032,$D20,$E20:$E1032,$E20)</f>
        <v>0</v>
      </c>
      <c r="H19" s="34">
        <f>SUMIFS(H20:H1032,$C20:$C1032,$C20,$D20:$D1032,$D20,$E20:$E1032,$E20)</f>
        <v>0</v>
      </c>
      <c r="I19" s="34">
        <f>SUMIFS(I20:I1032,$C20:$C1032,$C20,$D20:$D1032,$D20,$E20:$E1032,$E20)</f>
        <v>0</v>
      </c>
      <c r="J19" s="34">
        <f>SUMIFS(J20:J1032,$C20:$C1032,$C20,$D20:$D1032,$D20,$E20:$E1032,$E20)</f>
        <v>0</v>
      </c>
    </row>
    <row r="20" spans="1:10" s="13" customFormat="1" ht="47.25" x14ac:dyDescent="0.25">
      <c r="A20" s="17">
        <v>3</v>
      </c>
      <c r="B20" s="22" t="s">
        <v>11</v>
      </c>
      <c r="C20" s="23" t="s">
        <v>76</v>
      </c>
      <c r="D20" s="23" t="s">
        <v>85</v>
      </c>
      <c r="E20" s="23" t="s">
        <v>14</v>
      </c>
      <c r="F20" s="23" t="s">
        <v>80</v>
      </c>
      <c r="G20" s="24"/>
      <c r="H20" s="24"/>
      <c r="I20" s="24"/>
      <c r="J20" s="24"/>
    </row>
    <row r="21" spans="1:10" s="13" customFormat="1" ht="78.75" x14ac:dyDescent="0.25">
      <c r="A21" s="16">
        <v>2</v>
      </c>
      <c r="B21" s="32" t="s">
        <v>8</v>
      </c>
      <c r="C21" s="33" t="s">
        <v>76</v>
      </c>
      <c r="D21" s="33" t="s">
        <v>85</v>
      </c>
      <c r="E21" s="33" t="s">
        <v>129</v>
      </c>
      <c r="F21" s="33" t="s">
        <v>78</v>
      </c>
      <c r="G21" s="34">
        <f>SUMIFS(G22:G1034,$C22:$C1034,$C22,$D22:$D1034,$D22,$E22:$E1034,$E22)</f>
        <v>622.9</v>
      </c>
      <c r="H21" s="34">
        <f>SUMIFS(H22:H1034,$C22:$C1034,$C22,$D22:$D1034,$D22,$E22:$E1034,$E22)</f>
        <v>0</v>
      </c>
      <c r="I21" s="34">
        <f>SUMIFS(I22:I1034,$C22:$C1034,$C22,$D22:$D1034,$D22,$E22:$E1034,$E22)</f>
        <v>622.9</v>
      </c>
      <c r="J21" s="34">
        <f>SUMIFS(J22:J1034,$C22:$C1034,$C22,$D22:$D1034,$D22,$E22:$E1034,$E22)</f>
        <v>0</v>
      </c>
    </row>
    <row r="22" spans="1:10" s="13" customFormat="1" ht="31.5" x14ac:dyDescent="0.25">
      <c r="A22" s="17">
        <v>3</v>
      </c>
      <c r="B22" s="22" t="s">
        <v>10</v>
      </c>
      <c r="C22" s="23" t="s">
        <v>76</v>
      </c>
      <c r="D22" s="23" t="s">
        <v>85</v>
      </c>
      <c r="E22" s="23" t="s">
        <v>129</v>
      </c>
      <c r="F22" s="23" t="s">
        <v>79</v>
      </c>
      <c r="G22" s="24">
        <v>537.5</v>
      </c>
      <c r="H22" s="24"/>
      <c r="I22" s="24">
        <v>537.5</v>
      </c>
      <c r="J22" s="24"/>
    </row>
    <row r="23" spans="1:10" s="13" customFormat="1" ht="47.25" x14ac:dyDescent="0.25">
      <c r="A23" s="17">
        <v>3</v>
      </c>
      <c r="B23" s="22" t="s">
        <v>11</v>
      </c>
      <c r="C23" s="23" t="s">
        <v>76</v>
      </c>
      <c r="D23" s="23" t="s">
        <v>85</v>
      </c>
      <c r="E23" s="23" t="s">
        <v>129</v>
      </c>
      <c r="F23" s="23" t="s">
        <v>80</v>
      </c>
      <c r="G23" s="24">
        <v>84.4</v>
      </c>
      <c r="H23" s="24"/>
      <c r="I23" s="24">
        <v>84.4</v>
      </c>
      <c r="J23" s="24"/>
    </row>
    <row r="24" spans="1:10" s="13" customFormat="1" ht="15.75" x14ac:dyDescent="0.25">
      <c r="A24" s="17">
        <v>3</v>
      </c>
      <c r="B24" s="22" t="s">
        <v>12</v>
      </c>
      <c r="C24" s="23" t="s">
        <v>76</v>
      </c>
      <c r="D24" s="23" t="s">
        <v>85</v>
      </c>
      <c r="E24" s="23" t="s">
        <v>129</v>
      </c>
      <c r="F24" s="23" t="s">
        <v>81</v>
      </c>
      <c r="G24" s="24">
        <v>1</v>
      </c>
      <c r="H24" s="24"/>
      <c r="I24" s="24">
        <v>1</v>
      </c>
      <c r="J24" s="24"/>
    </row>
    <row r="25" spans="1:10" s="13" customFormat="1" ht="63" x14ac:dyDescent="0.25">
      <c r="A25" s="15">
        <v>1</v>
      </c>
      <c r="B25" s="29" t="s">
        <v>34</v>
      </c>
      <c r="C25" s="30" t="s">
        <v>76</v>
      </c>
      <c r="D25" s="30" t="s">
        <v>93</v>
      </c>
      <c r="E25" s="30" t="s">
        <v>6</v>
      </c>
      <c r="F25" s="30" t="s">
        <v>78</v>
      </c>
      <c r="G25" s="31">
        <f>SUMIFS(G26:G1042,$C26:$C1042,$C26,$D26:$D1042,$D26)/2</f>
        <v>23963.5</v>
      </c>
      <c r="H25" s="31">
        <f>SUMIFS(H26:H1042,$C26:$C1042,$C26,$D26:$D1042,$D26)/2</f>
        <v>2091.4</v>
      </c>
      <c r="I25" s="31">
        <f>SUMIFS(I26:I1042,$C26:$C1042,$C26,$D26:$D1042,$D26)/2</f>
        <v>23963.5</v>
      </c>
      <c r="J25" s="31">
        <f>SUMIFS(J26:J1042,$C26:$C1042,$C26,$D26:$D1042,$D26)/2</f>
        <v>2091.4</v>
      </c>
    </row>
    <row r="26" spans="1:10" s="13" customFormat="1" ht="63" x14ac:dyDescent="0.25">
      <c r="A26" s="16">
        <v>2</v>
      </c>
      <c r="B26" s="39" t="s">
        <v>145</v>
      </c>
      <c r="C26" s="33" t="s">
        <v>76</v>
      </c>
      <c r="D26" s="33" t="s">
        <v>93</v>
      </c>
      <c r="E26" s="33" t="s">
        <v>14</v>
      </c>
      <c r="F26" s="33"/>
      <c r="G26" s="34">
        <f>SUMIFS(G27:G1039,$C27:$C1039,$C27,$D27:$D1039,$D27,$E27:$E1039,$E27)</f>
        <v>200</v>
      </c>
      <c r="H26" s="34">
        <f>SUMIFS(H27:H1039,$C27:$C1039,$C27,$D27:$D1039,$D27,$E27:$E1039,$E27)</f>
        <v>0</v>
      </c>
      <c r="I26" s="34">
        <f>SUMIFS(I27:I1039,$C27:$C1039,$C27,$D27:$D1039,$D27,$E27:$E1039,$E27)</f>
        <v>200</v>
      </c>
      <c r="J26" s="34">
        <f>SUMIFS(J27:J1039,$C27:$C1039,$C27,$D27:$D1039,$D27,$E27:$E1039,$E27)</f>
        <v>0</v>
      </c>
    </row>
    <row r="27" spans="1:10" s="13" customFormat="1" ht="47.25" x14ac:dyDescent="0.25">
      <c r="A27" s="17">
        <v>3</v>
      </c>
      <c r="B27" s="22" t="s">
        <v>11</v>
      </c>
      <c r="C27" s="23" t="s">
        <v>76</v>
      </c>
      <c r="D27" s="23" t="s">
        <v>93</v>
      </c>
      <c r="E27" s="23" t="s">
        <v>14</v>
      </c>
      <c r="F27" s="23" t="s">
        <v>80</v>
      </c>
      <c r="G27" s="24">
        <v>200</v>
      </c>
      <c r="H27" s="24"/>
      <c r="I27" s="24">
        <v>200</v>
      </c>
      <c r="J27" s="24"/>
    </row>
    <row r="28" spans="1:10" s="13" customFormat="1" ht="63" x14ac:dyDescent="0.25">
      <c r="A28" s="16">
        <v>2</v>
      </c>
      <c r="B28" s="39" t="s">
        <v>146</v>
      </c>
      <c r="C28" s="33" t="s">
        <v>76</v>
      </c>
      <c r="D28" s="33" t="s">
        <v>93</v>
      </c>
      <c r="E28" s="33" t="s">
        <v>42</v>
      </c>
      <c r="F28" s="33"/>
      <c r="G28" s="34">
        <f>SUMIFS(G29:G1041,$C29:$C1041,$C29,$D29:$D1041,$D29,$E29:$E1041,$E29)</f>
        <v>119</v>
      </c>
      <c r="H28" s="34">
        <f>SUMIFS(H29:H1041,$C29:$C1041,$C29,$D29:$D1041,$D29,$E29:$E1041,$E29)</f>
        <v>0</v>
      </c>
      <c r="I28" s="34">
        <f>SUMIFS(I29:I1041,$C29:$C1041,$C29,$D29:$D1041,$D29,$E29:$E1041,$E29)</f>
        <v>119</v>
      </c>
      <c r="J28" s="34">
        <f>SUMIFS(J29:J1041,$C29:$C1041,$C29,$D29:$D1041,$D29,$E29:$E1041,$E29)</f>
        <v>0</v>
      </c>
    </row>
    <row r="29" spans="1:10" s="13" customFormat="1" ht="47.25" x14ac:dyDescent="0.25">
      <c r="A29" s="17">
        <v>3</v>
      </c>
      <c r="B29" s="22" t="s">
        <v>11</v>
      </c>
      <c r="C29" s="23" t="s">
        <v>76</v>
      </c>
      <c r="D29" s="23" t="s">
        <v>93</v>
      </c>
      <c r="E29" s="23" t="s">
        <v>42</v>
      </c>
      <c r="F29" s="23" t="s">
        <v>80</v>
      </c>
      <c r="G29" s="24">
        <v>119</v>
      </c>
      <c r="H29" s="24"/>
      <c r="I29" s="24">
        <v>119</v>
      </c>
      <c r="J29" s="24"/>
    </row>
    <row r="30" spans="1:10" s="13" customFormat="1" ht="78.75" x14ac:dyDescent="0.25">
      <c r="A30" s="16">
        <v>2</v>
      </c>
      <c r="B30" s="32" t="s">
        <v>8</v>
      </c>
      <c r="C30" s="33" t="s">
        <v>76</v>
      </c>
      <c r="D30" s="33" t="s">
        <v>93</v>
      </c>
      <c r="E30" s="33" t="s">
        <v>129</v>
      </c>
      <c r="F30" s="33" t="s">
        <v>78</v>
      </c>
      <c r="G30" s="34">
        <f>SUMIFS(G31:G1043,$C31:$C1043,$C31,$D31:$D1043,$D31,$E31:$E1043,$E31)</f>
        <v>23644.5</v>
      </c>
      <c r="H30" s="34">
        <f>SUMIFS(H31:H1043,$C31:$C1043,$C31,$D31:$D1043,$D31,$E31:$E1043,$E31)</f>
        <v>2091.4</v>
      </c>
      <c r="I30" s="34">
        <f>SUMIFS(I31:I1043,$C31:$C1043,$C31,$D31:$D1043,$D31,$E31:$E1043,$E31)</f>
        <v>23644.5</v>
      </c>
      <c r="J30" s="34">
        <f>SUMIFS(J31:J1043,$C31:$C1043,$C31,$D31:$D1043,$D31,$E31:$E1043,$E31)</f>
        <v>2091.4</v>
      </c>
    </row>
    <row r="31" spans="1:10" s="13" customFormat="1" ht="31.5" x14ac:dyDescent="0.25">
      <c r="A31" s="17">
        <v>3</v>
      </c>
      <c r="B31" s="22" t="s">
        <v>10</v>
      </c>
      <c r="C31" s="23" t="s">
        <v>76</v>
      </c>
      <c r="D31" s="23" t="s">
        <v>93</v>
      </c>
      <c r="E31" s="23" t="s">
        <v>129</v>
      </c>
      <c r="F31" s="23" t="s">
        <v>79</v>
      </c>
      <c r="G31" s="24">
        <v>21574.3</v>
      </c>
      <c r="H31" s="24">
        <v>1839.5</v>
      </c>
      <c r="I31" s="24">
        <v>21574.3</v>
      </c>
      <c r="J31" s="24">
        <v>1839.5</v>
      </c>
    </row>
    <row r="32" spans="1:10" s="13" customFormat="1" ht="47.25" x14ac:dyDescent="0.25">
      <c r="A32" s="17">
        <v>3</v>
      </c>
      <c r="B32" s="22" t="s">
        <v>11</v>
      </c>
      <c r="C32" s="23" t="s">
        <v>76</v>
      </c>
      <c r="D32" s="23" t="s">
        <v>93</v>
      </c>
      <c r="E32" s="23" t="s">
        <v>129</v>
      </c>
      <c r="F32" s="23" t="s">
        <v>80</v>
      </c>
      <c r="G32" s="24">
        <v>2008.7</v>
      </c>
      <c r="H32" s="24">
        <v>251.9</v>
      </c>
      <c r="I32" s="24">
        <v>2008.7</v>
      </c>
      <c r="J32" s="24">
        <v>251.9</v>
      </c>
    </row>
    <row r="33" spans="1:10" s="13" customFormat="1" ht="31.5" x14ac:dyDescent="0.25">
      <c r="A33" s="17">
        <v>3</v>
      </c>
      <c r="B33" s="22" t="s">
        <v>21</v>
      </c>
      <c r="C33" s="23" t="s">
        <v>76</v>
      </c>
      <c r="D33" s="23" t="s">
        <v>93</v>
      </c>
      <c r="E33" s="23" t="s">
        <v>129</v>
      </c>
      <c r="F33" s="23" t="s">
        <v>87</v>
      </c>
      <c r="G33" s="24"/>
      <c r="H33" s="24"/>
      <c r="I33" s="24"/>
      <c r="J33" s="24"/>
    </row>
    <row r="34" spans="1:10" s="13" customFormat="1" ht="15.75" x14ac:dyDescent="0.25">
      <c r="A34" s="17">
        <v>3</v>
      </c>
      <c r="B34" s="22" t="s">
        <v>161</v>
      </c>
      <c r="C34" s="23" t="s">
        <v>76</v>
      </c>
      <c r="D34" s="23" t="s">
        <v>93</v>
      </c>
      <c r="E34" s="23" t="s">
        <v>129</v>
      </c>
      <c r="F34" s="23" t="s">
        <v>160</v>
      </c>
      <c r="G34" s="24"/>
      <c r="H34" s="24"/>
      <c r="I34" s="24"/>
      <c r="J34" s="24"/>
    </row>
    <row r="35" spans="1:10" s="13" customFormat="1" ht="15.75" x14ac:dyDescent="0.25">
      <c r="A35" s="17">
        <v>3</v>
      </c>
      <c r="B35" s="22" t="s">
        <v>12</v>
      </c>
      <c r="C35" s="23" t="s">
        <v>76</v>
      </c>
      <c r="D35" s="23" t="s">
        <v>93</v>
      </c>
      <c r="E35" s="23" t="s">
        <v>129</v>
      </c>
      <c r="F35" s="23" t="s">
        <v>81</v>
      </c>
      <c r="G35" s="24">
        <v>61.5</v>
      </c>
      <c r="H35" s="24"/>
      <c r="I35" s="24">
        <v>61.5</v>
      </c>
      <c r="J35" s="24"/>
    </row>
    <row r="36" spans="1:10" s="13" customFormat="1" ht="15.75" x14ac:dyDescent="0.25">
      <c r="A36" s="15">
        <v>1</v>
      </c>
      <c r="B36" s="40" t="s">
        <v>188</v>
      </c>
      <c r="C36" s="44" t="s">
        <v>76</v>
      </c>
      <c r="D36" s="44" t="s">
        <v>99</v>
      </c>
      <c r="E36" s="44" t="s">
        <v>6</v>
      </c>
      <c r="F36" s="44" t="s">
        <v>78</v>
      </c>
      <c r="G36" s="31">
        <f>SUMIFS(G37:G1053,$C37:$C1053,$C37,$D37:$D1053,$D37)/2</f>
        <v>12</v>
      </c>
      <c r="H36" s="31">
        <f>SUMIFS(H37:H1053,$C37:$C1053,$C37,$D37:$D1053,$D37)/2</f>
        <v>12</v>
      </c>
      <c r="I36" s="31">
        <f>SUMIFS(I37:I1053,$C37:$C1053,$C37,$D37:$D1053,$D37)/2</f>
        <v>12.2</v>
      </c>
      <c r="J36" s="31">
        <f>SUMIFS(J37:J1053,$C37:$C1053,$C37,$D37:$D1053,$D37)/2</f>
        <v>12.2</v>
      </c>
    </row>
    <row r="37" spans="1:10" s="13" customFormat="1" ht="31.5" x14ac:dyDescent="0.25">
      <c r="A37" s="16">
        <v>2</v>
      </c>
      <c r="B37" s="39" t="s">
        <v>189</v>
      </c>
      <c r="C37" s="42" t="s">
        <v>76</v>
      </c>
      <c r="D37" s="42" t="s">
        <v>99</v>
      </c>
      <c r="E37" s="42" t="s">
        <v>190</v>
      </c>
      <c r="F37" s="42" t="s">
        <v>78</v>
      </c>
      <c r="G37" s="34">
        <f>SUMIFS(G38:G1050,$C38:$C1050,$C38,$D38:$D1050,$D38,$E38:$E1050,$E38)</f>
        <v>12</v>
      </c>
      <c r="H37" s="34">
        <f>SUMIFS(H38:H1050,$C38:$C1050,$C38,$D38:$D1050,$D38,$E38:$E1050,$E38)</f>
        <v>12</v>
      </c>
      <c r="I37" s="34">
        <f>SUMIFS(I38:I1050,$C38:$C1050,$C38,$D38:$D1050,$D38,$E38:$E1050,$E38)</f>
        <v>12.2</v>
      </c>
      <c r="J37" s="34">
        <f>SUMIFS(J38:J1050,$C38:$C1050,$C38,$D38:$D1050,$D38,$E38:$E1050,$E38)</f>
        <v>12.2</v>
      </c>
    </row>
    <row r="38" spans="1:10" s="13" customFormat="1" ht="47.25" x14ac:dyDescent="0.25">
      <c r="A38" s="17">
        <v>3</v>
      </c>
      <c r="B38" s="47" t="s">
        <v>11</v>
      </c>
      <c r="C38" s="23" t="s">
        <v>76</v>
      </c>
      <c r="D38" s="23" t="s">
        <v>99</v>
      </c>
      <c r="E38" s="23" t="s">
        <v>190</v>
      </c>
      <c r="F38" s="23" t="s">
        <v>80</v>
      </c>
      <c r="G38" s="24">
        <v>12</v>
      </c>
      <c r="H38" s="24">
        <v>12</v>
      </c>
      <c r="I38" s="24">
        <v>12.2</v>
      </c>
      <c r="J38" s="24">
        <v>12.2</v>
      </c>
    </row>
    <row r="39" spans="1:10" s="13" customFormat="1" ht="47.25" x14ac:dyDescent="0.25">
      <c r="A39" s="15">
        <v>1</v>
      </c>
      <c r="B39" s="29" t="s">
        <v>7</v>
      </c>
      <c r="C39" s="30" t="s">
        <v>76</v>
      </c>
      <c r="D39" s="30" t="s">
        <v>77</v>
      </c>
      <c r="E39" s="30"/>
      <c r="F39" s="30" t="s">
        <v>78</v>
      </c>
      <c r="G39" s="31">
        <f>SUMIFS(G40:G1056,$C40:$C1056,$C40,$D40:$D1056,$D40)/2</f>
        <v>10968.3</v>
      </c>
      <c r="H39" s="31">
        <f>SUMIFS(H40:H1056,$C40:$C1056,$C40,$D40:$D1056,$D40)/2</f>
        <v>0</v>
      </c>
      <c r="I39" s="31">
        <f>SUMIFS(I40:I1056,$C40:$C1056,$C40,$D40:$D1056,$D40)/2</f>
        <v>10968.3</v>
      </c>
      <c r="J39" s="31">
        <f>SUMIFS(J40:J1056,$C40:$C1056,$C40,$D40:$D1056,$D40)/2</f>
        <v>0</v>
      </c>
    </row>
    <row r="40" spans="1:10" s="13" customFormat="1" ht="63" x14ac:dyDescent="0.25">
      <c r="A40" s="16">
        <v>2</v>
      </c>
      <c r="B40" s="39" t="s">
        <v>145</v>
      </c>
      <c r="C40" s="33" t="s">
        <v>76</v>
      </c>
      <c r="D40" s="33" t="s">
        <v>77</v>
      </c>
      <c r="E40" s="33" t="s">
        <v>14</v>
      </c>
      <c r="F40" s="33" t="s">
        <v>78</v>
      </c>
      <c r="G40" s="34">
        <f>SUMIFS(G41:G1053,$C41:$C1053,$C41,$D41:$D1053,$D41,$E41:$E1053,$E41)</f>
        <v>0</v>
      </c>
      <c r="H40" s="34">
        <f>SUMIFS(H41:H1053,$C41:$C1053,$C41,$D41:$D1053,$D41,$E41:$E1053,$E41)</f>
        <v>0</v>
      </c>
      <c r="I40" s="34">
        <f>SUMIFS(I41:I1053,$C41:$C1053,$C41,$D41:$D1053,$D41,$E41:$E1053,$E41)</f>
        <v>0</v>
      </c>
      <c r="J40" s="34">
        <f>SUMIFS(J41:J1053,$C41:$C1053,$C41,$D41:$D1053,$D41,$E41:$E1053,$E41)</f>
        <v>0</v>
      </c>
    </row>
    <row r="41" spans="1:10" s="13" customFormat="1" ht="47.25" x14ac:dyDescent="0.25">
      <c r="A41" s="17">
        <v>3</v>
      </c>
      <c r="B41" s="22" t="s">
        <v>11</v>
      </c>
      <c r="C41" s="23" t="s">
        <v>76</v>
      </c>
      <c r="D41" s="23" t="s">
        <v>77</v>
      </c>
      <c r="E41" s="23" t="s">
        <v>14</v>
      </c>
      <c r="F41" s="23" t="s">
        <v>80</v>
      </c>
      <c r="G41" s="24"/>
      <c r="H41" s="24"/>
      <c r="I41" s="24"/>
      <c r="J41" s="24"/>
    </row>
    <row r="42" spans="1:10" s="13" customFormat="1" ht="63" x14ac:dyDescent="0.25">
      <c r="A42" s="16">
        <v>2</v>
      </c>
      <c r="B42" s="39" t="s">
        <v>159</v>
      </c>
      <c r="C42" s="33" t="s">
        <v>76</v>
      </c>
      <c r="D42" s="33" t="s">
        <v>77</v>
      </c>
      <c r="E42" s="33" t="s">
        <v>42</v>
      </c>
      <c r="F42" s="33" t="s">
        <v>78</v>
      </c>
      <c r="G42" s="34">
        <f>SUMIFS(G43:G1055,$C43:$C1055,$C43,$D43:$D1055,$D43,$E43:$E1055,$E43)</f>
        <v>0</v>
      </c>
      <c r="H42" s="34">
        <f>SUMIFS(H43:H1055,$C43:$C1055,$C43,$D43:$D1055,$D43,$E43:$E1055,$E43)</f>
        <v>0</v>
      </c>
      <c r="I42" s="34">
        <f>SUMIFS(I43:I1055,$C43:$C1055,$C43,$D43:$D1055,$D43,$E43:$E1055,$E43)</f>
        <v>0</v>
      </c>
      <c r="J42" s="34">
        <f>SUMIFS(J43:J1055,$C43:$C1055,$C43,$D43:$D1055,$D43,$E43:$E1055,$E43)</f>
        <v>0</v>
      </c>
    </row>
    <row r="43" spans="1:10" s="13" customFormat="1" ht="47.25" x14ac:dyDescent="0.25">
      <c r="A43" s="17">
        <v>3</v>
      </c>
      <c r="B43" s="22" t="s">
        <v>11</v>
      </c>
      <c r="C43" s="23" t="s">
        <v>76</v>
      </c>
      <c r="D43" s="23" t="s">
        <v>77</v>
      </c>
      <c r="E43" s="23" t="s">
        <v>42</v>
      </c>
      <c r="F43" s="23" t="s">
        <v>80</v>
      </c>
      <c r="G43" s="24"/>
      <c r="H43" s="24"/>
      <c r="I43" s="24"/>
      <c r="J43" s="24"/>
    </row>
    <row r="44" spans="1:10" s="13" customFormat="1" ht="78.75" x14ac:dyDescent="0.25">
      <c r="A44" s="16">
        <v>2</v>
      </c>
      <c r="B44" s="32" t="s">
        <v>8</v>
      </c>
      <c r="C44" s="33" t="s">
        <v>76</v>
      </c>
      <c r="D44" s="33" t="s">
        <v>77</v>
      </c>
      <c r="E44" s="33" t="s">
        <v>129</v>
      </c>
      <c r="F44" s="33" t="s">
        <v>78</v>
      </c>
      <c r="G44" s="34">
        <f>SUMIFS(G45:G1057,$C45:$C1057,$C45,$D45:$D1057,$D45,$E45:$E1057,$E45)</f>
        <v>10968.300000000001</v>
      </c>
      <c r="H44" s="34">
        <f>SUMIFS(H45:H1057,$C45:$C1057,$C45,$D45:$D1057,$D45,$E45:$E1057,$E45)</f>
        <v>0</v>
      </c>
      <c r="I44" s="34">
        <f>SUMIFS(I45:I1057,$C45:$C1057,$C45,$D45:$D1057,$D45,$E45:$E1057,$E45)</f>
        <v>10968.300000000001</v>
      </c>
      <c r="J44" s="34">
        <f>SUMIFS(J45:J1057,$C45:$C1057,$C45,$D45:$D1057,$D45,$E45:$E1057,$E45)</f>
        <v>0</v>
      </c>
    </row>
    <row r="45" spans="1:10" s="13" customFormat="1" ht="31.5" x14ac:dyDescent="0.25">
      <c r="A45" s="17">
        <v>3</v>
      </c>
      <c r="B45" s="22" t="s">
        <v>10</v>
      </c>
      <c r="C45" s="23" t="s">
        <v>76</v>
      </c>
      <c r="D45" s="23" t="s">
        <v>77</v>
      </c>
      <c r="E45" s="23" t="s">
        <v>129</v>
      </c>
      <c r="F45" s="23" t="s">
        <v>79</v>
      </c>
      <c r="G45" s="24">
        <v>10542.7</v>
      </c>
      <c r="H45" s="24"/>
      <c r="I45" s="24">
        <v>10542.7</v>
      </c>
      <c r="J45" s="24"/>
    </row>
    <row r="46" spans="1:10" s="13" customFormat="1" ht="47.25" x14ac:dyDescent="0.25">
      <c r="A46" s="17">
        <v>3</v>
      </c>
      <c r="B46" s="22" t="s">
        <v>11</v>
      </c>
      <c r="C46" s="23" t="s">
        <v>76</v>
      </c>
      <c r="D46" s="23" t="s">
        <v>77</v>
      </c>
      <c r="E46" s="23" t="s">
        <v>129</v>
      </c>
      <c r="F46" s="23" t="s">
        <v>80</v>
      </c>
      <c r="G46" s="24">
        <v>425.6</v>
      </c>
      <c r="H46" s="24"/>
      <c r="I46" s="24">
        <v>425.6</v>
      </c>
      <c r="J46" s="24"/>
    </row>
    <row r="47" spans="1:10" s="13" customFormat="1" ht="15.75" x14ac:dyDescent="0.25">
      <c r="A47" s="17">
        <v>3</v>
      </c>
      <c r="B47" s="22" t="s">
        <v>12</v>
      </c>
      <c r="C47" s="23" t="s">
        <v>76</v>
      </c>
      <c r="D47" s="23" t="s">
        <v>77</v>
      </c>
      <c r="E47" s="23" t="s">
        <v>129</v>
      </c>
      <c r="F47" s="23" t="s">
        <v>81</v>
      </c>
      <c r="G47" s="24"/>
      <c r="H47" s="24"/>
      <c r="I47" s="24"/>
      <c r="J47" s="24"/>
    </row>
    <row r="48" spans="1:10" s="13" customFormat="1" ht="15.75" x14ac:dyDescent="0.25">
      <c r="A48" s="15">
        <v>1</v>
      </c>
      <c r="B48" s="29" t="s">
        <v>43</v>
      </c>
      <c r="C48" s="30" t="s">
        <v>76</v>
      </c>
      <c r="D48" s="30" t="s">
        <v>92</v>
      </c>
      <c r="E48" s="30" t="s">
        <v>6</v>
      </c>
      <c r="F48" s="30" t="s">
        <v>78</v>
      </c>
      <c r="G48" s="31">
        <f>SUMIFS(G49:G1065,$C49:$C1065,$C49,$D49:$D1065,$D49)/2</f>
        <v>100</v>
      </c>
      <c r="H48" s="31">
        <f>SUMIFS(H49:H1065,$C49:$C1065,$C49,$D49:$D1065,$D49)/2</f>
        <v>0</v>
      </c>
      <c r="I48" s="31">
        <f>SUMIFS(I49:I1065,$C49:$C1065,$C49,$D49:$D1065,$D49)/2</f>
        <v>100</v>
      </c>
      <c r="J48" s="31">
        <f>SUMIFS(J49:J1065,$C49:$C1065,$C49,$D49:$D1065,$D49)/2</f>
        <v>0</v>
      </c>
    </row>
    <row r="49" spans="1:10" s="13" customFormat="1" ht="47.25" x14ac:dyDescent="0.25">
      <c r="A49" s="16">
        <v>2</v>
      </c>
      <c r="B49" s="32" t="s">
        <v>35</v>
      </c>
      <c r="C49" s="33" t="s">
        <v>76</v>
      </c>
      <c r="D49" s="33" t="s">
        <v>92</v>
      </c>
      <c r="E49" s="33" t="s">
        <v>130</v>
      </c>
      <c r="F49" s="33" t="s">
        <v>78</v>
      </c>
      <c r="G49" s="34">
        <f>SUMIFS(G50:G1062,$C50:$C1062,$C50,$D50:$D1062,$D50,$E50:$E1062,$E50)</f>
        <v>100</v>
      </c>
      <c r="H49" s="34">
        <f>SUMIFS(H50:H1062,$C50:$C1062,$C50,$D50:$D1062,$D50,$E50:$E1062,$E50)</f>
        <v>0</v>
      </c>
      <c r="I49" s="34">
        <f>SUMIFS(I50:I1062,$C50:$C1062,$C50,$D50:$D1062,$D50,$E50:$E1062,$E50)</f>
        <v>100</v>
      </c>
      <c r="J49" s="34">
        <f>SUMIFS(J50:J1062,$C50:$C1062,$C50,$D50:$D1062,$D50,$E50:$E1062,$E50)</f>
        <v>0</v>
      </c>
    </row>
    <row r="50" spans="1:10" s="13" customFormat="1" ht="15.75" x14ac:dyDescent="0.25">
      <c r="A50" s="17">
        <v>3</v>
      </c>
      <c r="B50" s="22" t="s">
        <v>44</v>
      </c>
      <c r="C50" s="23" t="s">
        <v>76</v>
      </c>
      <c r="D50" s="23" t="s">
        <v>92</v>
      </c>
      <c r="E50" s="23" t="s">
        <v>130</v>
      </c>
      <c r="F50" s="23" t="s">
        <v>97</v>
      </c>
      <c r="G50" s="24">
        <v>100</v>
      </c>
      <c r="H50" s="24"/>
      <c r="I50" s="24">
        <v>100</v>
      </c>
      <c r="J50" s="24"/>
    </row>
    <row r="51" spans="1:10" s="13" customFormat="1" ht="15.75" x14ac:dyDescent="0.25">
      <c r="A51" s="15">
        <v>1</v>
      </c>
      <c r="B51" s="29" t="s">
        <v>13</v>
      </c>
      <c r="C51" s="30" t="s">
        <v>76</v>
      </c>
      <c r="D51" s="30" t="s">
        <v>82</v>
      </c>
      <c r="E51" s="30"/>
      <c r="F51" s="30"/>
      <c r="G51" s="31">
        <f>SUMIFS(G52:G1068,$C52:$C1068,$C52,$D52:$D1068,$D52)/2</f>
        <v>43080.900000000009</v>
      </c>
      <c r="H51" s="31">
        <f>SUMIFS(H52:H1068,$C52:$C1068,$C52,$D52:$D1068,$D52)/2</f>
        <v>2670.8999999999996</v>
      </c>
      <c r="I51" s="31">
        <f>SUMIFS(I52:I1068,$C52:$C1068,$C52,$D52:$D1068,$D52)/2</f>
        <v>43303.3</v>
      </c>
      <c r="J51" s="31">
        <f>SUMIFS(J52:J1068,$C52:$C1068,$C52,$D52:$D1068,$D52)/2</f>
        <v>2770.4999999999995</v>
      </c>
    </row>
    <row r="52" spans="1:10" s="13" customFormat="1" ht="94.5" x14ac:dyDescent="0.25">
      <c r="A52" s="16">
        <v>2</v>
      </c>
      <c r="B52" s="32" t="s">
        <v>165</v>
      </c>
      <c r="C52" s="33" t="s">
        <v>76</v>
      </c>
      <c r="D52" s="33" t="s">
        <v>82</v>
      </c>
      <c r="E52" s="33" t="s">
        <v>45</v>
      </c>
      <c r="F52" s="33"/>
      <c r="G52" s="34">
        <f>SUMIFS(G53:G1065,$C53:$C1065,$C53,$D53:$D1065,$D53,$E53:$E1065,$E53)</f>
        <v>19720.7</v>
      </c>
      <c r="H52" s="34">
        <f>SUMIFS(H53:H1065,$C53:$C1065,$C53,$D53:$D1065,$D53,$E53:$E1065,$E53)</f>
        <v>54.4</v>
      </c>
      <c r="I52" s="34">
        <f>SUMIFS(I53:I1065,$C53:$C1065,$C53,$D53:$D1065,$D53,$E53:$E1065,$E53)</f>
        <v>19816</v>
      </c>
      <c r="J52" s="34">
        <f>SUMIFS(J53:J1065,$C53:$C1065,$C53,$D53:$D1065,$D53,$E53:$E1065,$E53)</f>
        <v>54.4</v>
      </c>
    </row>
    <row r="53" spans="1:10" s="13" customFormat="1" ht="15.75" x14ac:dyDescent="0.25">
      <c r="A53" s="17">
        <v>3</v>
      </c>
      <c r="B53" s="22" t="s">
        <v>46</v>
      </c>
      <c r="C53" s="23" t="s">
        <v>76</v>
      </c>
      <c r="D53" s="23" t="s">
        <v>82</v>
      </c>
      <c r="E53" s="23" t="s">
        <v>45</v>
      </c>
      <c r="F53" s="23" t="s">
        <v>98</v>
      </c>
      <c r="G53" s="24">
        <v>19720.7</v>
      </c>
      <c r="H53" s="24">
        <v>54.4</v>
      </c>
      <c r="I53" s="24">
        <v>19816</v>
      </c>
      <c r="J53" s="24">
        <v>54.4</v>
      </c>
    </row>
    <row r="54" spans="1:10" s="13" customFormat="1" ht="63" x14ac:dyDescent="0.25">
      <c r="A54" s="16">
        <v>2</v>
      </c>
      <c r="B54" s="35" t="s">
        <v>166</v>
      </c>
      <c r="C54" s="33" t="s">
        <v>76</v>
      </c>
      <c r="D54" s="33" t="s">
        <v>82</v>
      </c>
      <c r="E54" s="33" t="s">
        <v>47</v>
      </c>
      <c r="F54" s="33"/>
      <c r="G54" s="34">
        <f>SUMIFS(G55:G1067,$C55:$C1067,$C55,$D55:$D1067,$D55,$E55:$E1067,$E55)</f>
        <v>6204.5</v>
      </c>
      <c r="H54" s="34">
        <f>SUMIFS(H55:H1067,$C55:$C1067,$C55,$D55:$D1067,$D55,$E55:$E1067,$E55)</f>
        <v>0</v>
      </c>
      <c r="I54" s="34">
        <f>SUMIFS(I55:I1067,$C55:$C1067,$C55,$D55:$D1067,$D55,$E55:$E1067,$E55)</f>
        <v>6331.6</v>
      </c>
      <c r="J54" s="34">
        <f>SUMIFS(J55:J1067,$C55:$C1067,$C55,$D55:$D1067,$D55,$E55:$E1067,$E55)</f>
        <v>99.6</v>
      </c>
    </row>
    <row r="55" spans="1:10" s="13" customFormat="1" ht="15.75" x14ac:dyDescent="0.25">
      <c r="A55" s="17">
        <v>3</v>
      </c>
      <c r="B55" s="22" t="s">
        <v>46</v>
      </c>
      <c r="C55" s="23" t="s">
        <v>76</v>
      </c>
      <c r="D55" s="23" t="s">
        <v>82</v>
      </c>
      <c r="E55" s="23" t="s">
        <v>47</v>
      </c>
      <c r="F55" s="23" t="s">
        <v>98</v>
      </c>
      <c r="G55" s="24">
        <v>6204.5</v>
      </c>
      <c r="H55" s="24"/>
      <c r="I55" s="24">
        <v>6331.6</v>
      </c>
      <c r="J55" s="24">
        <v>99.6</v>
      </c>
    </row>
    <row r="56" spans="1:10" s="13" customFormat="1" ht="78.75" x14ac:dyDescent="0.25">
      <c r="A56" s="16">
        <v>2</v>
      </c>
      <c r="B56" s="32" t="s">
        <v>167</v>
      </c>
      <c r="C56" s="33" t="s">
        <v>76</v>
      </c>
      <c r="D56" s="33" t="s">
        <v>82</v>
      </c>
      <c r="E56" s="33" t="s">
        <v>48</v>
      </c>
      <c r="F56" s="33"/>
      <c r="G56" s="34">
        <f>SUMIFS(G57:G1069,$C57:$C1069,$C57,$D57:$D1069,$D57,$E57:$E1069,$E57)</f>
        <v>2207.8000000000002</v>
      </c>
      <c r="H56" s="34">
        <f>SUMIFS(H57:H1069,$C57:$C1069,$C57,$D57:$D1069,$D57,$E57:$E1069,$E57)</f>
        <v>0</v>
      </c>
      <c r="I56" s="34">
        <f>SUMIFS(I57:I1069,$C57:$C1069,$C57,$D57:$D1069,$D57,$E57:$E1069,$E57)</f>
        <v>2207.8000000000002</v>
      </c>
      <c r="J56" s="34">
        <f>SUMIFS(J57:J1069,$C57:$C1069,$C57,$D57:$D1069,$D57,$E57:$E1069,$E57)</f>
        <v>0</v>
      </c>
    </row>
    <row r="57" spans="1:10" s="13" customFormat="1" ht="15.75" x14ac:dyDescent="0.25">
      <c r="A57" s="17">
        <v>3</v>
      </c>
      <c r="B57" s="22" t="s">
        <v>46</v>
      </c>
      <c r="C57" s="23" t="s">
        <v>76</v>
      </c>
      <c r="D57" s="23" t="s">
        <v>82</v>
      </c>
      <c r="E57" s="23" t="s">
        <v>48</v>
      </c>
      <c r="F57" s="23" t="s">
        <v>98</v>
      </c>
      <c r="G57" s="24">
        <v>2207.8000000000002</v>
      </c>
      <c r="H57" s="24"/>
      <c r="I57" s="24">
        <v>2207.8000000000002</v>
      </c>
      <c r="J57" s="24"/>
    </row>
    <row r="58" spans="1:10" s="13" customFormat="1" ht="78.75" x14ac:dyDescent="0.25">
      <c r="A58" s="16">
        <v>2</v>
      </c>
      <c r="B58" s="35" t="s">
        <v>168</v>
      </c>
      <c r="C58" s="33" t="s">
        <v>76</v>
      </c>
      <c r="D58" s="33" t="s">
        <v>82</v>
      </c>
      <c r="E58" s="33" t="s">
        <v>49</v>
      </c>
      <c r="F58" s="33" t="s">
        <v>78</v>
      </c>
      <c r="G58" s="34">
        <f>SUMIFS(G59:G1071,$C59:$C1071,$C59,$D59:$D1071,$D59,$E59:$E1071,$E59)</f>
        <v>7771.6</v>
      </c>
      <c r="H58" s="34">
        <f>SUMIFS(H59:H1071,$C59:$C1071,$C59,$D59:$D1071,$D59,$E59:$E1071,$E59)</f>
        <v>0</v>
      </c>
      <c r="I58" s="34">
        <f>SUMIFS(I59:I1071,$C59:$C1071,$C59,$D59:$D1071,$D59,$E59:$E1071,$E59)</f>
        <v>7771.6</v>
      </c>
      <c r="J58" s="34">
        <f>SUMIFS(J59:J1071,$C59:$C1071,$C59,$D59:$D1071,$D59,$E59:$E1071,$E59)</f>
        <v>0</v>
      </c>
    </row>
    <row r="59" spans="1:10" s="13" customFormat="1" ht="15.75" x14ac:dyDescent="0.25">
      <c r="A59" s="17">
        <v>3</v>
      </c>
      <c r="B59" s="22" t="s">
        <v>46</v>
      </c>
      <c r="C59" s="23" t="s">
        <v>76</v>
      </c>
      <c r="D59" s="23" t="s">
        <v>82</v>
      </c>
      <c r="E59" s="23" t="s">
        <v>49</v>
      </c>
      <c r="F59" s="23" t="s">
        <v>98</v>
      </c>
      <c r="G59" s="24">
        <v>7771.6</v>
      </c>
      <c r="H59" s="24"/>
      <c r="I59" s="24">
        <v>7771.6</v>
      </c>
      <c r="J59" s="24"/>
    </row>
    <row r="60" spans="1:10" s="13" customFormat="1" ht="78.75" x14ac:dyDescent="0.25">
      <c r="A60" s="16">
        <v>2</v>
      </c>
      <c r="B60" s="41" t="s">
        <v>169</v>
      </c>
      <c r="C60" s="33" t="s">
        <v>76</v>
      </c>
      <c r="D60" s="33" t="s">
        <v>82</v>
      </c>
      <c r="E60" s="33" t="s">
        <v>50</v>
      </c>
      <c r="F60" s="33" t="s">
        <v>78</v>
      </c>
      <c r="G60" s="34">
        <f>SUMIFS(G61:G1073,$C61:$C1073,$C61,$D61:$D1073,$D61,$E61:$E1073,$E61)</f>
        <v>266.3</v>
      </c>
      <c r="H60" s="34">
        <f>SUMIFS(H61:H1073,$C61:$C1073,$C61,$D61:$D1073,$D61,$E61:$E1073,$E61)</f>
        <v>0</v>
      </c>
      <c r="I60" s="34">
        <f>SUMIFS(I61:I1073,$C61:$C1073,$C61,$D61:$D1073,$D61,$E61:$E1073,$E61)</f>
        <v>266.3</v>
      </c>
      <c r="J60" s="34">
        <f>SUMIFS(J61:J1073,$C61:$C1073,$C61,$D61:$D1073,$D61,$E61:$E1073,$E61)</f>
        <v>0</v>
      </c>
    </row>
    <row r="61" spans="1:10" s="13" customFormat="1" ht="47.25" x14ac:dyDescent="0.25">
      <c r="A61" s="17">
        <v>3</v>
      </c>
      <c r="B61" s="22" t="s">
        <v>11</v>
      </c>
      <c r="C61" s="23" t="s">
        <v>76</v>
      </c>
      <c r="D61" s="23" t="s">
        <v>82</v>
      </c>
      <c r="E61" s="23" t="s">
        <v>50</v>
      </c>
      <c r="F61" s="23" t="s">
        <v>80</v>
      </c>
      <c r="G61" s="24">
        <v>266.3</v>
      </c>
      <c r="H61" s="24"/>
      <c r="I61" s="24">
        <v>266.3</v>
      </c>
      <c r="J61" s="24"/>
    </row>
    <row r="62" spans="1:10" s="13" customFormat="1" ht="15.75" x14ac:dyDescent="0.25">
      <c r="A62" s="17">
        <v>3</v>
      </c>
      <c r="B62" s="22" t="s">
        <v>46</v>
      </c>
      <c r="C62" s="23" t="s">
        <v>76</v>
      </c>
      <c r="D62" s="23" t="s">
        <v>82</v>
      </c>
      <c r="E62" s="23" t="s">
        <v>50</v>
      </c>
      <c r="F62" s="23" t="s">
        <v>98</v>
      </c>
      <c r="G62" s="24"/>
      <c r="H62" s="24"/>
      <c r="I62" s="24"/>
      <c r="J62" s="24"/>
    </row>
    <row r="63" spans="1:10" s="13" customFormat="1" ht="47.25" x14ac:dyDescent="0.25">
      <c r="A63" s="16">
        <v>2</v>
      </c>
      <c r="B63" s="41" t="s">
        <v>202</v>
      </c>
      <c r="C63" s="33" t="s">
        <v>76</v>
      </c>
      <c r="D63" s="33" t="s">
        <v>82</v>
      </c>
      <c r="E63" s="33" t="s">
        <v>162</v>
      </c>
      <c r="F63" s="33"/>
      <c r="G63" s="34">
        <f>SUMIFS(G64:G1077,$C64:$C1077,$C64,$D64:$D1077,$D64,$E64:$E1077,$E64)</f>
        <v>2454.4</v>
      </c>
      <c r="H63" s="34">
        <f>SUMIFS(H64:H1077,$C64:$C1077,$C64,$D64:$D1077,$D64,$E64:$E1077,$E64)</f>
        <v>2331.6</v>
      </c>
      <c r="I63" s="34">
        <f>SUMIFS(I64:I1077,$C64:$C1077,$C64,$D64:$D1077,$D64,$E64:$E1077,$E64)</f>
        <v>2454.4</v>
      </c>
      <c r="J63" s="34">
        <f>SUMIFS(J64:J1077,$C64:$C1077,$C64,$D64:$D1077,$D64,$E64:$E1077,$E64)</f>
        <v>2331.6</v>
      </c>
    </row>
    <row r="64" spans="1:10" s="13" customFormat="1" ht="15.75" x14ac:dyDescent="0.25">
      <c r="A64" s="17">
        <v>3</v>
      </c>
      <c r="B64" s="22" t="s">
        <v>46</v>
      </c>
      <c r="C64" s="23" t="s">
        <v>76</v>
      </c>
      <c r="D64" s="23" t="s">
        <v>82</v>
      </c>
      <c r="E64" s="23" t="s">
        <v>162</v>
      </c>
      <c r="F64" s="23" t="s">
        <v>98</v>
      </c>
      <c r="G64" s="24">
        <v>2454.4</v>
      </c>
      <c r="H64" s="24">
        <v>2331.6</v>
      </c>
      <c r="I64" s="24">
        <v>2454.4</v>
      </c>
      <c r="J64" s="24">
        <v>2331.6</v>
      </c>
    </row>
    <row r="65" spans="1:10" s="13" customFormat="1" ht="47.25" x14ac:dyDescent="0.25">
      <c r="A65" s="16">
        <v>2</v>
      </c>
      <c r="B65" s="41" t="s">
        <v>204</v>
      </c>
      <c r="C65" s="33" t="s">
        <v>76</v>
      </c>
      <c r="D65" s="33" t="s">
        <v>82</v>
      </c>
      <c r="E65" s="33" t="s">
        <v>203</v>
      </c>
      <c r="F65" s="33"/>
      <c r="G65" s="34">
        <f>SUMIFS(G66:G1079,$C66:$C1079,$C66,$D66:$D1079,$D66,$E66:$E1079,$E66)</f>
        <v>4096.6000000000004</v>
      </c>
      <c r="H65" s="34">
        <f>SUMIFS(H66:H1079,$C66:$C1079,$C66,$D66:$D1079,$D66,$E66:$E1079,$E66)</f>
        <v>284.89999999999998</v>
      </c>
      <c r="I65" s="34">
        <f>SUMIFS(I66:I1079,$C66:$C1079,$C66,$D66:$D1079,$D66,$E66:$E1079,$E66)</f>
        <v>4096.6000000000004</v>
      </c>
      <c r="J65" s="34">
        <f>SUMIFS(J66:J1079,$C66:$C1079,$C66,$D66:$D1079,$D66,$E66:$E1079,$E66)</f>
        <v>284.89999999999998</v>
      </c>
    </row>
    <row r="66" spans="1:10" s="13" customFormat="1" ht="31.5" x14ac:dyDescent="0.25">
      <c r="A66" s="17">
        <v>3</v>
      </c>
      <c r="B66" s="22" t="s">
        <v>23</v>
      </c>
      <c r="C66" s="23" t="s">
        <v>76</v>
      </c>
      <c r="D66" s="23" t="s">
        <v>82</v>
      </c>
      <c r="E66" s="23" t="s">
        <v>203</v>
      </c>
      <c r="F66" s="23" t="s">
        <v>89</v>
      </c>
      <c r="G66" s="24">
        <v>4096.6000000000004</v>
      </c>
      <c r="H66" s="24">
        <v>284.89999999999998</v>
      </c>
      <c r="I66" s="24">
        <v>4096.6000000000004</v>
      </c>
      <c r="J66" s="24">
        <v>284.89999999999998</v>
      </c>
    </row>
    <row r="67" spans="1:10" s="13" customFormat="1" ht="47.25" x14ac:dyDescent="0.25">
      <c r="A67" s="16">
        <v>2</v>
      </c>
      <c r="B67" s="41" t="s">
        <v>35</v>
      </c>
      <c r="C67" s="33" t="s">
        <v>76</v>
      </c>
      <c r="D67" s="33" t="s">
        <v>82</v>
      </c>
      <c r="E67" s="33" t="s">
        <v>130</v>
      </c>
      <c r="F67" s="33"/>
      <c r="G67" s="34">
        <f>SUMIFS(G68:G1081,$C68:$C1081,$C68,$D68:$D1081,$D68,$E68:$E1081,$E68)</f>
        <v>359</v>
      </c>
      <c r="H67" s="34">
        <f>SUMIFS(H68:H1081,$C68:$C1081,$C68,$D68:$D1081,$D68,$E68:$E1081,$E68)</f>
        <v>0</v>
      </c>
      <c r="I67" s="34">
        <f>SUMIFS(I68:I1081,$C68:$C1081,$C68,$D68:$D1081,$D68,$E68:$E1081,$E68)</f>
        <v>359</v>
      </c>
      <c r="J67" s="34">
        <f>SUMIFS(J68:J1081,$C68:$C1081,$C68,$D68:$D1081,$D68,$E68:$E1081,$E68)</f>
        <v>0</v>
      </c>
    </row>
    <row r="68" spans="1:10" s="13" customFormat="1" ht="15.75" x14ac:dyDescent="0.25">
      <c r="A68" s="17">
        <v>3</v>
      </c>
      <c r="B68" s="22" t="s">
        <v>161</v>
      </c>
      <c r="C68" s="23" t="s">
        <v>76</v>
      </c>
      <c r="D68" s="23" t="s">
        <v>82</v>
      </c>
      <c r="E68" s="23" t="s">
        <v>130</v>
      </c>
      <c r="F68" s="23" t="s">
        <v>160</v>
      </c>
      <c r="G68" s="24">
        <v>359</v>
      </c>
      <c r="H68" s="24"/>
      <c r="I68" s="24">
        <v>359</v>
      </c>
      <c r="J68" s="24"/>
    </row>
    <row r="69" spans="1:10" s="13" customFormat="1" ht="15.75" x14ac:dyDescent="0.25">
      <c r="A69" s="14">
        <v>0</v>
      </c>
      <c r="B69" s="26" t="s">
        <v>112</v>
      </c>
      <c r="C69" s="27" t="s">
        <v>95</v>
      </c>
      <c r="D69" s="27" t="s">
        <v>121</v>
      </c>
      <c r="E69" s="27"/>
      <c r="F69" s="27"/>
      <c r="G69" s="28">
        <f>SUMIFS(G70:G1091,$C70:$C1091,$C70)/3</f>
        <v>114</v>
      </c>
      <c r="H69" s="28">
        <f>SUMIFS(H70:H1081,$C70:$C1081,$C70)/3</f>
        <v>0</v>
      </c>
      <c r="I69" s="28">
        <f>SUMIFS(I70:I1091,$C70:$C1091,$C70)/3</f>
        <v>232.19999999999996</v>
      </c>
      <c r="J69" s="28">
        <f>SUMIFS(J70:J1081,$C70:$C1081,$C70)/3</f>
        <v>0</v>
      </c>
    </row>
    <row r="70" spans="1:10" s="13" customFormat="1" ht="15.75" x14ac:dyDescent="0.25">
      <c r="A70" s="15">
        <v>1</v>
      </c>
      <c r="B70" s="29" t="s">
        <v>51</v>
      </c>
      <c r="C70" s="30" t="s">
        <v>95</v>
      </c>
      <c r="D70" s="30" t="s">
        <v>93</v>
      </c>
      <c r="E70" s="30" t="s">
        <v>6</v>
      </c>
      <c r="F70" s="30" t="s">
        <v>78</v>
      </c>
      <c r="G70" s="31">
        <f>SUMIFS(G71:G1081,$C71:$C1081,$C71,$D71:$D1081,$D71)/2</f>
        <v>114</v>
      </c>
      <c r="H70" s="31">
        <f>SUMIFS(H71:H1081,$C71:$C1081,$C71,$D71:$D1081,$D71)/2</f>
        <v>0</v>
      </c>
      <c r="I70" s="31">
        <f>SUMIFS(I71:I1081,$C71:$C1081,$C71,$D71:$D1081,$D71)/2</f>
        <v>232.2</v>
      </c>
      <c r="J70" s="31">
        <f>SUMIFS(J71:J1081,$C71:$C1081,$C71,$D71:$D1081,$D71)/2</f>
        <v>0</v>
      </c>
    </row>
    <row r="71" spans="1:10" s="13" customFormat="1" ht="48.75" customHeight="1" x14ac:dyDescent="0.25">
      <c r="A71" s="16">
        <v>2</v>
      </c>
      <c r="B71" s="32" t="s">
        <v>170</v>
      </c>
      <c r="C71" s="33" t="s">
        <v>95</v>
      </c>
      <c r="D71" s="33" t="s">
        <v>93</v>
      </c>
      <c r="E71" s="33" t="s">
        <v>124</v>
      </c>
      <c r="F71" s="33" t="s">
        <v>78</v>
      </c>
      <c r="G71" s="34">
        <f>SUMIFS(G72:G1078,$C72:$C1078,$C72,$D72:$D1078,$D72,$E72:$E1078,$E72)</f>
        <v>114</v>
      </c>
      <c r="H71" s="34">
        <f>SUMIFS(H72:H1078,$C72:$C1078,$C72,$D72:$D1078,$D72,$E72:$E1078,$E72)</f>
        <v>0</v>
      </c>
      <c r="I71" s="34">
        <f>SUMIFS(I72:I1078,$C72:$C1078,$C72,$D72:$D1078,$D72,$E72:$E1078,$E72)</f>
        <v>232.2</v>
      </c>
      <c r="J71" s="34">
        <f>SUMIFS(J72:J1078,$C72:$C1078,$C72,$D72:$D1078,$D72,$E72:$E1078,$E72)</f>
        <v>0</v>
      </c>
    </row>
    <row r="72" spans="1:10" s="13" customFormat="1" ht="47.25" x14ac:dyDescent="0.25">
      <c r="A72" s="17">
        <v>3</v>
      </c>
      <c r="B72" s="22" t="s">
        <v>11</v>
      </c>
      <c r="C72" s="23" t="s">
        <v>95</v>
      </c>
      <c r="D72" s="23" t="s">
        <v>93</v>
      </c>
      <c r="E72" s="23" t="s">
        <v>124</v>
      </c>
      <c r="F72" s="23" t="s">
        <v>80</v>
      </c>
      <c r="G72" s="24">
        <v>114</v>
      </c>
      <c r="H72" s="24"/>
      <c r="I72" s="24">
        <v>232.2</v>
      </c>
      <c r="J72" s="24"/>
    </row>
    <row r="73" spans="1:10" s="13" customFormat="1" ht="31.5" x14ac:dyDescent="0.25">
      <c r="A73" s="14">
        <v>0</v>
      </c>
      <c r="B73" s="26" t="s">
        <v>113</v>
      </c>
      <c r="C73" s="27" t="s">
        <v>85</v>
      </c>
      <c r="D73" s="27" t="s">
        <v>121</v>
      </c>
      <c r="E73" s="27"/>
      <c r="F73" s="27"/>
      <c r="G73" s="28">
        <f>SUMIFS(G74:G1095,$C74:$C1095,$C74)/3</f>
        <v>2033.0999999999997</v>
      </c>
      <c r="H73" s="28">
        <f>SUMIFS(H74:H1085,$C74:$C1085,$C74)/3</f>
        <v>0</v>
      </c>
      <c r="I73" s="28">
        <f>SUMIFS(I74:I1095,$C74:$C1095,$C74)/3</f>
        <v>2033.0999999999997</v>
      </c>
      <c r="J73" s="28">
        <f>SUMIFS(J74:J1085,$C74:$C1085,$C74)/3</f>
        <v>0</v>
      </c>
    </row>
    <row r="74" spans="1:10" s="13" customFormat="1" ht="47.25" x14ac:dyDescent="0.25">
      <c r="A74" s="15">
        <v>1</v>
      </c>
      <c r="B74" s="29" t="s">
        <v>52</v>
      </c>
      <c r="C74" s="30" t="s">
        <v>85</v>
      </c>
      <c r="D74" s="30" t="s">
        <v>96</v>
      </c>
      <c r="E74" s="30" t="s">
        <v>6</v>
      </c>
      <c r="F74" s="30" t="s">
        <v>78</v>
      </c>
      <c r="G74" s="31">
        <f>SUMIFS(G75:G1085,$C75:$C1085,$C75,$D75:$D1085,$D75)/2</f>
        <v>1352.6</v>
      </c>
      <c r="H74" s="31">
        <f>SUMIFS(H75:H1085,$C75:$C1085,$C75,$D75:$D1085,$D75)/2</f>
        <v>0</v>
      </c>
      <c r="I74" s="31">
        <f>SUMIFS(I75:I1085,$C75:$C1085,$C75,$D75:$D1085,$D75)/2</f>
        <v>1352.6</v>
      </c>
      <c r="J74" s="31">
        <f>SUMIFS(J75:J1085,$C75:$C1085,$C75,$D75:$D1085,$D75)/2</f>
        <v>0</v>
      </c>
    </row>
    <row r="75" spans="1:10" s="13" customFormat="1" ht="94.5" x14ac:dyDescent="0.25">
      <c r="A75" s="16">
        <v>2</v>
      </c>
      <c r="B75" s="32" t="s">
        <v>165</v>
      </c>
      <c r="C75" s="33" t="s">
        <v>85</v>
      </c>
      <c r="D75" s="33" t="s">
        <v>96</v>
      </c>
      <c r="E75" s="33" t="s">
        <v>45</v>
      </c>
      <c r="F75" s="33"/>
      <c r="G75" s="34">
        <f>SUMIFS(G76:G1082,$C76:$C1082,$C76,$D76:$D1082,$D76,$E76:$E1082,$E76)</f>
        <v>1276.5999999999999</v>
      </c>
      <c r="H75" s="34">
        <f>SUMIFS(H76:H1082,$C76:$C1082,$C76,$D76:$D1082,$D76,$E76:$E1082,$E76)</f>
        <v>0</v>
      </c>
      <c r="I75" s="34">
        <f>SUMIFS(I76:I1082,$C76:$C1082,$C76,$D76:$D1082,$D76,$E76:$E1082,$E76)</f>
        <v>1276.5999999999999</v>
      </c>
      <c r="J75" s="34">
        <f>SUMIFS(J76:J1082,$C76:$C1082,$C76,$D76:$D1082,$D76,$E76:$E1082,$E76)</f>
        <v>0</v>
      </c>
    </row>
    <row r="76" spans="1:10" s="13" customFormat="1" ht="15.75" x14ac:dyDescent="0.25">
      <c r="A76" s="17">
        <v>3</v>
      </c>
      <c r="B76" s="22" t="s">
        <v>46</v>
      </c>
      <c r="C76" s="23" t="s">
        <v>85</v>
      </c>
      <c r="D76" s="23" t="s">
        <v>96</v>
      </c>
      <c r="E76" s="23" t="s">
        <v>45</v>
      </c>
      <c r="F76" s="23" t="s">
        <v>98</v>
      </c>
      <c r="G76" s="24">
        <v>1276.5999999999999</v>
      </c>
      <c r="H76" s="24"/>
      <c r="I76" s="24">
        <v>1276.5999999999999</v>
      </c>
      <c r="J76" s="24"/>
    </row>
    <row r="77" spans="1:10" s="13" customFormat="1" ht="87" customHeight="1" x14ac:dyDescent="0.25">
      <c r="A77" s="16">
        <v>2</v>
      </c>
      <c r="B77" s="32" t="s">
        <v>171</v>
      </c>
      <c r="C77" s="33" t="s">
        <v>85</v>
      </c>
      <c r="D77" s="33" t="s">
        <v>96</v>
      </c>
      <c r="E77" s="33" t="s">
        <v>125</v>
      </c>
      <c r="F77" s="33" t="s">
        <v>78</v>
      </c>
      <c r="G77" s="34">
        <f>SUMIFS(G78:G1084,$C78:$C1084,$C78,$D78:$D1084,$D78,$E78:$E1084,$E78)</f>
        <v>76</v>
      </c>
      <c r="H77" s="34">
        <f>SUMIFS(H78:H1084,$C78:$C1084,$C78,$D78:$D1084,$D78,$E78:$E1084,$E78)</f>
        <v>0</v>
      </c>
      <c r="I77" s="34">
        <f>SUMIFS(I78:I1084,$C78:$C1084,$C78,$D78:$D1084,$D78,$E78:$E1084,$E78)</f>
        <v>76</v>
      </c>
      <c r="J77" s="34">
        <f>SUMIFS(J78:J1084,$C78:$C1084,$C78,$D78:$D1084,$D78,$E78:$E1084,$E78)</f>
        <v>0</v>
      </c>
    </row>
    <row r="78" spans="1:10" s="13" customFormat="1" ht="47.25" x14ac:dyDescent="0.25">
      <c r="A78" s="17">
        <v>3</v>
      </c>
      <c r="B78" s="22" t="s">
        <v>11</v>
      </c>
      <c r="C78" s="23" t="s">
        <v>85</v>
      </c>
      <c r="D78" s="23" t="s">
        <v>96</v>
      </c>
      <c r="E78" s="23" t="s">
        <v>125</v>
      </c>
      <c r="F78" s="23" t="s">
        <v>80</v>
      </c>
      <c r="G78" s="24">
        <v>76</v>
      </c>
      <c r="H78" s="24"/>
      <c r="I78" s="24">
        <v>76</v>
      </c>
      <c r="J78" s="24"/>
    </row>
    <row r="79" spans="1:10" s="13" customFormat="1" ht="47.25" x14ac:dyDescent="0.25">
      <c r="A79" s="15">
        <v>1</v>
      </c>
      <c r="B79" s="29" t="s">
        <v>36</v>
      </c>
      <c r="C79" s="30" t="s">
        <v>85</v>
      </c>
      <c r="D79" s="30" t="s">
        <v>83</v>
      </c>
      <c r="E79" s="30"/>
      <c r="F79" s="30"/>
      <c r="G79" s="31">
        <f>SUMIFS(G80:G1090,$C80:$C1090,$C80,$D80:$D1090,$D80)/2</f>
        <v>680.5</v>
      </c>
      <c r="H79" s="31">
        <f>SUMIFS(H80:H1090,$C80:$C1090,$C80,$D80:$D1090,$D80)/2</f>
        <v>0</v>
      </c>
      <c r="I79" s="31">
        <f>SUMIFS(I80:I1090,$C80:$C1090,$C80,$D80:$D1090,$D80)/2</f>
        <v>680.5</v>
      </c>
      <c r="J79" s="31">
        <f>SUMIFS(J80:J1090,$C80:$C1090,$C80,$D80:$D1090,$D80)/2</f>
        <v>0</v>
      </c>
    </row>
    <row r="80" spans="1:10" s="13" customFormat="1" ht="82.15" customHeight="1" x14ac:dyDescent="0.25">
      <c r="A80" s="16">
        <v>2</v>
      </c>
      <c r="B80" s="32" t="s">
        <v>172</v>
      </c>
      <c r="C80" s="33" t="s">
        <v>85</v>
      </c>
      <c r="D80" s="33" t="s">
        <v>83</v>
      </c>
      <c r="E80" s="33" t="s">
        <v>53</v>
      </c>
      <c r="F80" s="33"/>
      <c r="G80" s="34">
        <f>SUMIFS(G81:G1087,$C81:$C1087,$C81,$D81:$D1087,$D81,$E81:$E1087,$E81)</f>
        <v>400.5</v>
      </c>
      <c r="H80" s="34">
        <f>SUMIFS(H81:H1087,$C81:$C1087,$C81,$D81:$D1087,$D81,$E81:$E1087,$E81)</f>
        <v>0</v>
      </c>
      <c r="I80" s="34">
        <f>SUMIFS(I81:I1087,$C81:$C1087,$C81,$D81:$D1087,$D81,$E81:$E1087,$E81)</f>
        <v>400.5</v>
      </c>
      <c r="J80" s="34">
        <f>SUMIFS(J81:J1087,$C81:$C1087,$C81,$D81:$D1087,$D81,$E81:$E1087,$E81)</f>
        <v>0</v>
      </c>
    </row>
    <row r="81" spans="1:10" s="13" customFormat="1" ht="15.75" x14ac:dyDescent="0.25">
      <c r="A81" s="17">
        <v>3</v>
      </c>
      <c r="B81" s="22" t="s">
        <v>46</v>
      </c>
      <c r="C81" s="23" t="s">
        <v>85</v>
      </c>
      <c r="D81" s="23" t="s">
        <v>83</v>
      </c>
      <c r="E81" s="23" t="s">
        <v>53</v>
      </c>
      <c r="F81" s="23" t="s">
        <v>98</v>
      </c>
      <c r="G81" s="24">
        <v>400.5</v>
      </c>
      <c r="H81" s="24"/>
      <c r="I81" s="24">
        <v>400.5</v>
      </c>
      <c r="J81" s="24"/>
    </row>
    <row r="82" spans="1:10" s="13" customFormat="1" ht="63" x14ac:dyDescent="0.25">
      <c r="A82" s="16">
        <v>2</v>
      </c>
      <c r="B82" s="32" t="s">
        <v>173</v>
      </c>
      <c r="C82" s="33" t="s">
        <v>85</v>
      </c>
      <c r="D82" s="33" t="s">
        <v>83</v>
      </c>
      <c r="E82" s="33" t="s">
        <v>37</v>
      </c>
      <c r="F82" s="33"/>
      <c r="G82" s="34">
        <f>SUMIFS(G83:G1089,$C83:$C1089,$C83,$D83:$D1089,$D83,$E83:$E1089,$E83)</f>
        <v>280</v>
      </c>
      <c r="H82" s="34">
        <f>SUMIFS(H83:H1089,$C83:$C1089,$C83,$D83:$D1089,$D83,$E83:$E1089,$E83)</f>
        <v>0</v>
      </c>
      <c r="I82" s="34">
        <f>SUMIFS(I83:I1089,$C83:$C1089,$C83,$D83:$D1089,$D83,$E83:$E1089,$E83)</f>
        <v>280</v>
      </c>
      <c r="J82" s="34">
        <f>SUMIFS(J83:J1089,$C83:$C1089,$C83,$D83:$D1089,$D83,$E83:$E1089,$E83)</f>
        <v>0</v>
      </c>
    </row>
    <row r="83" spans="1:10" s="13" customFormat="1" ht="47.25" x14ac:dyDescent="0.25">
      <c r="A83" s="17">
        <v>3</v>
      </c>
      <c r="B83" s="22" t="s">
        <v>11</v>
      </c>
      <c r="C83" s="23" t="s">
        <v>85</v>
      </c>
      <c r="D83" s="23" t="s">
        <v>83</v>
      </c>
      <c r="E83" s="23" t="s">
        <v>37</v>
      </c>
      <c r="F83" s="23" t="s">
        <v>80</v>
      </c>
      <c r="G83" s="24">
        <v>280</v>
      </c>
      <c r="H83" s="24"/>
      <c r="I83" s="24">
        <v>280</v>
      </c>
      <c r="J83" s="24"/>
    </row>
    <row r="84" spans="1:10" s="13" customFormat="1" ht="15.75" x14ac:dyDescent="0.25">
      <c r="A84" s="14">
        <v>0</v>
      </c>
      <c r="B84" s="26" t="s">
        <v>114</v>
      </c>
      <c r="C84" s="27" t="s">
        <v>93</v>
      </c>
      <c r="D84" s="27" t="s">
        <v>121</v>
      </c>
      <c r="E84" s="27"/>
      <c r="F84" s="27"/>
      <c r="G84" s="28">
        <f>SUMIFS(G85:G1106,$C85:$C1106,$C85)/3</f>
        <v>99802.8</v>
      </c>
      <c r="H84" s="28">
        <f>SUMIFS(H85:H1096,$C85:$C1096,$C85)/3</f>
        <v>84705.8</v>
      </c>
      <c r="I84" s="28">
        <f>SUMIFS(I85:I1106,$C85:$C1106,$C85)/3</f>
        <v>98600.900000000009</v>
      </c>
      <c r="J84" s="28">
        <f>SUMIFS(J85:J1096,$C85:$C1096,$C85)/3</f>
        <v>83430.7</v>
      </c>
    </row>
    <row r="85" spans="1:10" s="13" customFormat="1" ht="15.75" x14ac:dyDescent="0.25">
      <c r="A85" s="15">
        <v>1</v>
      </c>
      <c r="B85" s="29" t="s">
        <v>54</v>
      </c>
      <c r="C85" s="30" t="s">
        <v>93</v>
      </c>
      <c r="D85" s="30" t="s">
        <v>99</v>
      </c>
      <c r="E85" s="30"/>
      <c r="F85" s="30"/>
      <c r="G85" s="31">
        <f>SUMIFS(G86:G1096,$C86:$C1096,$C86,$D86:$D1096,$D86)/2</f>
        <v>25424</v>
      </c>
      <c r="H85" s="31">
        <f>SUMIFS(H86:H1096,$C86:$C1096,$C86,$D86:$D1096,$D86)/2</f>
        <v>25288.3</v>
      </c>
      <c r="I85" s="31">
        <f>SUMIFS(I86:I1096,$C86:$C1096,$C86,$D86:$D1096,$D86)/2</f>
        <v>24067.5</v>
      </c>
      <c r="J85" s="31">
        <f>SUMIFS(J86:J1096,$C86:$C1096,$C86,$D86:$D1096,$D86)/2</f>
        <v>24013.200000000001</v>
      </c>
    </row>
    <row r="86" spans="1:10" s="13" customFormat="1" ht="63" x14ac:dyDescent="0.25">
      <c r="A86" s="16">
        <v>2</v>
      </c>
      <c r="B86" s="39" t="s">
        <v>145</v>
      </c>
      <c r="C86" s="33" t="s">
        <v>93</v>
      </c>
      <c r="D86" s="33" t="s">
        <v>99</v>
      </c>
      <c r="E86" s="33" t="s">
        <v>14</v>
      </c>
      <c r="F86" s="33"/>
      <c r="G86" s="34">
        <f>SUMIFS(G87:G1093,$C87:$C1093,$C87,$D87:$D1093,$D87,$E87:$E1093,$E87)</f>
        <v>0</v>
      </c>
      <c r="H86" s="34">
        <f>SUMIFS(H87:H1093,$C87:$C1093,$C87,$D87:$D1093,$D87,$E87:$E1093,$E87)</f>
        <v>0</v>
      </c>
      <c r="I86" s="34">
        <f>SUMIFS(I87:I1093,$C87:$C1093,$C87,$D87:$D1093,$D87,$E87:$E1093,$E87)</f>
        <v>0</v>
      </c>
      <c r="J86" s="34">
        <f>SUMIFS(J87:J1093,$C87:$C1093,$C87,$D87:$D1093,$D87,$E87:$E1093,$E87)</f>
        <v>0</v>
      </c>
    </row>
    <row r="87" spans="1:10" s="13" customFormat="1" ht="47.25" x14ac:dyDescent="0.25">
      <c r="A87" s="17">
        <v>3</v>
      </c>
      <c r="B87" s="22" t="s">
        <v>11</v>
      </c>
      <c r="C87" s="23" t="s">
        <v>93</v>
      </c>
      <c r="D87" s="23" t="s">
        <v>99</v>
      </c>
      <c r="E87" s="23" t="s">
        <v>14</v>
      </c>
      <c r="F87" s="23" t="s">
        <v>80</v>
      </c>
      <c r="G87" s="24"/>
      <c r="H87" s="24"/>
      <c r="I87" s="24"/>
      <c r="J87" s="24"/>
    </row>
    <row r="88" spans="1:10" s="13" customFormat="1" ht="78.75" x14ac:dyDescent="0.25">
      <c r="A88" s="16">
        <v>2</v>
      </c>
      <c r="B88" s="32" t="s">
        <v>55</v>
      </c>
      <c r="C88" s="33" t="s">
        <v>93</v>
      </c>
      <c r="D88" s="33" t="s">
        <v>99</v>
      </c>
      <c r="E88" s="33" t="s">
        <v>56</v>
      </c>
      <c r="F88" s="33"/>
      <c r="G88" s="34">
        <f>SUMIFS(G89:G1095,$C89:$C1095,$C89,$D89:$D1095,$D89,$E89:$E1095,$E89)</f>
        <v>25424</v>
      </c>
      <c r="H88" s="34">
        <f>SUMIFS(H89:H1095,$C89:$C1095,$C89,$D89:$D1095,$D89,$E89:$E1095,$E89)</f>
        <v>25288.300000000003</v>
      </c>
      <c r="I88" s="34">
        <f>SUMIFS(I89:I1095,$C89:$C1095,$C89,$D89:$D1095,$D89,$E89:$E1095,$E89)</f>
        <v>24067.5</v>
      </c>
      <c r="J88" s="34">
        <f>SUMIFS(J89:J1095,$C89:$C1095,$C89,$D89:$D1095,$D89,$E89:$E1095,$E89)</f>
        <v>24013.200000000001</v>
      </c>
    </row>
    <row r="89" spans="1:10" s="13" customFormat="1" ht="31.5" x14ac:dyDescent="0.25">
      <c r="A89" s="17">
        <v>3</v>
      </c>
      <c r="B89" s="22" t="s">
        <v>23</v>
      </c>
      <c r="C89" s="23" t="s">
        <v>93</v>
      </c>
      <c r="D89" s="23" t="s">
        <v>99</v>
      </c>
      <c r="E89" s="23" t="s">
        <v>56</v>
      </c>
      <c r="F89" s="23" t="s">
        <v>89</v>
      </c>
      <c r="G89" s="24">
        <v>3644.6</v>
      </c>
      <c r="H89" s="24">
        <v>3644.6</v>
      </c>
      <c r="I89" s="24">
        <v>3644.6</v>
      </c>
      <c r="J89" s="24">
        <v>3644.6</v>
      </c>
    </row>
    <row r="90" spans="1:10" s="13" customFormat="1" ht="47.25" x14ac:dyDescent="0.25">
      <c r="A90" s="17">
        <v>3</v>
      </c>
      <c r="B90" s="22" t="s">
        <v>11</v>
      </c>
      <c r="C90" s="23" t="s">
        <v>93</v>
      </c>
      <c r="D90" s="23" t="s">
        <v>99</v>
      </c>
      <c r="E90" s="23" t="s">
        <v>56</v>
      </c>
      <c r="F90" s="23" t="s">
        <v>80</v>
      </c>
      <c r="G90" s="24">
        <v>2655.5</v>
      </c>
      <c r="H90" s="24">
        <v>2519.8000000000002</v>
      </c>
      <c r="I90" s="24">
        <v>1299</v>
      </c>
      <c r="J90" s="24">
        <v>1244.7</v>
      </c>
    </row>
    <row r="91" spans="1:10" s="13" customFormat="1" ht="15.75" x14ac:dyDescent="0.25">
      <c r="A91" s="17">
        <v>3</v>
      </c>
      <c r="B91" s="22" t="s">
        <v>46</v>
      </c>
      <c r="C91" s="23" t="s">
        <v>93</v>
      </c>
      <c r="D91" s="23" t="s">
        <v>99</v>
      </c>
      <c r="E91" s="23" t="s">
        <v>56</v>
      </c>
      <c r="F91" s="23" t="s">
        <v>98</v>
      </c>
      <c r="G91" s="24"/>
      <c r="H91" s="24"/>
      <c r="I91" s="24"/>
      <c r="J91" s="24"/>
    </row>
    <row r="92" spans="1:10" s="13" customFormat="1" ht="78.75" x14ac:dyDescent="0.25">
      <c r="A92" s="17">
        <v>3</v>
      </c>
      <c r="B92" s="22" t="s">
        <v>187</v>
      </c>
      <c r="C92" s="23" t="s">
        <v>93</v>
      </c>
      <c r="D92" s="23" t="s">
        <v>99</v>
      </c>
      <c r="E92" s="23" t="s">
        <v>56</v>
      </c>
      <c r="F92" s="23" t="s">
        <v>100</v>
      </c>
      <c r="G92" s="24">
        <v>19120.5</v>
      </c>
      <c r="H92" s="24">
        <v>19120.5</v>
      </c>
      <c r="I92" s="24">
        <v>19120.5</v>
      </c>
      <c r="J92" s="24">
        <v>19120.5</v>
      </c>
    </row>
    <row r="93" spans="1:10" s="13" customFormat="1" ht="15.75" x14ac:dyDescent="0.25">
      <c r="A93" s="17">
        <v>3</v>
      </c>
      <c r="B93" s="22" t="s">
        <v>12</v>
      </c>
      <c r="C93" s="23" t="s">
        <v>93</v>
      </c>
      <c r="D93" s="23" t="s">
        <v>99</v>
      </c>
      <c r="E93" s="23" t="s">
        <v>56</v>
      </c>
      <c r="F93" s="23" t="s">
        <v>81</v>
      </c>
      <c r="G93" s="24">
        <v>3.4</v>
      </c>
      <c r="H93" s="24">
        <v>3.4</v>
      </c>
      <c r="I93" s="24">
        <v>3.4</v>
      </c>
      <c r="J93" s="24">
        <v>3.4</v>
      </c>
    </row>
    <row r="94" spans="1:10" s="13" customFormat="1" ht="15.75" x14ac:dyDescent="0.25">
      <c r="A94" s="15">
        <v>1</v>
      </c>
      <c r="B94" s="29" t="s">
        <v>57</v>
      </c>
      <c r="C94" s="30" t="s">
        <v>93</v>
      </c>
      <c r="D94" s="30" t="s">
        <v>90</v>
      </c>
      <c r="E94" s="30" t="s">
        <v>6</v>
      </c>
      <c r="F94" s="30" t="s">
        <v>78</v>
      </c>
      <c r="G94" s="31">
        <f>SUMIFS(G95:G1105,$C95:$C1105,$C95,$D95:$D1105,$D95)/2</f>
        <v>1887.2</v>
      </c>
      <c r="H94" s="31">
        <f>SUMIFS(H95:H1105,$C95:$C1105,$C95,$D95:$D1105,$D95)/2</f>
        <v>0</v>
      </c>
      <c r="I94" s="31">
        <f>SUMIFS(I95:I1105,$C95:$C1105,$C95,$D95:$D1105,$D95)/2</f>
        <v>1887.2</v>
      </c>
      <c r="J94" s="31">
        <f>SUMIFS(J95:J1105,$C95:$C1105,$C95,$D95:$D1105,$D95)/2</f>
        <v>0</v>
      </c>
    </row>
    <row r="95" spans="1:10" s="13" customFormat="1" ht="63" x14ac:dyDescent="0.25">
      <c r="A95" s="16">
        <v>2</v>
      </c>
      <c r="B95" s="41" t="s">
        <v>144</v>
      </c>
      <c r="C95" s="42" t="s">
        <v>93</v>
      </c>
      <c r="D95" s="42" t="s">
        <v>90</v>
      </c>
      <c r="E95" s="42" t="s">
        <v>148</v>
      </c>
      <c r="F95" s="33"/>
      <c r="G95" s="34">
        <f>SUMIFS(G96:G1102,$C96:$C1102,$C96,$D96:$D1102,$D96,$E96:$E1102,$E96)</f>
        <v>1887.2</v>
      </c>
      <c r="H95" s="34">
        <f>SUMIFS(H96:H1102,$C96:$C1102,$C96,$D96:$D1102,$D96,$E96:$E1102,$E96)</f>
        <v>0</v>
      </c>
      <c r="I95" s="34">
        <f>SUMIFS(I96:I1102,$C96:$C1102,$C96,$D96:$D1102,$D96,$E96:$E1102,$E96)</f>
        <v>1887.2</v>
      </c>
      <c r="J95" s="34">
        <f>SUMIFS(J96:J1102,$C96:$C1102,$C96,$D96:$D1102,$D96,$E96:$E1102,$E96)</f>
        <v>0</v>
      </c>
    </row>
    <row r="96" spans="1:10" s="13" customFormat="1" ht="78.75" x14ac:dyDescent="0.25">
      <c r="A96" s="17">
        <v>3</v>
      </c>
      <c r="B96" s="22" t="s">
        <v>187</v>
      </c>
      <c r="C96" s="23" t="s">
        <v>93</v>
      </c>
      <c r="D96" s="23" t="s">
        <v>90</v>
      </c>
      <c r="E96" s="23" t="s">
        <v>148</v>
      </c>
      <c r="F96" s="23" t="s">
        <v>100</v>
      </c>
      <c r="G96" s="24">
        <v>1887.2</v>
      </c>
      <c r="H96" s="24"/>
      <c r="I96" s="24">
        <v>1887.2</v>
      </c>
      <c r="J96" s="24"/>
    </row>
    <row r="97" spans="1:10" s="13" customFormat="1" ht="15.75" x14ac:dyDescent="0.25">
      <c r="A97" s="15">
        <v>1</v>
      </c>
      <c r="B97" s="40" t="s">
        <v>182</v>
      </c>
      <c r="C97" s="30" t="s">
        <v>93</v>
      </c>
      <c r="D97" s="30" t="s">
        <v>96</v>
      </c>
      <c r="E97" s="30"/>
      <c r="F97" s="30"/>
      <c r="G97" s="31">
        <f>SUMIFS(G98:G1108,$C98:$C1108,$C98,$D98:$D1108,$D98)/2</f>
        <v>49814.3</v>
      </c>
      <c r="H97" s="31">
        <f>SUMIFS(H98:H1108,$C98:$C1108,$C98,$D98:$D1108,$D98)/2</f>
        <v>45000</v>
      </c>
      <c r="I97" s="31">
        <f>SUMIFS(I98:I1108,$C98:$C1108,$C98,$D98:$D1108,$D98)/2</f>
        <v>49968.9</v>
      </c>
      <c r="J97" s="31">
        <f>SUMIFS(J98:J1108,$C98:$C1108,$C98,$D98:$D1108,$D98)/2</f>
        <v>45000</v>
      </c>
    </row>
    <row r="98" spans="1:10" s="13" customFormat="1" ht="63" x14ac:dyDescent="0.25">
      <c r="A98" s="16">
        <v>2</v>
      </c>
      <c r="B98" s="32" t="s">
        <v>192</v>
      </c>
      <c r="C98" s="33" t="s">
        <v>93</v>
      </c>
      <c r="D98" s="33" t="s">
        <v>96</v>
      </c>
      <c r="E98" s="33" t="s">
        <v>58</v>
      </c>
      <c r="F98" s="33"/>
      <c r="G98" s="34">
        <f>SUMIFS(G99:G1105,$C99:$C1105,$C99,$D99:$D1105,$D99,$E99:$E1105,$E99)</f>
        <v>49814.3</v>
      </c>
      <c r="H98" s="34">
        <f>SUMIFS(H99:H1105,$C99:$C1105,$C99,$D99:$D1105,$D99,$E99:$E1105,$E99)</f>
        <v>45000</v>
      </c>
      <c r="I98" s="34">
        <f>SUMIFS(I99:I1105,$C99:$C1105,$C99,$D99:$D1105,$D99,$E99:$E1105,$E99)</f>
        <v>49968.9</v>
      </c>
      <c r="J98" s="34">
        <f>SUMIFS(J99:J1105,$C99:$C1105,$C99,$D99:$D1105,$D99,$E99:$E1105,$E99)</f>
        <v>45000</v>
      </c>
    </row>
    <row r="99" spans="1:10" s="13" customFormat="1" ht="15.75" x14ac:dyDescent="0.25">
      <c r="A99" s="17">
        <v>3</v>
      </c>
      <c r="B99" s="22" t="s">
        <v>46</v>
      </c>
      <c r="C99" s="23" t="s">
        <v>93</v>
      </c>
      <c r="D99" s="23" t="s">
        <v>96</v>
      </c>
      <c r="E99" s="23" t="s">
        <v>58</v>
      </c>
      <c r="F99" s="23" t="s">
        <v>98</v>
      </c>
      <c r="G99" s="24">
        <v>49814.3</v>
      </c>
      <c r="H99" s="24">
        <v>45000</v>
      </c>
      <c r="I99" s="24">
        <v>49968.9</v>
      </c>
      <c r="J99" s="24">
        <v>45000</v>
      </c>
    </row>
    <row r="100" spans="1:10" s="13" customFormat="1" ht="15.75" x14ac:dyDescent="0.25">
      <c r="A100" s="15">
        <v>1</v>
      </c>
      <c r="B100" s="29" t="s">
        <v>152</v>
      </c>
      <c r="C100" s="30" t="s">
        <v>93</v>
      </c>
      <c r="D100" s="30" t="s">
        <v>91</v>
      </c>
      <c r="E100" s="30" t="s">
        <v>6</v>
      </c>
      <c r="F100" s="30" t="s">
        <v>78</v>
      </c>
      <c r="G100" s="31">
        <f>SUMIFS(G101:G1111,$C101:$C1111,$C101,$D101:$D1111,$D101)/2</f>
        <v>0</v>
      </c>
      <c r="H100" s="31">
        <f>SUMIFS(H101:H1111,$C101:$C1111,$C101,$D101:$D1111,$D101)/2</f>
        <v>0</v>
      </c>
      <c r="I100" s="31">
        <f>SUMIFS(I101:I1111,$C101:$C1111,$C101,$D101:$D1111,$D101)/2</f>
        <v>0</v>
      </c>
      <c r="J100" s="31">
        <f>SUMIFS(J101:J1111,$C101:$C1111,$C101,$D101:$D1111,$D101)/2</f>
        <v>0</v>
      </c>
    </row>
    <row r="101" spans="1:10" s="13" customFormat="1" ht="78.75" x14ac:dyDescent="0.25">
      <c r="A101" s="16">
        <v>2</v>
      </c>
      <c r="B101" s="41" t="s">
        <v>169</v>
      </c>
      <c r="C101" s="33" t="s">
        <v>93</v>
      </c>
      <c r="D101" s="33" t="s">
        <v>91</v>
      </c>
      <c r="E101" s="33" t="s">
        <v>50</v>
      </c>
      <c r="F101" s="33"/>
      <c r="G101" s="34">
        <f>SUMIFS(G102:G1108,$C102:$C1108,$C102,$D102:$D1108,$D102,$E102:$E1108,$E102)</f>
        <v>0</v>
      </c>
      <c r="H101" s="34">
        <f>SUMIFS(H102:H1108,$C102:$C1108,$C102,$D102:$D1108,$D102,$E102:$E1108,$E102)</f>
        <v>0</v>
      </c>
      <c r="I101" s="34">
        <f>SUMIFS(I102:I1108,$C102:$C1108,$C102,$D102:$D1108,$D102,$E102:$E1108,$E102)</f>
        <v>0</v>
      </c>
      <c r="J101" s="34">
        <f>SUMIFS(J102:J1108,$C102:$C1108,$C102,$D102:$D1108,$D102,$E102:$E1108,$E102)</f>
        <v>0</v>
      </c>
    </row>
    <row r="102" spans="1:10" s="13" customFormat="1" ht="15.75" x14ac:dyDescent="0.25">
      <c r="A102" s="17">
        <v>3</v>
      </c>
      <c r="B102" s="22" t="s">
        <v>46</v>
      </c>
      <c r="C102" s="23" t="s">
        <v>93</v>
      </c>
      <c r="D102" s="23" t="s">
        <v>91</v>
      </c>
      <c r="E102" s="23" t="s">
        <v>50</v>
      </c>
      <c r="F102" s="23" t="s">
        <v>98</v>
      </c>
      <c r="G102" s="24"/>
      <c r="H102" s="24"/>
      <c r="I102" s="24"/>
      <c r="J102" s="24"/>
    </row>
    <row r="103" spans="1:10" s="13" customFormat="1" ht="47.25" x14ac:dyDescent="0.25">
      <c r="A103" s="16">
        <v>2</v>
      </c>
      <c r="B103" s="41" t="s">
        <v>158</v>
      </c>
      <c r="C103" s="33" t="s">
        <v>93</v>
      </c>
      <c r="D103" s="33" t="s">
        <v>91</v>
      </c>
      <c r="E103" s="33" t="s">
        <v>155</v>
      </c>
      <c r="F103" s="33"/>
      <c r="G103" s="34">
        <f>SUMIFS(G104:G1110,$C104:$C1110,$C104,$D104:$D1110,$D104,$E104:$E1110,$E104)</f>
        <v>0</v>
      </c>
      <c r="H103" s="34">
        <f>SUMIFS(H104:H1110,$C104:$C1110,$C104,$D104:$D1110,$D104,$E104:$E1110,$E104)</f>
        <v>0</v>
      </c>
      <c r="I103" s="34">
        <f>SUMIFS(I104:I1110,$C104:$C1110,$C104,$D104:$D1110,$D104,$E104:$E1110,$E104)</f>
        <v>0</v>
      </c>
      <c r="J103" s="34">
        <f>SUMIFS(J104:J1110,$C104:$C1110,$C104,$D104:$D1110,$D104,$E104:$E1110,$E104)</f>
        <v>0</v>
      </c>
    </row>
    <row r="104" spans="1:10" s="13" customFormat="1" ht="15.75" x14ac:dyDescent="0.25">
      <c r="A104" s="17">
        <v>3</v>
      </c>
      <c r="B104" s="22" t="s">
        <v>157</v>
      </c>
      <c r="C104" s="23" t="s">
        <v>93</v>
      </c>
      <c r="D104" s="23" t="s">
        <v>91</v>
      </c>
      <c r="E104" s="23" t="s">
        <v>155</v>
      </c>
      <c r="F104" s="23" t="s">
        <v>156</v>
      </c>
      <c r="G104" s="24"/>
      <c r="H104" s="24"/>
      <c r="I104" s="24"/>
      <c r="J104" s="24"/>
    </row>
    <row r="105" spans="1:10" s="13" customFormat="1" ht="31.5" x14ac:dyDescent="0.25">
      <c r="A105" s="15">
        <v>1</v>
      </c>
      <c r="B105" s="29" t="s">
        <v>38</v>
      </c>
      <c r="C105" s="30" t="s">
        <v>93</v>
      </c>
      <c r="D105" s="30" t="s">
        <v>94</v>
      </c>
      <c r="E105" s="30"/>
      <c r="F105" s="30"/>
      <c r="G105" s="31">
        <f>SUMIFS(G106:G1116,$C106:$C1116,$C106,$D106:$D1116,$D106)/2</f>
        <v>22677.300000000003</v>
      </c>
      <c r="H105" s="31">
        <f>SUMIFS(H106:H1116,$C106:$C1116,$C106,$D106:$D1116,$D106)/2</f>
        <v>14417.5</v>
      </c>
      <c r="I105" s="31">
        <f>SUMIFS(I106:I1116,$C106:$C1116,$C106,$D106:$D1116,$D106)/2</f>
        <v>22677.300000000003</v>
      </c>
      <c r="J105" s="31">
        <f>SUMIFS(J106:J1116,$C106:$C1116,$C106,$D106:$D1116,$D106)/2</f>
        <v>14417.5</v>
      </c>
    </row>
    <row r="106" spans="1:10" s="13" customFormat="1" ht="47.25" x14ac:dyDescent="0.25">
      <c r="A106" s="16">
        <v>2</v>
      </c>
      <c r="B106" s="32" t="s">
        <v>174</v>
      </c>
      <c r="C106" s="33" t="s">
        <v>93</v>
      </c>
      <c r="D106" s="33" t="s">
        <v>94</v>
      </c>
      <c r="E106" s="33" t="s">
        <v>59</v>
      </c>
      <c r="F106" s="33"/>
      <c r="G106" s="34">
        <f>SUMIFS(G107:G1113,$C107:$C1113,$C107,$D107:$D1113,$D107,$E107:$E1113,$E107)</f>
        <v>4433.1000000000004</v>
      </c>
      <c r="H106" s="34">
        <f>SUMIFS(H107:H1113,$C107:$C1113,$C107,$D107:$D1113,$D107,$E107:$E1113,$E107)</f>
        <v>0</v>
      </c>
      <c r="I106" s="34">
        <f>SUMIFS(I107:I1113,$C107:$C1113,$C107,$D107:$D1113,$D107,$E107:$E1113,$E107)</f>
        <v>4433.1000000000004</v>
      </c>
      <c r="J106" s="34">
        <f>SUMIFS(J107:J1113,$C107:$C1113,$C107,$D107:$D1113,$D107,$E107:$E1113,$E107)</f>
        <v>0</v>
      </c>
    </row>
    <row r="107" spans="1:10" s="13" customFormat="1" ht="47.25" x14ac:dyDescent="0.25">
      <c r="A107" s="17">
        <v>3</v>
      </c>
      <c r="B107" s="22" t="s">
        <v>60</v>
      </c>
      <c r="C107" s="23" t="s">
        <v>93</v>
      </c>
      <c r="D107" s="23" t="s">
        <v>94</v>
      </c>
      <c r="E107" s="23" t="s">
        <v>59</v>
      </c>
      <c r="F107" s="23" t="s">
        <v>101</v>
      </c>
      <c r="G107" s="24">
        <v>4433.1000000000004</v>
      </c>
      <c r="H107" s="24"/>
      <c r="I107" s="24">
        <v>4433.1000000000004</v>
      </c>
      <c r="J107" s="24"/>
    </row>
    <row r="108" spans="1:10" s="13" customFormat="1" ht="78.75" x14ac:dyDescent="0.25">
      <c r="A108" s="16">
        <v>2</v>
      </c>
      <c r="B108" s="41" t="s">
        <v>169</v>
      </c>
      <c r="C108" s="33" t="s">
        <v>93</v>
      </c>
      <c r="D108" s="33" t="s">
        <v>94</v>
      </c>
      <c r="E108" s="33" t="s">
        <v>50</v>
      </c>
      <c r="F108" s="33"/>
      <c r="G108" s="34">
        <f>SUMIFS(G109:G1115,$C109:$C1115,$C109,$D109:$D1115,$D109,$E109:$E1115,$E109)</f>
        <v>18244.2</v>
      </c>
      <c r="H108" s="34">
        <f>SUMIFS(H109:H1115,$C109:$C1115,$C109,$D109:$D1115,$D109,$E109:$E1115,$E109)</f>
        <v>14417.5</v>
      </c>
      <c r="I108" s="34">
        <f>SUMIFS(I109:I1115,$C109:$C1115,$C109,$D109:$D1115,$D109,$E109:$E1115,$E109)</f>
        <v>18244.2</v>
      </c>
      <c r="J108" s="34">
        <f>SUMIFS(J109:J1115,$C109:$C1115,$C109,$D109:$D1115,$D109,$E109:$E1115,$E109)</f>
        <v>14417.5</v>
      </c>
    </row>
    <row r="109" spans="1:10" s="13" customFormat="1" ht="47.25" x14ac:dyDescent="0.25">
      <c r="A109" s="17">
        <v>3</v>
      </c>
      <c r="B109" s="22" t="s">
        <v>11</v>
      </c>
      <c r="C109" s="23" t="s">
        <v>93</v>
      </c>
      <c r="D109" s="23" t="s">
        <v>94</v>
      </c>
      <c r="E109" s="23" t="s">
        <v>50</v>
      </c>
      <c r="F109" s="23" t="s">
        <v>80</v>
      </c>
      <c r="G109" s="24">
        <v>18244.2</v>
      </c>
      <c r="H109" s="24">
        <v>14417.5</v>
      </c>
      <c r="I109" s="24">
        <v>18244.2</v>
      </c>
      <c r="J109" s="24">
        <v>14417.5</v>
      </c>
    </row>
    <row r="110" spans="1:10" s="13" customFormat="1" ht="15.75" x14ac:dyDescent="0.25">
      <c r="A110" s="14">
        <v>0</v>
      </c>
      <c r="B110" s="26" t="s">
        <v>115</v>
      </c>
      <c r="C110" s="27" t="s">
        <v>99</v>
      </c>
      <c r="D110" s="27" t="s">
        <v>121</v>
      </c>
      <c r="E110" s="27"/>
      <c r="F110" s="27"/>
      <c r="G110" s="28">
        <f>SUMIFS(G111:G1132,$C111:$C1132,$C111)/3</f>
        <v>158268.70000000001</v>
      </c>
      <c r="H110" s="28">
        <f>SUMIFS(H111:H1122,$C111:$C1122,$C111)/3</f>
        <v>133870.80000000002</v>
      </c>
      <c r="I110" s="28">
        <f>SUMIFS(I111:I1132,$C111:$C1132,$C111)/3</f>
        <v>154177.20000000001</v>
      </c>
      <c r="J110" s="28">
        <f>SUMIFS(J111:J1122,$C111:$C1122,$C111)/3</f>
        <v>129983.7</v>
      </c>
    </row>
    <row r="111" spans="1:10" s="13" customFormat="1" ht="15.75" x14ac:dyDescent="0.25">
      <c r="A111" s="15">
        <v>1</v>
      </c>
      <c r="B111" s="29" t="s">
        <v>61</v>
      </c>
      <c r="C111" s="30" t="s">
        <v>99</v>
      </c>
      <c r="D111" s="30" t="s">
        <v>76</v>
      </c>
      <c r="E111" s="30"/>
      <c r="F111" s="30"/>
      <c r="G111" s="31">
        <f>SUMIFS(G112:G1122,$C112:$C1122,$C112,$D112:$D1122,$D112)/2</f>
        <v>111309.29999999999</v>
      </c>
      <c r="H111" s="31">
        <f>SUMIFS(H112:H1122,$C112:$C1122,$C112,$D112:$D1122,$D112)/2</f>
        <v>103332.8</v>
      </c>
      <c r="I111" s="31">
        <f>SUMIFS(I112:I1122,$C112:$C1122,$C112,$D112:$D1122,$D112)/2</f>
        <v>107217.79999999999</v>
      </c>
      <c r="J111" s="31">
        <f>SUMIFS(J112:J1122,$C112:$C1122,$C112,$D112:$D1122,$D112)/2</f>
        <v>99445.7</v>
      </c>
    </row>
    <row r="112" spans="1:10" s="13" customFormat="1" ht="78.75" x14ac:dyDescent="0.25">
      <c r="A112" s="16">
        <v>2</v>
      </c>
      <c r="B112" s="35" t="s">
        <v>168</v>
      </c>
      <c r="C112" s="33" t="s">
        <v>99</v>
      </c>
      <c r="D112" s="33" t="s">
        <v>76</v>
      </c>
      <c r="E112" s="33" t="s">
        <v>49</v>
      </c>
      <c r="F112" s="33" t="s">
        <v>78</v>
      </c>
      <c r="G112" s="34">
        <f>SUMIFS(G113:G1119,$C113:$C1119,$C113,$D113:$D1119,$D113,$E113:$E1119,$E113)</f>
        <v>2537.9</v>
      </c>
      <c r="H112" s="34">
        <f>SUMIFS(H113:H1119,$C113:$C1119,$C113,$D113:$D1119,$D113,$E113:$E1119,$E113)</f>
        <v>0</v>
      </c>
      <c r="I112" s="34">
        <f>SUMIFS(I113:I1119,$C113:$C1119,$C113,$D113:$D1119,$D113,$E113:$E1119,$E113)</f>
        <v>2537.9</v>
      </c>
      <c r="J112" s="34">
        <f>SUMIFS(J113:J1119,$C113:$C1119,$C113,$D113:$D1119,$D113,$E113:$E1119,$E113)</f>
        <v>0</v>
      </c>
    </row>
    <row r="113" spans="1:10" s="13" customFormat="1" ht="15.75" x14ac:dyDescent="0.25">
      <c r="A113" s="17">
        <v>3</v>
      </c>
      <c r="B113" s="22" t="s">
        <v>46</v>
      </c>
      <c r="C113" s="23" t="s">
        <v>99</v>
      </c>
      <c r="D113" s="23" t="s">
        <v>76</v>
      </c>
      <c r="E113" s="23" t="s">
        <v>49</v>
      </c>
      <c r="F113" s="23" t="s">
        <v>98</v>
      </c>
      <c r="G113" s="24">
        <v>2537.9</v>
      </c>
      <c r="H113" s="24"/>
      <c r="I113" s="24">
        <v>2537.9</v>
      </c>
      <c r="J113" s="24"/>
    </row>
    <row r="114" spans="1:10" s="13" customFormat="1" ht="63" x14ac:dyDescent="0.25">
      <c r="A114" s="16">
        <v>2</v>
      </c>
      <c r="B114" s="45" t="s">
        <v>154</v>
      </c>
      <c r="C114" s="33" t="s">
        <v>99</v>
      </c>
      <c r="D114" s="33" t="s">
        <v>76</v>
      </c>
      <c r="E114" s="33" t="s">
        <v>153</v>
      </c>
      <c r="F114" s="33" t="s">
        <v>78</v>
      </c>
      <c r="G114" s="34">
        <f>SUMIFS(G115:G1119,$C115:$C1119,$C115,$D115:$D1119,$D115,$E115:$E1119,$E115)</f>
        <v>108771.4</v>
      </c>
      <c r="H114" s="34">
        <f>SUMIFS(H115:H1119,$C115:$C1119,$C115,$D115:$D1119,$D115,$E115:$E1119,$E115)</f>
        <v>103332.8</v>
      </c>
      <c r="I114" s="34">
        <f>SUMIFS(I115:I1119,$C115:$C1119,$C115,$D115:$D1119,$D115,$E115:$E1119,$E115)</f>
        <v>104679.9</v>
      </c>
      <c r="J114" s="34">
        <f>SUMIFS(J115:J1119,$C115:$C1119,$C115,$D115:$D1119,$D115,$E115:$E1119,$E115)</f>
        <v>99445.7</v>
      </c>
    </row>
    <row r="115" spans="1:10" s="13" customFormat="1" ht="15.75" x14ac:dyDescent="0.25">
      <c r="A115" s="17">
        <v>3</v>
      </c>
      <c r="B115" s="22" t="s">
        <v>157</v>
      </c>
      <c r="C115" s="23" t="s">
        <v>99</v>
      </c>
      <c r="D115" s="23" t="s">
        <v>76</v>
      </c>
      <c r="E115" s="23" t="s">
        <v>153</v>
      </c>
      <c r="F115" s="23" t="s">
        <v>156</v>
      </c>
      <c r="G115" s="24">
        <v>19399.900000000001</v>
      </c>
      <c r="H115" s="24">
        <v>18429.900000000001</v>
      </c>
      <c r="I115" s="24">
        <v>19399.900000000001</v>
      </c>
      <c r="J115" s="24">
        <v>18429.900000000001</v>
      </c>
    </row>
    <row r="116" spans="1:10" s="13" customFormat="1" ht="15.75" x14ac:dyDescent="0.25">
      <c r="A116" s="17">
        <v>3</v>
      </c>
      <c r="B116" s="22" t="s">
        <v>139</v>
      </c>
      <c r="C116" s="23" t="s">
        <v>99</v>
      </c>
      <c r="D116" s="23" t="s">
        <v>76</v>
      </c>
      <c r="E116" s="23" t="s">
        <v>153</v>
      </c>
      <c r="F116" s="23" t="s">
        <v>138</v>
      </c>
      <c r="G116" s="24">
        <v>28317.3</v>
      </c>
      <c r="H116" s="24">
        <v>26901.4</v>
      </c>
      <c r="I116" s="24">
        <v>24225.8</v>
      </c>
      <c r="J116" s="24">
        <v>23014.3</v>
      </c>
    </row>
    <row r="117" spans="1:10" s="13" customFormat="1" ht="127.15" customHeight="1" x14ac:dyDescent="0.25">
      <c r="A117" s="17">
        <v>3</v>
      </c>
      <c r="B117" s="22" t="s">
        <v>127</v>
      </c>
      <c r="C117" s="23" t="s">
        <v>99</v>
      </c>
      <c r="D117" s="23" t="s">
        <v>76</v>
      </c>
      <c r="E117" s="23" t="s">
        <v>153</v>
      </c>
      <c r="F117" s="23" t="s">
        <v>128</v>
      </c>
      <c r="G117" s="24">
        <v>61054.2</v>
      </c>
      <c r="H117" s="24">
        <v>58001.5</v>
      </c>
      <c r="I117" s="24">
        <v>61054.2</v>
      </c>
      <c r="J117" s="24">
        <v>58001.5</v>
      </c>
    </row>
    <row r="118" spans="1:10" s="13" customFormat="1" ht="15.75" x14ac:dyDescent="0.25">
      <c r="A118" s="15">
        <v>1</v>
      </c>
      <c r="B118" s="40" t="s">
        <v>126</v>
      </c>
      <c r="C118" s="30" t="s">
        <v>99</v>
      </c>
      <c r="D118" s="30" t="s">
        <v>95</v>
      </c>
      <c r="E118" s="30"/>
      <c r="F118" s="30"/>
      <c r="G118" s="31">
        <f>SUMIFS(G119:G1127,$C119:$C1127,$C119,$D119:$D1127,$D119)/2</f>
        <v>19261.899999999998</v>
      </c>
      <c r="H118" s="31">
        <f>SUMIFS(H119:H1127,$C119:$C1127,$C119,$D119:$D1127,$D119)/2</f>
        <v>6736</v>
      </c>
      <c r="I118" s="31">
        <f>SUMIFS(I119:I1127,$C119:$C1127,$C119,$D119:$D1127,$D119)/2</f>
        <v>19261.899999999998</v>
      </c>
      <c r="J118" s="31">
        <f>SUMIFS(J119:J1127,$C119:$C1127,$C119,$D119:$D1127,$D119)/2</f>
        <v>6736</v>
      </c>
    </row>
    <row r="119" spans="1:10" s="13" customFormat="1" ht="47.25" x14ac:dyDescent="0.25">
      <c r="A119" s="16">
        <v>2</v>
      </c>
      <c r="B119" s="41" t="s">
        <v>193</v>
      </c>
      <c r="C119" s="33" t="s">
        <v>99</v>
      </c>
      <c r="D119" s="33" t="s">
        <v>95</v>
      </c>
      <c r="E119" s="42" t="s">
        <v>62</v>
      </c>
      <c r="F119" s="42" t="s">
        <v>78</v>
      </c>
      <c r="G119" s="34">
        <f>SUMIFS(G120:G1124,$C120:$C1124,$C120,$D120:$D1124,$D120,$E120:$E1124,$E120)</f>
        <v>7941.2</v>
      </c>
      <c r="H119" s="34">
        <f>SUMIFS(H120:H1124,$C120:$C1124,$C120,$D120:$D1124,$D120,$E120:$E1124,$E120)</f>
        <v>6736</v>
      </c>
      <c r="I119" s="34">
        <f>SUMIFS(I120:I1124,$C120:$C1124,$C120,$D120:$D1124,$D120,$E120:$E1124,$E120)</f>
        <v>7941.2</v>
      </c>
      <c r="J119" s="34">
        <f>SUMIFS(J120:J1124,$C120:$C1124,$C120,$D120:$D1124,$D120,$E120:$E1124,$E120)</f>
        <v>6736</v>
      </c>
    </row>
    <row r="120" spans="1:10" s="13" customFormat="1" ht="141.75" x14ac:dyDescent="0.25">
      <c r="A120" s="17">
        <v>3</v>
      </c>
      <c r="B120" s="22" t="s">
        <v>127</v>
      </c>
      <c r="C120" s="23" t="s">
        <v>99</v>
      </c>
      <c r="D120" s="23" t="s">
        <v>95</v>
      </c>
      <c r="E120" s="23" t="s">
        <v>62</v>
      </c>
      <c r="F120" s="23" t="s">
        <v>128</v>
      </c>
      <c r="G120" s="24">
        <v>7924.7</v>
      </c>
      <c r="H120" s="24">
        <v>6736</v>
      </c>
      <c r="I120" s="24">
        <v>7924.7</v>
      </c>
      <c r="J120" s="24">
        <v>6736</v>
      </c>
    </row>
    <row r="121" spans="1:10" s="13" customFormat="1" ht="15.75" x14ac:dyDescent="0.25">
      <c r="A121" s="17">
        <v>3</v>
      </c>
      <c r="B121" s="22" t="s">
        <v>46</v>
      </c>
      <c r="C121" s="23" t="s">
        <v>99</v>
      </c>
      <c r="D121" s="23" t="s">
        <v>95</v>
      </c>
      <c r="E121" s="23" t="s">
        <v>62</v>
      </c>
      <c r="F121" s="23" t="s">
        <v>98</v>
      </c>
      <c r="G121" s="24">
        <v>16.5</v>
      </c>
      <c r="H121" s="24"/>
      <c r="I121" s="24">
        <v>16.5</v>
      </c>
      <c r="J121" s="24"/>
    </row>
    <row r="122" spans="1:10" s="13" customFormat="1" ht="94.5" x14ac:dyDescent="0.25">
      <c r="A122" s="16">
        <v>2</v>
      </c>
      <c r="B122" s="39" t="s">
        <v>175</v>
      </c>
      <c r="C122" s="33" t="s">
        <v>99</v>
      </c>
      <c r="D122" s="33" t="s">
        <v>95</v>
      </c>
      <c r="E122" s="42" t="s">
        <v>45</v>
      </c>
      <c r="F122" s="42" t="s">
        <v>78</v>
      </c>
      <c r="G122" s="34">
        <f>SUMIFS(G123:G1127,$C123:$C1127,$C123,$D123:$D1127,$D123,$E123:$E1127,$E123)</f>
        <v>10500</v>
      </c>
      <c r="H122" s="34">
        <f>SUMIFS(H123:H1127,$C123:$C1127,$C123,$D123:$D1127,$D123,$E123:$E1127,$E123)</f>
        <v>0</v>
      </c>
      <c r="I122" s="34">
        <f>SUMIFS(I123:I1127,$C123:$C1127,$C123,$D123:$D1127,$D123,$E123:$E1127,$E123)</f>
        <v>10500</v>
      </c>
      <c r="J122" s="34">
        <f>SUMIFS(J123:J1127,$C123:$C1127,$C123,$D123:$D1127,$D123,$E123:$E1127,$E123)</f>
        <v>0</v>
      </c>
    </row>
    <row r="123" spans="1:10" s="13" customFormat="1" ht="47.25" x14ac:dyDescent="0.25">
      <c r="A123" s="17">
        <v>3</v>
      </c>
      <c r="B123" s="22" t="s">
        <v>60</v>
      </c>
      <c r="C123" s="23" t="s">
        <v>99</v>
      </c>
      <c r="D123" s="23" t="s">
        <v>95</v>
      </c>
      <c r="E123" s="23" t="s">
        <v>45</v>
      </c>
      <c r="F123" s="23" t="s">
        <v>101</v>
      </c>
      <c r="G123" s="24"/>
      <c r="H123" s="24"/>
      <c r="I123" s="24"/>
      <c r="J123" s="24"/>
    </row>
    <row r="124" spans="1:10" s="13" customFormat="1" ht="78.75" x14ac:dyDescent="0.25">
      <c r="A124" s="17">
        <v>3</v>
      </c>
      <c r="B124" s="22" t="s">
        <v>187</v>
      </c>
      <c r="C124" s="23" t="s">
        <v>99</v>
      </c>
      <c r="D124" s="23" t="s">
        <v>95</v>
      </c>
      <c r="E124" s="23" t="s">
        <v>45</v>
      </c>
      <c r="F124" s="23" t="s">
        <v>100</v>
      </c>
      <c r="G124" s="24">
        <v>10500</v>
      </c>
      <c r="H124" s="24"/>
      <c r="I124" s="24">
        <v>10500</v>
      </c>
      <c r="J124" s="24"/>
    </row>
    <row r="125" spans="1:10" s="13" customFormat="1" ht="141.75" x14ac:dyDescent="0.25">
      <c r="A125" s="17">
        <v>3</v>
      </c>
      <c r="B125" s="22" t="s">
        <v>127</v>
      </c>
      <c r="C125" s="23" t="s">
        <v>99</v>
      </c>
      <c r="D125" s="23" t="s">
        <v>95</v>
      </c>
      <c r="E125" s="23" t="s">
        <v>45</v>
      </c>
      <c r="F125" s="23" t="s">
        <v>128</v>
      </c>
      <c r="G125" s="24"/>
      <c r="H125" s="24"/>
      <c r="I125" s="24"/>
      <c r="J125" s="24"/>
    </row>
    <row r="126" spans="1:10" s="13" customFormat="1" ht="78.75" x14ac:dyDescent="0.25">
      <c r="A126" s="16">
        <v>2</v>
      </c>
      <c r="B126" s="41" t="s">
        <v>171</v>
      </c>
      <c r="C126" s="33" t="s">
        <v>99</v>
      </c>
      <c r="D126" s="33" t="s">
        <v>95</v>
      </c>
      <c r="E126" s="42" t="s">
        <v>125</v>
      </c>
      <c r="F126" s="42" t="s">
        <v>78</v>
      </c>
      <c r="G126" s="34">
        <f>SUMIFS(G127:G1131,$C127:$C1131,$C127,$D127:$D1131,$D127,$E127:$E1131,$E127)</f>
        <v>820.7</v>
      </c>
      <c r="H126" s="34">
        <f>SUMIFS(H127:H1131,$C127:$C1131,$C127,$D127:$D1131,$D127,$E127:$E1131,$E127)</f>
        <v>0</v>
      </c>
      <c r="I126" s="34">
        <f>SUMIFS(I127:I1131,$C127:$C1131,$C127,$D127:$D1131,$D127,$E127:$E1131,$E127)</f>
        <v>820.7</v>
      </c>
      <c r="J126" s="34">
        <f>SUMIFS(J127:J1131,$C127:$C1131,$C127,$D127:$D1131,$D127,$E127:$E1131,$E127)</f>
        <v>0</v>
      </c>
    </row>
    <row r="127" spans="1:10" s="13" customFormat="1" ht="15.75" x14ac:dyDescent="0.25">
      <c r="A127" s="17">
        <v>3</v>
      </c>
      <c r="B127" s="22" t="s">
        <v>46</v>
      </c>
      <c r="C127" s="23" t="s">
        <v>99</v>
      </c>
      <c r="D127" s="23" t="s">
        <v>95</v>
      </c>
      <c r="E127" s="23" t="s">
        <v>125</v>
      </c>
      <c r="F127" s="23" t="s">
        <v>98</v>
      </c>
      <c r="G127" s="24">
        <v>820.7</v>
      </c>
      <c r="H127" s="24"/>
      <c r="I127" s="24">
        <v>820.7</v>
      </c>
      <c r="J127" s="24"/>
    </row>
    <row r="128" spans="1:10" s="13" customFormat="1" ht="15.75" x14ac:dyDescent="0.25">
      <c r="A128" s="15">
        <v>1</v>
      </c>
      <c r="B128" s="40" t="s">
        <v>137</v>
      </c>
      <c r="C128" s="44" t="s">
        <v>99</v>
      </c>
      <c r="D128" s="44" t="s">
        <v>85</v>
      </c>
      <c r="E128" s="44" t="s">
        <v>6</v>
      </c>
      <c r="F128" s="44" t="s">
        <v>78</v>
      </c>
      <c r="G128" s="31">
        <f>SUMIFS(G129:G1137,$C129:$C1137,$C129,$D129:$D1137,$D129)/2</f>
        <v>27697.5</v>
      </c>
      <c r="H128" s="31">
        <f>SUMIFS(H129:H1137,$C129:$C1137,$C129,$D129:$D1137,$D129)/2</f>
        <v>23802.000000000004</v>
      </c>
      <c r="I128" s="31">
        <f>SUMIFS(I129:I1137,$C129:$C1137,$C129,$D129:$D1137,$D129)/2</f>
        <v>27697.5</v>
      </c>
      <c r="J128" s="31">
        <f>SUMIFS(J129:J1137,$C129:$C1137,$C129,$D129:$D1137,$D129)/2</f>
        <v>23802.000000000004</v>
      </c>
    </row>
    <row r="129" spans="1:10" s="13" customFormat="1" ht="47.25" x14ac:dyDescent="0.25">
      <c r="A129" s="16">
        <v>2</v>
      </c>
      <c r="B129" s="41" t="s">
        <v>193</v>
      </c>
      <c r="C129" s="33" t="s">
        <v>99</v>
      </c>
      <c r="D129" s="33" t="s">
        <v>85</v>
      </c>
      <c r="E129" s="42" t="s">
        <v>62</v>
      </c>
      <c r="F129" s="42" t="s">
        <v>78</v>
      </c>
      <c r="G129" s="34">
        <f>SUMIFS(G130:G1134,$C130:$C1134,$C130,$D130:$D1134,$D130,$E130:$E1134,$E130)</f>
        <v>10214.799999999999</v>
      </c>
      <c r="H129" s="34">
        <f>SUMIFS(H130:H1134,$C130:$C1134,$C130,$D130:$D1134,$D130,$E130:$E1134,$E130)</f>
        <v>7483.5</v>
      </c>
      <c r="I129" s="34">
        <f>SUMIFS(I130:I1134,$C130:$C1134,$C130,$D130:$D1134,$D130,$E130:$E1134,$E130)</f>
        <v>10214.799999999999</v>
      </c>
      <c r="J129" s="34">
        <f>SUMIFS(J130:J1134,$C130:$C1134,$C130,$D130:$D1134,$D130,$E130:$E1134,$E130)</f>
        <v>7483.5</v>
      </c>
    </row>
    <row r="130" spans="1:10" s="13" customFormat="1" ht="15.75" x14ac:dyDescent="0.25">
      <c r="A130" s="17">
        <v>3</v>
      </c>
      <c r="B130" s="22" t="s">
        <v>46</v>
      </c>
      <c r="C130" s="23" t="s">
        <v>99</v>
      </c>
      <c r="D130" s="23" t="s">
        <v>85</v>
      </c>
      <c r="E130" s="23" t="s">
        <v>62</v>
      </c>
      <c r="F130" s="23" t="s">
        <v>98</v>
      </c>
      <c r="G130" s="24">
        <v>10214.799999999999</v>
      </c>
      <c r="H130" s="24">
        <v>7483.5</v>
      </c>
      <c r="I130" s="24">
        <v>10214.799999999999</v>
      </c>
      <c r="J130" s="24">
        <v>7483.5</v>
      </c>
    </row>
    <row r="131" spans="1:10" s="13" customFormat="1" ht="63" x14ac:dyDescent="0.25">
      <c r="A131" s="16">
        <v>2</v>
      </c>
      <c r="B131" s="41" t="s">
        <v>200</v>
      </c>
      <c r="C131" s="42" t="s">
        <v>99</v>
      </c>
      <c r="D131" s="42" t="s">
        <v>85</v>
      </c>
      <c r="E131" s="42" t="s">
        <v>136</v>
      </c>
      <c r="F131" s="42" t="s">
        <v>78</v>
      </c>
      <c r="G131" s="34">
        <f>SUMIFS(G132:G1136,$C132:$C1136,$C132,$D132:$D1136,$D132,$E132:$E1136,$E132)</f>
        <v>15283.7</v>
      </c>
      <c r="H131" s="34">
        <f>SUMIFS(H132:H1136,$C132:$C1136,$C132,$D132:$D1136,$D132,$E132:$E1136,$E132)</f>
        <v>14477.7</v>
      </c>
      <c r="I131" s="34">
        <f>SUMIFS(I132:I1136,$C132:$C1136,$C132,$D132:$D1136,$D132,$E132:$E1136,$E132)</f>
        <v>15283.7</v>
      </c>
      <c r="J131" s="34">
        <f>SUMIFS(J132:J1136,$C132:$C1136,$C132,$D132:$D1136,$D132,$E132:$E1136,$E132)</f>
        <v>14477.7</v>
      </c>
    </row>
    <row r="132" spans="1:10" s="13" customFormat="1" ht="15.75" x14ac:dyDescent="0.25">
      <c r="A132" s="17">
        <v>3</v>
      </c>
      <c r="B132" s="22" t="s">
        <v>46</v>
      </c>
      <c r="C132" s="23" t="s">
        <v>99</v>
      </c>
      <c r="D132" s="23" t="s">
        <v>85</v>
      </c>
      <c r="E132" s="23" t="s">
        <v>136</v>
      </c>
      <c r="F132" s="23" t="s">
        <v>98</v>
      </c>
      <c r="G132" s="24">
        <v>15283.7</v>
      </c>
      <c r="H132" s="24">
        <v>14477.7</v>
      </c>
      <c r="I132" s="24">
        <v>15283.7</v>
      </c>
      <c r="J132" s="24">
        <v>14477.7</v>
      </c>
    </row>
    <row r="133" spans="1:10" s="13" customFormat="1" ht="47.25" x14ac:dyDescent="0.25">
      <c r="A133" s="16">
        <v>2</v>
      </c>
      <c r="B133" s="41" t="s">
        <v>163</v>
      </c>
      <c r="C133" s="42" t="s">
        <v>99</v>
      </c>
      <c r="D133" s="42" t="s">
        <v>85</v>
      </c>
      <c r="E133" s="42" t="s">
        <v>162</v>
      </c>
      <c r="F133" s="42" t="s">
        <v>78</v>
      </c>
      <c r="G133" s="34">
        <f>SUMIFS(G134:G1138,$C134:$C1138,$C134,$D134:$D1138,$D134,$E134:$E1138,$E134)</f>
        <v>2199</v>
      </c>
      <c r="H133" s="34">
        <f>SUMIFS(H134:H1138,$C134:$C1138,$C134,$D134:$D1138,$D134,$E134:$E1138,$E134)</f>
        <v>1840.8</v>
      </c>
      <c r="I133" s="34">
        <f>SUMIFS(I134:I1138,$C134:$C1138,$C134,$D134:$D1138,$D134,$E134:$E1138,$E134)</f>
        <v>2199</v>
      </c>
      <c r="J133" s="34">
        <f>SUMIFS(J134:J1138,$C134:$C1138,$C134,$D134:$D1138,$D134,$E134:$E1138,$E134)</f>
        <v>1840.8</v>
      </c>
    </row>
    <row r="134" spans="1:10" s="13" customFormat="1" ht="15.75" x14ac:dyDescent="0.25">
      <c r="A134" s="17">
        <v>3</v>
      </c>
      <c r="B134" s="22" t="s">
        <v>46</v>
      </c>
      <c r="C134" s="23" t="s">
        <v>99</v>
      </c>
      <c r="D134" s="23" t="s">
        <v>85</v>
      </c>
      <c r="E134" s="23" t="s">
        <v>162</v>
      </c>
      <c r="F134" s="23" t="s">
        <v>98</v>
      </c>
      <c r="G134" s="24">
        <v>2199</v>
      </c>
      <c r="H134" s="24">
        <v>1840.8</v>
      </c>
      <c r="I134" s="24">
        <v>2199</v>
      </c>
      <c r="J134" s="24">
        <v>1840.8</v>
      </c>
    </row>
    <row r="135" spans="1:10" s="13" customFormat="1" ht="15.75" x14ac:dyDescent="0.25">
      <c r="A135" s="14">
        <v>0</v>
      </c>
      <c r="B135" s="26" t="s">
        <v>116</v>
      </c>
      <c r="C135" s="27" t="s">
        <v>77</v>
      </c>
      <c r="D135" s="27" t="s">
        <v>121</v>
      </c>
      <c r="E135" s="27"/>
      <c r="F135" s="27"/>
      <c r="G135" s="28">
        <f>SUMIFS(G136:G1155,$C136:$C1155,$C136)/3</f>
        <v>11934.900000000001</v>
      </c>
      <c r="H135" s="28">
        <f>SUMIFS(H136:H1145,$C136:$C1145,$C136)/3</f>
        <v>2530</v>
      </c>
      <c r="I135" s="28">
        <f>SUMIFS(I136:I1155,$C136:$C1155,$C136)/3</f>
        <v>11934.900000000001</v>
      </c>
      <c r="J135" s="28">
        <f>SUMIFS(J136:J1145,$C136:$C1145,$C136)/3</f>
        <v>2530</v>
      </c>
    </row>
    <row r="136" spans="1:10" s="13" customFormat="1" ht="31.5" x14ac:dyDescent="0.25">
      <c r="A136" s="15">
        <v>1</v>
      </c>
      <c r="B136" s="29" t="s">
        <v>63</v>
      </c>
      <c r="C136" s="30" t="s">
        <v>77</v>
      </c>
      <c r="D136" s="30" t="s">
        <v>99</v>
      </c>
      <c r="E136" s="30" t="s">
        <v>78</v>
      </c>
      <c r="F136" s="30" t="s">
        <v>78</v>
      </c>
      <c r="G136" s="31">
        <f>SUMIFS(G137:G1145,$C137:$C1145,$C137,$D137:$D1145,$D137)/2</f>
        <v>11934.9</v>
      </c>
      <c r="H136" s="31">
        <f>SUMIFS(H137:H1145,$C137:$C1145,$C137,$D137:$D1145,$D137)/2</f>
        <v>2530</v>
      </c>
      <c r="I136" s="31">
        <f>SUMIFS(I137:I1145,$C137:$C1145,$C137,$D137:$D1145,$D137)/2</f>
        <v>11934.9</v>
      </c>
      <c r="J136" s="31">
        <f>SUMIFS(J137:J1145,$C137:$C1145,$C137,$D137:$D1145,$D137)/2</f>
        <v>2530</v>
      </c>
    </row>
    <row r="137" spans="1:10" s="13" customFormat="1" ht="31.5" x14ac:dyDescent="0.25">
      <c r="A137" s="16">
        <v>2</v>
      </c>
      <c r="B137" s="32" t="s">
        <v>176</v>
      </c>
      <c r="C137" s="33" t="s">
        <v>77</v>
      </c>
      <c r="D137" s="33" t="s">
        <v>99</v>
      </c>
      <c r="E137" s="33" t="s">
        <v>64</v>
      </c>
      <c r="F137" s="33"/>
      <c r="G137" s="34">
        <f>SUMIFS(G138:G1142,$C138:$C1142,$C138,$D138:$D1142,$D138,$E138:$E1142,$E138)</f>
        <v>3504.9</v>
      </c>
      <c r="H137" s="34">
        <f>SUMIFS(H138:H1142,$C138:$C1142,$C138,$D138:$D1142,$D138,$E138:$E1142,$E138)</f>
        <v>2530</v>
      </c>
      <c r="I137" s="34">
        <f>SUMIFS(I138:I1142,$C138:$C1142,$C138,$D138:$D1142,$D138,$E138:$E1142,$E138)</f>
        <v>3504.9</v>
      </c>
      <c r="J137" s="34">
        <f>SUMIFS(J138:J1142,$C138:$C1142,$C138,$D138:$D1142,$D138,$E138:$E1142,$E138)</f>
        <v>2530</v>
      </c>
    </row>
    <row r="138" spans="1:10" s="13" customFormat="1" ht="15.75" x14ac:dyDescent="0.25">
      <c r="A138" s="17">
        <v>3</v>
      </c>
      <c r="B138" s="22" t="s">
        <v>46</v>
      </c>
      <c r="C138" s="23" t="s">
        <v>77</v>
      </c>
      <c r="D138" s="23" t="s">
        <v>99</v>
      </c>
      <c r="E138" s="23" t="s">
        <v>64</v>
      </c>
      <c r="F138" s="23" t="s">
        <v>98</v>
      </c>
      <c r="G138" s="24">
        <v>3504.9</v>
      </c>
      <c r="H138" s="24">
        <v>2530</v>
      </c>
      <c r="I138" s="24">
        <v>3504.9</v>
      </c>
      <c r="J138" s="24">
        <v>2530</v>
      </c>
    </row>
    <row r="139" spans="1:10" s="13" customFormat="1" ht="63" x14ac:dyDescent="0.25">
      <c r="A139" s="16">
        <v>2</v>
      </c>
      <c r="B139" s="32" t="s">
        <v>177</v>
      </c>
      <c r="C139" s="33" t="s">
        <v>77</v>
      </c>
      <c r="D139" s="33" t="s">
        <v>99</v>
      </c>
      <c r="E139" s="33" t="s">
        <v>65</v>
      </c>
      <c r="F139" s="33"/>
      <c r="G139" s="34">
        <f>SUMIFS(G140:G1144,$C140:$C1144,$C140,$D140:$D1144,$D140,$E140:$E1144,$E140)</f>
        <v>5451.7</v>
      </c>
      <c r="H139" s="34">
        <f>SUMIFS(H140:H1144,$C140:$C1144,$C140,$D140:$D1144,$D140,$E140:$E1144,$E140)</f>
        <v>0</v>
      </c>
      <c r="I139" s="34">
        <f>SUMIFS(I140:I1144,$C140:$C1144,$C140,$D140:$D1144,$D140,$E140:$E1144,$E140)</f>
        <v>5451.7</v>
      </c>
      <c r="J139" s="34">
        <f>SUMIFS(J140:J1144,$C140:$C1144,$C140,$D140:$D1144,$D140,$E140:$E1144,$E140)</f>
        <v>0</v>
      </c>
    </row>
    <row r="140" spans="1:10" s="13" customFormat="1" ht="15.75" x14ac:dyDescent="0.25">
      <c r="A140" s="17">
        <v>3</v>
      </c>
      <c r="B140" s="22" t="s">
        <v>46</v>
      </c>
      <c r="C140" s="23" t="s">
        <v>77</v>
      </c>
      <c r="D140" s="23" t="s">
        <v>99</v>
      </c>
      <c r="E140" s="23" t="s">
        <v>65</v>
      </c>
      <c r="F140" s="23" t="s">
        <v>98</v>
      </c>
      <c r="G140" s="24">
        <v>5451.7</v>
      </c>
      <c r="H140" s="24"/>
      <c r="I140" s="24">
        <v>5451.7</v>
      </c>
      <c r="J140" s="24"/>
    </row>
    <row r="141" spans="1:10" s="13" customFormat="1" ht="63" x14ac:dyDescent="0.25">
      <c r="A141" s="16">
        <v>2</v>
      </c>
      <c r="B141" s="35" t="s">
        <v>178</v>
      </c>
      <c r="C141" s="33" t="s">
        <v>77</v>
      </c>
      <c r="D141" s="33" t="s">
        <v>99</v>
      </c>
      <c r="E141" s="33" t="s">
        <v>66</v>
      </c>
      <c r="F141" s="33"/>
      <c r="G141" s="34">
        <f>SUMIFS(G142:G1146,$C142:$C1146,$C142,$D142:$D1146,$D142,$E142:$E1146,$E142)</f>
        <v>2978.3</v>
      </c>
      <c r="H141" s="34">
        <f>SUMIFS(H142:H1146,$C142:$C1146,$C142,$D142:$D1146,$D142,$E142:$E1146,$E142)</f>
        <v>0</v>
      </c>
      <c r="I141" s="34">
        <f>SUMIFS(I142:I1146,$C142:$C1146,$C142,$D142:$D1146,$D142,$E142:$E1146,$E142)</f>
        <v>2978.3</v>
      </c>
      <c r="J141" s="34">
        <f>SUMIFS(J142:J1146,$C142:$C1146,$C142,$D142:$D1146,$D142,$E142:$E1146,$E142)</f>
        <v>0</v>
      </c>
    </row>
    <row r="142" spans="1:10" s="13" customFormat="1" ht="15.75" x14ac:dyDescent="0.25">
      <c r="A142" s="17">
        <v>3</v>
      </c>
      <c r="B142" s="22" t="s">
        <v>46</v>
      </c>
      <c r="C142" s="23" t="s">
        <v>77</v>
      </c>
      <c r="D142" s="23" t="s">
        <v>99</v>
      </c>
      <c r="E142" s="23" t="s">
        <v>66</v>
      </c>
      <c r="F142" s="23" t="s">
        <v>98</v>
      </c>
      <c r="G142" s="24">
        <v>2978.3</v>
      </c>
      <c r="H142" s="24"/>
      <c r="I142" s="24">
        <v>2978.3</v>
      </c>
      <c r="J142" s="24"/>
    </row>
    <row r="143" spans="1:10" s="13" customFormat="1" ht="15.75" x14ac:dyDescent="0.25">
      <c r="A143" s="14">
        <v>0</v>
      </c>
      <c r="B143" s="26" t="s">
        <v>117</v>
      </c>
      <c r="C143" s="27" t="s">
        <v>88</v>
      </c>
      <c r="D143" s="27" t="s">
        <v>121</v>
      </c>
      <c r="E143" s="27"/>
      <c r="F143" s="27"/>
      <c r="G143" s="28">
        <f>SUMIFS(G144:G1163,$C144:$C1163,$C144)/3</f>
        <v>87150.3</v>
      </c>
      <c r="H143" s="28">
        <f>SUMIFS(H144:H1153,$C144:$C1153,$C144)/3</f>
        <v>2143.1999999999998</v>
      </c>
      <c r="I143" s="28">
        <f>SUMIFS(I144:I1163,$C144:$C1163,$C144)/3</f>
        <v>87653.7</v>
      </c>
      <c r="J143" s="28">
        <f>SUMIFS(J144:J1153,$C144:$C1153,$C144)/3</f>
        <v>2143.1999999999998</v>
      </c>
    </row>
    <row r="144" spans="1:10" s="13" customFormat="1" ht="15.75" x14ac:dyDescent="0.25">
      <c r="A144" s="15">
        <v>1</v>
      </c>
      <c r="B144" s="29" t="s">
        <v>39</v>
      </c>
      <c r="C144" s="30" t="s">
        <v>88</v>
      </c>
      <c r="D144" s="30" t="s">
        <v>95</v>
      </c>
      <c r="E144" s="30"/>
      <c r="F144" s="30"/>
      <c r="G144" s="31">
        <f>SUMIFS(G145:G1153,$C145:$C1153,$C145,$D145:$D1153,$D145)/2</f>
        <v>69193.799999999988</v>
      </c>
      <c r="H144" s="31">
        <f>SUMIFS(H145:H1153,$C145:$C1153,$C145,$D145:$D1153,$D145)/2</f>
        <v>0</v>
      </c>
      <c r="I144" s="31">
        <f>SUMIFS(I145:I1153,$C145:$C1153,$C145,$D145:$D1153,$D145)/2</f>
        <v>70023.099999999991</v>
      </c>
      <c r="J144" s="31">
        <f>SUMIFS(J145:J1153,$C145:$C1153,$C145,$D145:$D1153,$D145)/2</f>
        <v>0</v>
      </c>
    </row>
    <row r="145" spans="1:10" s="13" customFormat="1" ht="63" x14ac:dyDescent="0.25">
      <c r="A145" s="16">
        <v>2</v>
      </c>
      <c r="B145" s="49" t="s">
        <v>194</v>
      </c>
      <c r="C145" s="33" t="s">
        <v>88</v>
      </c>
      <c r="D145" s="33" t="s">
        <v>95</v>
      </c>
      <c r="E145" s="33" t="s">
        <v>40</v>
      </c>
      <c r="F145" s="33"/>
      <c r="G145" s="34">
        <f>SUMIFS(G146:G1150,$C146:$C1150,$C146,$D146:$D1150,$D146,$E146:$E1150,$E146)</f>
        <v>12177.6</v>
      </c>
      <c r="H145" s="34">
        <f>SUMIFS(H146:H1150,$C146:$C1150,$C146,$D146:$D1150,$D146,$E146:$E1150,$E146)</f>
        <v>0</v>
      </c>
      <c r="I145" s="34">
        <f>SUMIFS(I146:I1150,$C146:$C1150,$C146,$D146:$D1150,$D146,$E146:$E1150,$E146)</f>
        <v>12177.6</v>
      </c>
      <c r="J145" s="34">
        <f>SUMIFS(J146:J1150,$C146:$C1150,$C146,$D146:$D1150,$D146,$E146:$E1150,$E146)</f>
        <v>0</v>
      </c>
    </row>
    <row r="146" spans="1:10" s="13" customFormat="1" ht="47.25" x14ac:dyDescent="0.25">
      <c r="A146" s="17">
        <v>3</v>
      </c>
      <c r="B146" s="22" t="s">
        <v>11</v>
      </c>
      <c r="C146" s="23" t="s">
        <v>88</v>
      </c>
      <c r="D146" s="23" t="s">
        <v>95</v>
      </c>
      <c r="E146" s="23" t="s">
        <v>40</v>
      </c>
      <c r="F146" s="23" t="s">
        <v>80</v>
      </c>
      <c r="G146" s="24">
        <v>907</v>
      </c>
      <c r="H146" s="24"/>
      <c r="I146" s="24">
        <v>907</v>
      </c>
      <c r="J146" s="24"/>
    </row>
    <row r="147" spans="1:10" s="13" customFormat="1" ht="15.75" x14ac:dyDescent="0.25">
      <c r="A147" s="17">
        <v>3</v>
      </c>
      <c r="B147" s="22" t="s">
        <v>46</v>
      </c>
      <c r="C147" s="23" t="s">
        <v>88</v>
      </c>
      <c r="D147" s="23" t="s">
        <v>95</v>
      </c>
      <c r="E147" s="23" t="s">
        <v>40</v>
      </c>
      <c r="F147" s="23" t="s">
        <v>98</v>
      </c>
      <c r="G147" s="24">
        <v>11270.6</v>
      </c>
      <c r="H147" s="24"/>
      <c r="I147" s="24">
        <v>11270.6</v>
      </c>
      <c r="J147" s="24"/>
    </row>
    <row r="148" spans="1:10" s="13" customFormat="1" ht="94.5" x14ac:dyDescent="0.25">
      <c r="A148" s="16">
        <v>2</v>
      </c>
      <c r="B148" s="32" t="s">
        <v>165</v>
      </c>
      <c r="C148" s="33" t="s">
        <v>88</v>
      </c>
      <c r="D148" s="33" t="s">
        <v>95</v>
      </c>
      <c r="E148" s="33" t="s">
        <v>45</v>
      </c>
      <c r="F148" s="33"/>
      <c r="G148" s="34">
        <f>SUMIFS(G149:G1153,$C149:$C1153,$C149,$D149:$D1153,$D149,$E149:$E1153,$E149)</f>
        <v>36667.199999999997</v>
      </c>
      <c r="H148" s="34">
        <f>SUMIFS(H149:H1153,$C149:$C1153,$C149,$D149:$D1153,$D149,$E149:$E1153,$E149)</f>
        <v>0</v>
      </c>
      <c r="I148" s="34">
        <f>SUMIFS(I149:I1153,$C149:$C1153,$C149,$D149:$D1153,$D149,$E149:$E1153,$E149)</f>
        <v>36766.199999999997</v>
      </c>
      <c r="J148" s="34">
        <f>SUMIFS(J149:J1153,$C149:$C1153,$C149,$D149:$D1153,$D149,$E149:$E1153,$E149)</f>
        <v>0</v>
      </c>
    </row>
    <row r="149" spans="1:10" s="13" customFormat="1" ht="15.75" x14ac:dyDescent="0.25">
      <c r="A149" s="17">
        <v>3</v>
      </c>
      <c r="B149" s="22" t="s">
        <v>46</v>
      </c>
      <c r="C149" s="23" t="s">
        <v>88</v>
      </c>
      <c r="D149" s="23" t="s">
        <v>95</v>
      </c>
      <c r="E149" s="23" t="s">
        <v>45</v>
      </c>
      <c r="F149" s="23" t="s">
        <v>98</v>
      </c>
      <c r="G149" s="24">
        <v>36667.199999999997</v>
      </c>
      <c r="H149" s="24"/>
      <c r="I149" s="24">
        <v>36766.199999999997</v>
      </c>
      <c r="J149" s="24"/>
    </row>
    <row r="150" spans="1:10" s="13" customFormat="1" ht="78.75" x14ac:dyDescent="0.25">
      <c r="A150" s="16">
        <v>2</v>
      </c>
      <c r="B150" s="41" t="s">
        <v>169</v>
      </c>
      <c r="C150" s="33" t="s">
        <v>88</v>
      </c>
      <c r="D150" s="33" t="s">
        <v>95</v>
      </c>
      <c r="E150" s="33" t="s">
        <v>50</v>
      </c>
      <c r="F150" s="33"/>
      <c r="G150" s="34">
        <f>SUMIFS(G151:G1155,$C151:$C1155,$C151,$D151:$D1155,$D151,$E151:$E1155,$E151)</f>
        <v>20349</v>
      </c>
      <c r="H150" s="34">
        <f>SUMIFS(H151:H1155,$C151:$C1155,$C151,$D151:$D1155,$D151,$E151:$E1155,$E151)</f>
        <v>0</v>
      </c>
      <c r="I150" s="34">
        <f>SUMIFS(I151:I1155,$C151:$C1155,$C151,$D151:$D1155,$D151,$E151:$E1155,$E151)</f>
        <v>21079.3</v>
      </c>
      <c r="J150" s="34">
        <f>SUMIFS(J151:J1155,$C151:$C1155,$C151,$D151:$D1155,$D151,$E151:$E1155,$E151)</f>
        <v>0</v>
      </c>
    </row>
    <row r="151" spans="1:10" s="13" customFormat="1" ht="47.25" x14ac:dyDescent="0.25">
      <c r="A151" s="17">
        <v>3</v>
      </c>
      <c r="B151" s="22" t="s">
        <v>11</v>
      </c>
      <c r="C151" s="23" t="s">
        <v>88</v>
      </c>
      <c r="D151" s="23" t="s">
        <v>95</v>
      </c>
      <c r="E151" s="23" t="s">
        <v>50</v>
      </c>
      <c r="F151" s="23" t="s">
        <v>80</v>
      </c>
      <c r="G151" s="24">
        <v>20349</v>
      </c>
      <c r="H151" s="24"/>
      <c r="I151" s="24">
        <v>21079.3</v>
      </c>
      <c r="J151" s="24"/>
    </row>
    <row r="152" spans="1:10" s="13" customFormat="1" ht="15.75" x14ac:dyDescent="0.25">
      <c r="A152" s="15">
        <v>1</v>
      </c>
      <c r="B152" s="29" t="s">
        <v>68</v>
      </c>
      <c r="C152" s="30" t="s">
        <v>88</v>
      </c>
      <c r="D152" s="30" t="s">
        <v>85</v>
      </c>
      <c r="E152" s="30"/>
      <c r="F152" s="30"/>
      <c r="G152" s="31">
        <f>SUMIFS(G153:G1161,$C153:$C1161,$C153,$D153:$D1161,$D153)/2</f>
        <v>9747</v>
      </c>
      <c r="H152" s="31">
        <f>SUMIFS(H153:H1161,$C153:$C1161,$C153,$D153:$D1161,$D153)/2</f>
        <v>0</v>
      </c>
      <c r="I152" s="31">
        <f>SUMIFS(I153:I1161,$C153:$C1161,$C153,$D153:$D1161,$D153)/2</f>
        <v>9747</v>
      </c>
      <c r="J152" s="31">
        <f>SUMIFS(J153:J1161,$C153:$C1161,$C153,$D153:$D1161,$D153)/2</f>
        <v>0</v>
      </c>
    </row>
    <row r="153" spans="1:10" s="13" customFormat="1" ht="47.25" x14ac:dyDescent="0.25">
      <c r="A153" s="16">
        <v>2</v>
      </c>
      <c r="B153" s="41" t="s">
        <v>201</v>
      </c>
      <c r="C153" s="33" t="s">
        <v>88</v>
      </c>
      <c r="D153" s="33" t="s">
        <v>85</v>
      </c>
      <c r="E153" s="33" t="s">
        <v>17</v>
      </c>
      <c r="F153" s="33"/>
      <c r="G153" s="34">
        <f>SUMIFS(G154:G1158,$C154:$C1158,$C154,$D154:$D1158,$D154,$E154:$E1158,$E154)</f>
        <v>9747</v>
      </c>
      <c r="H153" s="34">
        <f>SUMIFS(H154:H1158,$C154:$C1158,$C154,$D154:$D1158,$D154,$E154:$E1158,$E154)</f>
        <v>0</v>
      </c>
      <c r="I153" s="34">
        <f>SUMIFS(I154:I1158,$C154:$C1158,$C154,$D154:$D1158,$D154,$E154:$E1158,$E154)</f>
        <v>9747</v>
      </c>
      <c r="J153" s="34">
        <f>SUMIFS(J154:J1158,$C154:$C1158,$C154,$D154:$D1158,$D154,$E154:$E1158,$E154)</f>
        <v>0</v>
      </c>
    </row>
    <row r="154" spans="1:10" s="13" customFormat="1" ht="15.75" x14ac:dyDescent="0.25">
      <c r="A154" s="17">
        <v>3</v>
      </c>
      <c r="B154" s="22" t="s">
        <v>46</v>
      </c>
      <c r="C154" s="23" t="s">
        <v>88</v>
      </c>
      <c r="D154" s="23" t="s">
        <v>85</v>
      </c>
      <c r="E154" s="23" t="s">
        <v>17</v>
      </c>
      <c r="F154" s="23" t="s">
        <v>98</v>
      </c>
      <c r="G154" s="24">
        <v>8394.2999999999993</v>
      </c>
      <c r="H154" s="24"/>
      <c r="I154" s="24">
        <v>8394.2999999999993</v>
      </c>
      <c r="J154" s="24"/>
    </row>
    <row r="155" spans="1:10" s="13" customFormat="1" ht="141.75" x14ac:dyDescent="0.25">
      <c r="A155" s="17">
        <v>3</v>
      </c>
      <c r="B155" s="22" t="s">
        <v>127</v>
      </c>
      <c r="C155" s="23" t="s">
        <v>88</v>
      </c>
      <c r="D155" s="23" t="s">
        <v>85</v>
      </c>
      <c r="E155" s="23" t="s">
        <v>17</v>
      </c>
      <c r="F155" s="23" t="s">
        <v>128</v>
      </c>
      <c r="G155" s="24">
        <v>1352.7</v>
      </c>
      <c r="H155" s="24"/>
      <c r="I155" s="24">
        <v>1352.7</v>
      </c>
      <c r="J155" s="24"/>
    </row>
    <row r="156" spans="1:10" s="13" customFormat="1" ht="15.75" x14ac:dyDescent="0.25">
      <c r="A156" s="15">
        <v>1</v>
      </c>
      <c r="B156" s="29" t="s">
        <v>183</v>
      </c>
      <c r="C156" s="30" t="s">
        <v>88</v>
      </c>
      <c r="D156" s="30" t="s">
        <v>88</v>
      </c>
      <c r="E156" s="30"/>
      <c r="F156" s="30"/>
      <c r="G156" s="31">
        <f>SUMIFS(G157:G1165,$C157:$C1165,$C157,$D157:$D1165,$D157)/2</f>
        <v>8209.5</v>
      </c>
      <c r="H156" s="31">
        <f>SUMIFS(H157:H1165,$C157:$C1165,$C157,$D157:$D1165,$D157)/2</f>
        <v>2143.1999999999998</v>
      </c>
      <c r="I156" s="31">
        <f>SUMIFS(I157:I1165,$C157:$C1165,$C157,$D157:$D1165,$D157)/2</f>
        <v>7883.6</v>
      </c>
      <c r="J156" s="31">
        <f>SUMIFS(J157:J1165,$C157:$C1165,$C157,$D157:$D1165,$D157)/2</f>
        <v>2143.1999999999998</v>
      </c>
    </row>
    <row r="157" spans="1:10" s="13" customFormat="1" ht="31.5" x14ac:dyDescent="0.25">
      <c r="A157" s="16">
        <v>2</v>
      </c>
      <c r="B157" s="32" t="s">
        <v>205</v>
      </c>
      <c r="C157" s="33" t="s">
        <v>88</v>
      </c>
      <c r="D157" s="33" t="s">
        <v>88</v>
      </c>
      <c r="E157" s="33" t="s">
        <v>22</v>
      </c>
      <c r="F157" s="33"/>
      <c r="G157" s="34">
        <f>SUMIFS(G158:G1162,$C158:$C1162,$C158,$D158:$D1162,$D158,$E158:$E1162,$E158)</f>
        <v>4722</v>
      </c>
      <c r="H157" s="34">
        <f>SUMIFS(H158:H1162,$C158:$C1162,$C158,$D158:$D1162,$D158,$E158:$E1162,$E158)</f>
        <v>368.2</v>
      </c>
      <c r="I157" s="34">
        <f>SUMIFS(I158:I1162,$C158:$C1162,$C158,$D158:$D1162,$D158,$E158:$E1162,$E158)</f>
        <v>4722</v>
      </c>
      <c r="J157" s="34">
        <f>SUMIFS(J158:J1162,$C158:$C1162,$C158,$D158:$D1162,$D158,$E158:$E1162,$E158)</f>
        <v>368.2</v>
      </c>
    </row>
    <row r="158" spans="1:10" s="13" customFormat="1" ht="31.5" x14ac:dyDescent="0.25">
      <c r="A158" s="17">
        <v>3</v>
      </c>
      <c r="B158" s="22" t="s">
        <v>23</v>
      </c>
      <c r="C158" s="23" t="s">
        <v>88</v>
      </c>
      <c r="D158" s="23" t="s">
        <v>88</v>
      </c>
      <c r="E158" s="23" t="s">
        <v>22</v>
      </c>
      <c r="F158" s="23" t="s">
        <v>89</v>
      </c>
      <c r="G158" s="24">
        <v>146.1</v>
      </c>
      <c r="H158" s="24"/>
      <c r="I158" s="24">
        <v>146.1</v>
      </c>
      <c r="J158" s="24"/>
    </row>
    <row r="159" spans="1:10" s="13" customFormat="1" ht="47.25" x14ac:dyDescent="0.25">
      <c r="A159" s="17">
        <v>3</v>
      </c>
      <c r="B159" s="22" t="s">
        <v>11</v>
      </c>
      <c r="C159" s="23" t="s">
        <v>88</v>
      </c>
      <c r="D159" s="23" t="s">
        <v>88</v>
      </c>
      <c r="E159" s="23" t="s">
        <v>22</v>
      </c>
      <c r="F159" s="23" t="s">
        <v>80</v>
      </c>
      <c r="G159" s="24">
        <v>50.1</v>
      </c>
      <c r="H159" s="24"/>
      <c r="I159" s="24">
        <v>50.1</v>
      </c>
      <c r="J159" s="24"/>
    </row>
    <row r="160" spans="1:10" s="13" customFormat="1" ht="15.75" x14ac:dyDescent="0.25">
      <c r="A160" s="17">
        <v>3</v>
      </c>
      <c r="B160" s="22" t="s">
        <v>46</v>
      </c>
      <c r="C160" s="23" t="s">
        <v>88</v>
      </c>
      <c r="D160" s="23" t="s">
        <v>88</v>
      </c>
      <c r="E160" s="23" t="s">
        <v>22</v>
      </c>
      <c r="F160" s="23" t="s">
        <v>98</v>
      </c>
      <c r="G160" s="24">
        <v>4525.8</v>
      </c>
      <c r="H160" s="24">
        <v>368.2</v>
      </c>
      <c r="I160" s="24">
        <v>4525.8</v>
      </c>
      <c r="J160" s="24">
        <v>368.2</v>
      </c>
    </row>
    <row r="161" spans="1:10" s="13" customFormat="1" ht="47.25" x14ac:dyDescent="0.25">
      <c r="A161" s="16">
        <v>2</v>
      </c>
      <c r="B161" s="35" t="s">
        <v>179</v>
      </c>
      <c r="C161" s="33" t="s">
        <v>88</v>
      </c>
      <c r="D161" s="33" t="s">
        <v>88</v>
      </c>
      <c r="E161" s="33" t="s">
        <v>69</v>
      </c>
      <c r="F161" s="33"/>
      <c r="G161" s="34">
        <f>SUMIFS(G162:G1166,$C162:$C1166,$C162,$D162:$D1166,$D162,$E162:$E1166,$E162)</f>
        <v>1336.6</v>
      </c>
      <c r="H161" s="34">
        <f>SUMIFS(H162:H1166,$C162:$C1166,$C162,$D162:$D1166,$D162,$E162:$E1166,$E162)</f>
        <v>0</v>
      </c>
      <c r="I161" s="34">
        <f>SUMIFS(I162:I1166,$C162:$C1166,$C162,$D162:$D1166,$D162,$E162:$E1166,$E162)</f>
        <v>1336.6</v>
      </c>
      <c r="J161" s="34">
        <f>SUMIFS(J162:J1166,$C162:$C1166,$C162,$D162:$D1166,$D162,$E162:$E1166,$E162)</f>
        <v>0</v>
      </c>
    </row>
    <row r="162" spans="1:10" s="13" customFormat="1" ht="15.75" x14ac:dyDescent="0.25">
      <c r="A162" s="17">
        <v>3</v>
      </c>
      <c r="B162" s="22" t="s">
        <v>46</v>
      </c>
      <c r="C162" s="23" t="s">
        <v>88</v>
      </c>
      <c r="D162" s="23" t="s">
        <v>88</v>
      </c>
      <c r="E162" s="23" t="s">
        <v>69</v>
      </c>
      <c r="F162" s="23" t="s">
        <v>98</v>
      </c>
      <c r="G162" s="24">
        <v>1336.6</v>
      </c>
      <c r="H162" s="24"/>
      <c r="I162" s="24">
        <v>1336.6</v>
      </c>
      <c r="J162" s="24"/>
    </row>
    <row r="163" spans="1:10" s="13" customFormat="1" ht="31.5" x14ac:dyDescent="0.25">
      <c r="A163" s="16">
        <v>2</v>
      </c>
      <c r="B163" s="32" t="s">
        <v>67</v>
      </c>
      <c r="C163" s="33" t="s">
        <v>88</v>
      </c>
      <c r="D163" s="33" t="s">
        <v>88</v>
      </c>
      <c r="E163" s="33" t="s">
        <v>131</v>
      </c>
      <c r="F163" s="33"/>
      <c r="G163" s="34">
        <f>SUMIFS(G164:G1168,$C164:$C1168,$C164,$D164:$D1168,$D164,$E164:$E1168,$E164)</f>
        <v>2150.9</v>
      </c>
      <c r="H163" s="34">
        <f>SUMIFS(H164:H1168,$C164:$C1168,$C164,$D164:$D1168,$D164,$E164:$E1168,$E164)</f>
        <v>1775</v>
      </c>
      <c r="I163" s="34">
        <f>SUMIFS(I164:I1168,$C164:$C1168,$C164,$D164:$D1168,$D164,$E164:$E1168,$E164)</f>
        <v>1825</v>
      </c>
      <c r="J163" s="34">
        <f>SUMIFS(J164:J1168,$C164:$C1168,$C164,$D164:$D1168,$D164,$E164:$E1168,$E164)</f>
        <v>1775</v>
      </c>
    </row>
    <row r="164" spans="1:10" s="13" customFormat="1" ht="47.25" x14ac:dyDescent="0.25">
      <c r="A164" s="17">
        <v>3</v>
      </c>
      <c r="B164" s="22" t="s">
        <v>11</v>
      </c>
      <c r="C164" s="23" t="s">
        <v>88</v>
      </c>
      <c r="D164" s="23" t="s">
        <v>88</v>
      </c>
      <c r="E164" s="23" t="s">
        <v>131</v>
      </c>
      <c r="F164" s="23" t="s">
        <v>80</v>
      </c>
      <c r="G164" s="24">
        <v>2150.9</v>
      </c>
      <c r="H164" s="24">
        <v>1775</v>
      </c>
      <c r="I164" s="24">
        <v>1825</v>
      </c>
      <c r="J164" s="24">
        <v>1775</v>
      </c>
    </row>
    <row r="165" spans="1:10" s="13" customFormat="1" ht="15.75" x14ac:dyDescent="0.25">
      <c r="A165" s="14">
        <v>0</v>
      </c>
      <c r="B165" s="26" t="s">
        <v>186</v>
      </c>
      <c r="C165" s="27" t="s">
        <v>90</v>
      </c>
      <c r="D165" s="27" t="s">
        <v>121</v>
      </c>
      <c r="E165" s="27"/>
      <c r="F165" s="27"/>
      <c r="G165" s="28">
        <f>SUMIFS(G166:G1185,$C166:$C1185,$C166)/3</f>
        <v>39913.30000000001</v>
      </c>
      <c r="H165" s="28">
        <f>SUMIFS(H166:H1175,$C166:$C1175,$C166)/3</f>
        <v>0</v>
      </c>
      <c r="I165" s="28">
        <f>SUMIFS(I166:I1185,$C166:$C1185,$C166)/3</f>
        <v>39913.30000000001</v>
      </c>
      <c r="J165" s="28">
        <f>SUMIFS(J166:J1175,$C166:$C1175,$C166)/3</f>
        <v>0</v>
      </c>
    </row>
    <row r="166" spans="1:10" s="13" customFormat="1" ht="15.75" x14ac:dyDescent="0.25">
      <c r="A166" s="15">
        <v>1</v>
      </c>
      <c r="B166" s="29" t="s">
        <v>24</v>
      </c>
      <c r="C166" s="30" t="s">
        <v>90</v>
      </c>
      <c r="D166" s="30" t="s">
        <v>76</v>
      </c>
      <c r="E166" s="30" t="s">
        <v>6</v>
      </c>
      <c r="F166" s="30" t="s">
        <v>78</v>
      </c>
      <c r="G166" s="31">
        <f>SUMIFS(G167:G1175,$C167:$C1175,$C167,$D167:$D1175,$D167)/2</f>
        <v>39913.30000000001</v>
      </c>
      <c r="H166" s="31">
        <f>SUMIFS(H167:H1175,$C167:$C1175,$C167,$D167:$D1175,$D167)/2</f>
        <v>0</v>
      </c>
      <c r="I166" s="31">
        <f>SUMIFS(I167:I1175,$C167:$C1175,$C167,$D167:$D1175,$D167)/2</f>
        <v>39913.30000000001</v>
      </c>
      <c r="J166" s="31">
        <f>SUMIFS(J167:J1175,$C167:$C1175,$C167,$D167:$D1175,$D167)/2</f>
        <v>0</v>
      </c>
    </row>
    <row r="167" spans="1:10" s="13" customFormat="1" ht="31.5" x14ac:dyDescent="0.25">
      <c r="A167" s="16">
        <v>2</v>
      </c>
      <c r="B167" s="32" t="s">
        <v>197</v>
      </c>
      <c r="C167" s="33" t="s">
        <v>90</v>
      </c>
      <c r="D167" s="33" t="s">
        <v>76</v>
      </c>
      <c r="E167" s="33" t="s">
        <v>25</v>
      </c>
      <c r="F167" s="33"/>
      <c r="G167" s="34">
        <f>SUMIFS(G168:G1172,$C168:$C1172,$C168,$D168:$D1172,$D168,$E168:$E1172,$E168)</f>
        <v>27384.799999999999</v>
      </c>
      <c r="H167" s="34">
        <f>SUMIFS(H168:H1172,$C168:$C1172,$C168,$D168:$D1172,$D168,$E168:$E1172,$E168)</f>
        <v>0</v>
      </c>
      <c r="I167" s="34">
        <f>SUMIFS(I168:I1172,$C168:$C1172,$C168,$D168:$D1172,$D168,$E168:$E1172,$E168)</f>
        <v>27384.799999999999</v>
      </c>
      <c r="J167" s="34">
        <f>SUMIFS(J168:J1172,$C168:$C1172,$C168,$D168:$D1172,$D168,$E168:$E1172,$E168)</f>
        <v>0</v>
      </c>
    </row>
    <row r="168" spans="1:10" s="13" customFormat="1" ht="31.5" x14ac:dyDescent="0.25">
      <c r="A168" s="17">
        <v>3</v>
      </c>
      <c r="B168" s="22" t="s">
        <v>23</v>
      </c>
      <c r="C168" s="23" t="s">
        <v>90</v>
      </c>
      <c r="D168" s="23" t="s">
        <v>76</v>
      </c>
      <c r="E168" s="23" t="s">
        <v>25</v>
      </c>
      <c r="F168" s="23" t="s">
        <v>89</v>
      </c>
      <c r="G168" s="24">
        <v>19084.599999999999</v>
      </c>
      <c r="H168" s="24"/>
      <c r="I168" s="24">
        <v>19084.599999999999</v>
      </c>
      <c r="J168" s="24"/>
    </row>
    <row r="169" spans="1:10" s="13" customFormat="1" ht="47.25" x14ac:dyDescent="0.25">
      <c r="A169" s="17">
        <v>3</v>
      </c>
      <c r="B169" s="22" t="s">
        <v>11</v>
      </c>
      <c r="C169" s="23" t="s">
        <v>90</v>
      </c>
      <c r="D169" s="23" t="s">
        <v>76</v>
      </c>
      <c r="E169" s="23" t="s">
        <v>25</v>
      </c>
      <c r="F169" s="23" t="s">
        <v>80</v>
      </c>
      <c r="G169" s="24">
        <v>3525.4</v>
      </c>
      <c r="H169" s="24"/>
      <c r="I169" s="24">
        <v>3525.4</v>
      </c>
      <c r="J169" s="24"/>
    </row>
    <row r="170" spans="1:10" s="13" customFormat="1" ht="15.75" x14ac:dyDescent="0.25">
      <c r="A170" s="17">
        <v>3</v>
      </c>
      <c r="B170" s="22" t="s">
        <v>46</v>
      </c>
      <c r="C170" s="23" t="s">
        <v>90</v>
      </c>
      <c r="D170" s="23" t="s">
        <v>76</v>
      </c>
      <c r="E170" s="23" t="s">
        <v>25</v>
      </c>
      <c r="F170" s="23" t="s">
        <v>98</v>
      </c>
      <c r="G170" s="24">
        <v>4754.5</v>
      </c>
      <c r="H170" s="24"/>
      <c r="I170" s="24">
        <v>4754.5</v>
      </c>
      <c r="J170" s="24"/>
    </row>
    <row r="171" spans="1:10" s="13" customFormat="1" ht="15.75" x14ac:dyDescent="0.25">
      <c r="A171" s="17">
        <v>3</v>
      </c>
      <c r="B171" s="22" t="s">
        <v>12</v>
      </c>
      <c r="C171" s="23" t="s">
        <v>90</v>
      </c>
      <c r="D171" s="23" t="s">
        <v>76</v>
      </c>
      <c r="E171" s="23" t="s">
        <v>25</v>
      </c>
      <c r="F171" s="23" t="s">
        <v>81</v>
      </c>
      <c r="G171" s="24">
        <v>20.3</v>
      </c>
      <c r="H171" s="24"/>
      <c r="I171" s="24">
        <v>20.3</v>
      </c>
      <c r="J171" s="24"/>
    </row>
    <row r="172" spans="1:10" s="13" customFormat="1" ht="47.25" x14ac:dyDescent="0.25">
      <c r="A172" s="16">
        <v>2</v>
      </c>
      <c r="B172" s="32" t="s">
        <v>198</v>
      </c>
      <c r="C172" s="33" t="s">
        <v>90</v>
      </c>
      <c r="D172" s="33" t="s">
        <v>76</v>
      </c>
      <c r="E172" s="33" t="s">
        <v>26</v>
      </c>
      <c r="F172" s="33"/>
      <c r="G172" s="34">
        <f>SUMIFS(G173:G1177,$C173:$C1177,$C173,$D173:$D1177,$D173,$E173:$E1177,$E173)</f>
        <v>5545.4000000000005</v>
      </c>
      <c r="H172" s="34">
        <f>SUMIFS(H173:H1177,$C173:$C1177,$C173,$D173:$D1177,$D173,$E173:$E1177,$E173)</f>
        <v>0</v>
      </c>
      <c r="I172" s="34">
        <f>SUMIFS(I173:I1177,$C173:$C1177,$C173,$D173:$D1177,$D173,$E173:$E1177,$E173)</f>
        <v>5545.4000000000005</v>
      </c>
      <c r="J172" s="34">
        <f>SUMIFS(J173:J1177,$C173:$C1177,$C173,$D173:$D1177,$D173,$E173:$E1177,$E173)</f>
        <v>0</v>
      </c>
    </row>
    <row r="173" spans="1:10" s="13" customFormat="1" ht="31.5" x14ac:dyDescent="0.25">
      <c r="A173" s="17">
        <v>3</v>
      </c>
      <c r="B173" s="22" t="s">
        <v>23</v>
      </c>
      <c r="C173" s="23" t="s">
        <v>90</v>
      </c>
      <c r="D173" s="23" t="s">
        <v>76</v>
      </c>
      <c r="E173" s="23" t="s">
        <v>26</v>
      </c>
      <c r="F173" s="23" t="s">
        <v>89</v>
      </c>
      <c r="G173" s="24">
        <v>5096.3</v>
      </c>
      <c r="H173" s="24"/>
      <c r="I173" s="24">
        <v>5096.3</v>
      </c>
      <c r="J173" s="24"/>
    </row>
    <row r="174" spans="1:10" s="13" customFormat="1" ht="47.25" x14ac:dyDescent="0.25">
      <c r="A174" s="17">
        <v>3</v>
      </c>
      <c r="B174" s="22" t="s">
        <v>11</v>
      </c>
      <c r="C174" s="23" t="s">
        <v>90</v>
      </c>
      <c r="D174" s="23" t="s">
        <v>76</v>
      </c>
      <c r="E174" s="23" t="s">
        <v>26</v>
      </c>
      <c r="F174" s="23" t="s">
        <v>80</v>
      </c>
      <c r="G174" s="24">
        <v>449.1</v>
      </c>
      <c r="H174" s="24"/>
      <c r="I174" s="24">
        <v>449.1</v>
      </c>
      <c r="J174" s="24"/>
    </row>
    <row r="175" spans="1:10" s="13" customFormat="1" ht="81.599999999999994" customHeight="1" x14ac:dyDescent="0.25">
      <c r="A175" s="16">
        <v>2</v>
      </c>
      <c r="B175" s="32" t="s">
        <v>165</v>
      </c>
      <c r="C175" s="33" t="s">
        <v>90</v>
      </c>
      <c r="D175" s="33" t="s">
        <v>76</v>
      </c>
      <c r="E175" s="33" t="s">
        <v>45</v>
      </c>
      <c r="F175" s="33"/>
      <c r="G175" s="34">
        <f>SUMIFS(G176:G1180,$C176:$C1180,$C176,$D176:$D1180,$D176,$E176:$E1180,$E176)</f>
        <v>6983.1</v>
      </c>
      <c r="H175" s="34">
        <f>SUMIFS(H176:H1180,$C176:$C1180,$C176,$D176:$D1180,$D176,$E176:$E1180,$E176)</f>
        <v>0</v>
      </c>
      <c r="I175" s="34">
        <f>SUMIFS(I176:I1180,$C176:$C1180,$C176,$D176:$D1180,$D176,$E176:$E1180,$E176)</f>
        <v>6983.1</v>
      </c>
      <c r="J175" s="34">
        <f>SUMIFS(J176:J1180,$C176:$C1180,$C176,$D176:$D1180,$D176,$E176:$E1180,$E176)</f>
        <v>0</v>
      </c>
    </row>
    <row r="176" spans="1:10" s="13" customFormat="1" ht="15.75" x14ac:dyDescent="0.25">
      <c r="A176" s="17">
        <v>3</v>
      </c>
      <c r="B176" s="22" t="s">
        <v>46</v>
      </c>
      <c r="C176" s="23" t="s">
        <v>90</v>
      </c>
      <c r="D176" s="23" t="s">
        <v>76</v>
      </c>
      <c r="E176" s="23" t="s">
        <v>45</v>
      </c>
      <c r="F176" s="23" t="s">
        <v>98</v>
      </c>
      <c r="G176" s="24">
        <v>6983.1</v>
      </c>
      <c r="H176" s="24"/>
      <c r="I176" s="24">
        <v>6983.1</v>
      </c>
      <c r="J176" s="24"/>
    </row>
    <row r="177" spans="1:10" s="13" customFormat="1" ht="15.75" x14ac:dyDescent="0.25">
      <c r="A177" s="14">
        <v>0</v>
      </c>
      <c r="B177" s="26" t="s">
        <v>150</v>
      </c>
      <c r="C177" s="27" t="s">
        <v>96</v>
      </c>
      <c r="D177" s="27" t="s">
        <v>121</v>
      </c>
      <c r="E177" s="27"/>
      <c r="F177" s="27"/>
      <c r="G177" s="28">
        <f>SUMIFS(G178:G1197,$C178:$C1197,$C178)/3</f>
        <v>0</v>
      </c>
      <c r="H177" s="28">
        <f>SUMIFS(H178:H1187,$C178:$C1187,$C178)/3</f>
        <v>0</v>
      </c>
      <c r="I177" s="28">
        <f>SUMIFS(I178:I1197,$C178:$C1197,$C178)/3</f>
        <v>0</v>
      </c>
      <c r="J177" s="28">
        <f>SUMIFS(J178:J1187,$C178:$C1187,$C178)/3</f>
        <v>0</v>
      </c>
    </row>
    <row r="178" spans="1:10" s="13" customFormat="1" ht="15.75" x14ac:dyDescent="0.25">
      <c r="A178" s="15">
        <v>1</v>
      </c>
      <c r="B178" s="40" t="s">
        <v>151</v>
      </c>
      <c r="C178" s="44" t="s">
        <v>96</v>
      </c>
      <c r="D178" s="44" t="s">
        <v>95</v>
      </c>
      <c r="E178" s="44"/>
      <c r="F178" s="44"/>
      <c r="G178" s="31">
        <f>SUMIFS(G179:G1187,$C179:$C1187,$C179,$D179:$D1187,$D179)/2</f>
        <v>0</v>
      </c>
      <c r="H178" s="31">
        <f>SUMIFS(H179:H1187,$C179:$C1187,$C179,$D179:$D1187,$D179)/2</f>
        <v>0</v>
      </c>
      <c r="I178" s="31">
        <f>SUMIFS(I179:I1187,$C179:$C1187,$C179,$D179:$D1187,$D179)/2</f>
        <v>0</v>
      </c>
      <c r="J178" s="31">
        <f>SUMIFS(J179:J1187,$C179:$C1187,$C179,$D179:$D1187,$D179)/2</f>
        <v>0</v>
      </c>
    </row>
    <row r="179" spans="1:10" s="13" customFormat="1" ht="54" customHeight="1" x14ac:dyDescent="0.25">
      <c r="A179" s="16">
        <v>2</v>
      </c>
      <c r="B179" s="32" t="s">
        <v>193</v>
      </c>
      <c r="C179" s="42" t="s">
        <v>96</v>
      </c>
      <c r="D179" s="42" t="s">
        <v>95</v>
      </c>
      <c r="E179" s="42" t="s">
        <v>62</v>
      </c>
      <c r="F179" s="42"/>
      <c r="G179" s="34">
        <f>SUMIFS(G180:G1184,$C180:$C1184,$C180,$D180:$D1184,$D180,$E180:$E1184,$E180)</f>
        <v>0</v>
      </c>
      <c r="H179" s="34">
        <f>SUMIFS(H180:H1184,$C180:$C1184,$C180,$D180:$D1184,$D180,$E180:$E1184,$E180)</f>
        <v>0</v>
      </c>
      <c r="I179" s="34">
        <f>SUMIFS(I180:I1184,$C180:$C1184,$C180,$D180:$D1184,$D180,$E180:$E1184,$E180)</f>
        <v>0</v>
      </c>
      <c r="J179" s="34">
        <f>SUMIFS(J180:J1184,$C180:$C1184,$C180,$D180:$D1184,$D180,$E180:$E1184,$E180)</f>
        <v>0</v>
      </c>
    </row>
    <row r="180" spans="1:10" s="13" customFormat="1" ht="15.75" x14ac:dyDescent="0.25">
      <c r="A180" s="17">
        <v>3</v>
      </c>
      <c r="B180" s="22" t="s">
        <v>46</v>
      </c>
      <c r="C180" s="23" t="s">
        <v>96</v>
      </c>
      <c r="D180" s="23" t="s">
        <v>95</v>
      </c>
      <c r="E180" s="23" t="s">
        <v>62</v>
      </c>
      <c r="F180" s="23" t="s">
        <v>98</v>
      </c>
      <c r="G180" s="24"/>
      <c r="H180" s="25"/>
      <c r="I180" s="24"/>
      <c r="J180" s="25"/>
    </row>
    <row r="181" spans="1:10" s="13" customFormat="1" ht="15.75" x14ac:dyDescent="0.25">
      <c r="A181" s="14">
        <v>0</v>
      </c>
      <c r="B181" s="26" t="s">
        <v>118</v>
      </c>
      <c r="C181" s="27" t="s">
        <v>91</v>
      </c>
      <c r="D181" s="27" t="s">
        <v>121</v>
      </c>
      <c r="E181" s="27"/>
      <c r="F181" s="27"/>
      <c r="G181" s="28">
        <f>SUMIFS(G182:G1201,$C182:$C1201,$C182)/3</f>
        <v>39271.5</v>
      </c>
      <c r="H181" s="28">
        <f>SUMIFS(H182:H1191,$C182:$C1191,$C182)/3</f>
        <v>33554.1</v>
      </c>
      <c r="I181" s="28">
        <f>SUMIFS(I182:I1201,$C182:$C1201,$C182)/3</f>
        <v>39289.4</v>
      </c>
      <c r="J181" s="28">
        <f>SUMIFS(J182:J1191,$C182:$C1191,$C182)/3</f>
        <v>33571.9</v>
      </c>
    </row>
    <row r="182" spans="1:10" s="13" customFormat="1" ht="15.75" x14ac:dyDescent="0.25">
      <c r="A182" s="15">
        <v>1</v>
      </c>
      <c r="B182" s="29" t="s">
        <v>70</v>
      </c>
      <c r="C182" s="30" t="s">
        <v>91</v>
      </c>
      <c r="D182" s="30" t="s">
        <v>76</v>
      </c>
      <c r="E182" s="30" t="s">
        <v>6</v>
      </c>
      <c r="F182" s="30" t="s">
        <v>78</v>
      </c>
      <c r="G182" s="31">
        <f>SUMIFS(G183:G1191,$C183:$C1191,$C183,$D183:$D1191,$D183)/2</f>
        <v>1605.9</v>
      </c>
      <c r="H182" s="31">
        <f>SUMIFS(H183:H1191,$C183:$C1191,$C183,$D183:$D1191,$D183)/2</f>
        <v>0</v>
      </c>
      <c r="I182" s="31">
        <f>SUMIFS(I183:I1191,$C183:$C1191,$C183,$D183:$D1191,$D183)/2</f>
        <v>1605.9</v>
      </c>
      <c r="J182" s="31">
        <f>SUMIFS(J183:J1191,$C183:$C1191,$C183,$D183:$D1191,$D183)/2</f>
        <v>0</v>
      </c>
    </row>
    <row r="183" spans="1:10" s="13" customFormat="1" ht="47.25" x14ac:dyDescent="0.25">
      <c r="A183" s="16">
        <v>2</v>
      </c>
      <c r="B183" s="32" t="s">
        <v>32</v>
      </c>
      <c r="C183" s="33" t="s">
        <v>91</v>
      </c>
      <c r="D183" s="33" t="s">
        <v>76</v>
      </c>
      <c r="E183" s="33" t="s">
        <v>132</v>
      </c>
      <c r="F183" s="33"/>
      <c r="G183" s="34">
        <f>SUMIFS(G184:G1188,$C184:$C1188,$C184,$D184:$D1188,$D184,$E184:$E1188,$E184)</f>
        <v>1605.9</v>
      </c>
      <c r="H183" s="34">
        <f>SUMIFS(H184:H1188,$C184:$C1188,$C184,$D184:$D1188,$D184,$E184:$E1188,$E184)</f>
        <v>0</v>
      </c>
      <c r="I183" s="34">
        <f>SUMIFS(I184:I1188,$C184:$C1188,$C184,$D184:$D1188,$D184,$E184:$E1188,$E184)</f>
        <v>1605.9</v>
      </c>
      <c r="J183" s="34">
        <f>SUMIFS(J184:J1188,$C184:$C1188,$C184,$D184:$D1188,$D184,$E184:$E1188,$E184)</f>
        <v>0</v>
      </c>
    </row>
    <row r="184" spans="1:10" s="13" customFormat="1" ht="31.5" x14ac:dyDescent="0.25">
      <c r="A184" s="17">
        <v>3</v>
      </c>
      <c r="B184" s="22" t="s">
        <v>21</v>
      </c>
      <c r="C184" s="23" t="s">
        <v>91</v>
      </c>
      <c r="D184" s="23" t="s">
        <v>76</v>
      </c>
      <c r="E184" s="23" t="s">
        <v>132</v>
      </c>
      <c r="F184" s="23" t="s">
        <v>87</v>
      </c>
      <c r="G184" s="24">
        <v>1605.9</v>
      </c>
      <c r="H184" s="25"/>
      <c r="I184" s="24">
        <v>1605.9</v>
      </c>
      <c r="J184" s="25"/>
    </row>
    <row r="185" spans="1:10" s="13" customFormat="1" ht="15.75" x14ac:dyDescent="0.25">
      <c r="A185" s="15">
        <v>1</v>
      </c>
      <c r="B185" s="29" t="s">
        <v>71</v>
      </c>
      <c r="C185" s="30" t="s">
        <v>91</v>
      </c>
      <c r="D185" s="30" t="s">
        <v>85</v>
      </c>
      <c r="E185" s="30" t="s">
        <v>6</v>
      </c>
      <c r="F185" s="30" t="s">
        <v>78</v>
      </c>
      <c r="G185" s="31">
        <f>SUMIFS(G186:G1194,$C186:$C1194,$C186,$D186:$D1194,$D186)/2</f>
        <v>9295.9</v>
      </c>
      <c r="H185" s="31">
        <f>SUMIFS(H186:H1194,$C186:$C1194,$C186,$D186:$D1194,$D186)/2</f>
        <v>8896.5999999999985</v>
      </c>
      <c r="I185" s="31">
        <f>SUMIFS(I186:I1194,$C186:$C1194,$C186,$D186:$D1194,$D186)/2</f>
        <v>9313.8000000000011</v>
      </c>
      <c r="J185" s="31">
        <f>SUMIFS(J186:J1194,$C186:$C1194,$C186,$D186:$D1194,$D186)/2</f>
        <v>8914.3999999999978</v>
      </c>
    </row>
    <row r="186" spans="1:10" s="13" customFormat="1" ht="51" customHeight="1" x14ac:dyDescent="0.25">
      <c r="A186" s="16">
        <v>2</v>
      </c>
      <c r="B186" s="32" t="s">
        <v>193</v>
      </c>
      <c r="C186" s="33" t="s">
        <v>91</v>
      </c>
      <c r="D186" s="33" t="s">
        <v>85</v>
      </c>
      <c r="E186" s="33" t="s">
        <v>62</v>
      </c>
      <c r="F186" s="33"/>
      <c r="G186" s="34">
        <f>SUMIFS(G187:G1191,$C187:$C1191,$C187,$D187:$D1191,$D187,$E187:$E1191,$E187)</f>
        <v>4301.7</v>
      </c>
      <c r="H186" s="34">
        <f>SUMIFS(H187:H1191,$C187:$C1191,$C187,$D187:$D1191,$D187,$E187:$E1191,$E187)</f>
        <v>4151.7</v>
      </c>
      <c r="I186" s="34">
        <f>SUMIFS(I187:I1191,$C187:$C1191,$C187,$D187:$D1191,$D187,$E187:$E1191,$E187)</f>
        <v>4301.7</v>
      </c>
      <c r="J186" s="34">
        <f>SUMIFS(J187:J1191,$C187:$C1191,$C187,$D187:$D1191,$D187,$E187:$E1191,$E187)</f>
        <v>4151.7</v>
      </c>
    </row>
    <row r="187" spans="1:10" s="13" customFormat="1" ht="31.5" x14ac:dyDescent="0.25">
      <c r="A187" s="17">
        <v>3</v>
      </c>
      <c r="B187" s="22" t="s">
        <v>21</v>
      </c>
      <c r="C187" s="23" t="s">
        <v>91</v>
      </c>
      <c r="D187" s="23" t="s">
        <v>85</v>
      </c>
      <c r="E187" s="23" t="s">
        <v>62</v>
      </c>
      <c r="F187" s="23" t="s">
        <v>87</v>
      </c>
      <c r="G187" s="24">
        <v>4301.7</v>
      </c>
      <c r="H187" s="24">
        <v>4151.7</v>
      </c>
      <c r="I187" s="24">
        <v>4301.7</v>
      </c>
      <c r="J187" s="24">
        <v>4151.7</v>
      </c>
    </row>
    <row r="188" spans="1:10" s="13" customFormat="1" ht="56.25" customHeight="1" x14ac:dyDescent="0.25">
      <c r="A188" s="16">
        <v>2</v>
      </c>
      <c r="B188" s="41" t="s">
        <v>142</v>
      </c>
      <c r="C188" s="33" t="s">
        <v>91</v>
      </c>
      <c r="D188" s="33" t="s">
        <v>85</v>
      </c>
      <c r="E188" s="33" t="s">
        <v>141</v>
      </c>
      <c r="F188" s="33"/>
      <c r="G188" s="34">
        <f>SUMIFS(G189:G1193,$C189:$C1193,$C189,$D189:$D1193,$D189,$E189:$E1193,$E189)</f>
        <v>4994.2000000000007</v>
      </c>
      <c r="H188" s="34">
        <f>SUMIFS(H189:H1193,$C189:$C1193,$C189,$D189:$D1193,$D189,$E189:$E1193,$E189)</f>
        <v>4744.8999999999996</v>
      </c>
      <c r="I188" s="34">
        <f>SUMIFS(I189:I1193,$C189:$C1193,$C189,$D189:$D1193,$D189,$E189:$E1193,$E189)</f>
        <v>4994.2000000000007</v>
      </c>
      <c r="J188" s="34">
        <f>SUMIFS(J189:J1193,$C189:$C1193,$C189,$D189:$D1193,$D189,$E189:$E1193,$E189)</f>
        <v>4744.8999999999996</v>
      </c>
    </row>
    <row r="189" spans="1:10" s="13" customFormat="1" ht="31.5" x14ac:dyDescent="0.25">
      <c r="A189" s="17">
        <v>3</v>
      </c>
      <c r="B189" s="22" t="s">
        <v>21</v>
      </c>
      <c r="C189" s="23" t="s">
        <v>91</v>
      </c>
      <c r="D189" s="23" t="s">
        <v>85</v>
      </c>
      <c r="E189" s="23" t="s">
        <v>141</v>
      </c>
      <c r="F189" s="23" t="s">
        <v>87</v>
      </c>
      <c r="G189" s="24">
        <v>2500.9</v>
      </c>
      <c r="H189" s="24">
        <v>2500.9</v>
      </c>
      <c r="I189" s="24">
        <v>2500.9</v>
      </c>
      <c r="J189" s="24">
        <v>2500.9</v>
      </c>
    </row>
    <row r="190" spans="1:10" s="13" customFormat="1" ht="15.75" x14ac:dyDescent="0.25">
      <c r="A190" s="17">
        <v>3</v>
      </c>
      <c r="B190" s="22" t="s">
        <v>46</v>
      </c>
      <c r="C190" s="23" t="s">
        <v>91</v>
      </c>
      <c r="D190" s="23" t="s">
        <v>85</v>
      </c>
      <c r="E190" s="23" t="s">
        <v>141</v>
      </c>
      <c r="F190" s="23" t="s">
        <v>98</v>
      </c>
      <c r="G190" s="24">
        <v>2493.3000000000002</v>
      </c>
      <c r="H190" s="24">
        <v>2244</v>
      </c>
      <c r="I190" s="24">
        <v>2493.3000000000002</v>
      </c>
      <c r="J190" s="24">
        <v>2244</v>
      </c>
    </row>
    <row r="191" spans="1:10" s="13" customFormat="1" ht="63" x14ac:dyDescent="0.25">
      <c r="A191" s="16">
        <v>2</v>
      </c>
      <c r="B191" s="41" t="s">
        <v>144</v>
      </c>
      <c r="C191" s="42" t="s">
        <v>91</v>
      </c>
      <c r="D191" s="42" t="s">
        <v>85</v>
      </c>
      <c r="E191" s="42" t="s">
        <v>148</v>
      </c>
      <c r="F191" s="33"/>
      <c r="G191" s="34">
        <f>SUMIFS(G192:G1199,$C192:$C1199,$C192,$D192:$D1199,$D192,$E192:$E1199,$E192)</f>
        <v>0</v>
      </c>
      <c r="H191" s="34">
        <f>SUMIFS(H192:H1199,$C192:$C1199,$C192,$D192:$D1199,$D192,$E192:$E1199,$E192)</f>
        <v>0</v>
      </c>
      <c r="I191" s="34">
        <f>SUMIFS(I192:I1199,$C192:$C1199,$C192,$D192:$D1199,$D192,$E192:$E1199,$E192)</f>
        <v>17.899999999999999</v>
      </c>
      <c r="J191" s="34">
        <f>SUMIFS(J192:J1199,$C192:$C1199,$C192,$D192:$D1199,$D192,$E192:$E1199,$E192)</f>
        <v>17.8</v>
      </c>
    </row>
    <row r="192" spans="1:10" s="13" customFormat="1" ht="78.75" x14ac:dyDescent="0.25">
      <c r="A192" s="17">
        <v>3</v>
      </c>
      <c r="B192" s="22" t="s">
        <v>187</v>
      </c>
      <c r="C192" s="23" t="s">
        <v>91</v>
      </c>
      <c r="D192" s="23" t="s">
        <v>85</v>
      </c>
      <c r="E192" s="23" t="s">
        <v>148</v>
      </c>
      <c r="F192" s="23" t="s">
        <v>100</v>
      </c>
      <c r="G192" s="24"/>
      <c r="H192" s="24"/>
      <c r="I192" s="24">
        <v>17.899999999999999</v>
      </c>
      <c r="J192" s="24">
        <v>17.8</v>
      </c>
    </row>
    <row r="193" spans="1:10" s="13" customFormat="1" ht="15.75" x14ac:dyDescent="0.25">
      <c r="A193" s="15">
        <v>1</v>
      </c>
      <c r="B193" s="29" t="s">
        <v>184</v>
      </c>
      <c r="C193" s="30" t="s">
        <v>91</v>
      </c>
      <c r="D193" s="30" t="s">
        <v>93</v>
      </c>
      <c r="E193" s="30" t="s">
        <v>6</v>
      </c>
      <c r="F193" s="30" t="s">
        <v>78</v>
      </c>
      <c r="G193" s="31">
        <f>SUMIFS(G194:G1200,$C194:$C1200,$C194,$D194:$D1200,$D194)/2</f>
        <v>23882.9</v>
      </c>
      <c r="H193" s="31">
        <f>SUMIFS(H194:H1200,$C194:$C1200,$C194,$D194:$D1200,$D194)/2</f>
        <v>21932.9</v>
      </c>
      <c r="I193" s="31">
        <f>SUMIFS(I194:I1200,$C194:$C1200,$C194,$D194:$D1200,$D194)/2</f>
        <v>23882.9</v>
      </c>
      <c r="J193" s="31">
        <f>SUMIFS(J194:J1200,$C194:$C1200,$C194,$D194:$D1200,$D194)/2</f>
        <v>21932.9</v>
      </c>
    </row>
    <row r="194" spans="1:10" s="13" customFormat="1" ht="31.5" x14ac:dyDescent="0.25">
      <c r="A194" s="16">
        <v>2</v>
      </c>
      <c r="B194" s="32" t="s">
        <v>208</v>
      </c>
      <c r="C194" s="33" t="s">
        <v>91</v>
      </c>
      <c r="D194" s="33" t="s">
        <v>93</v>
      </c>
      <c r="E194" s="33" t="s">
        <v>72</v>
      </c>
      <c r="F194" s="33"/>
      <c r="G194" s="34">
        <f>SUMIFS(G195:G1197,$C195:$C1197,$C195,$D195:$D1197,$D195,$E195:$E1197,$E195)</f>
        <v>7618.4</v>
      </c>
      <c r="H194" s="34">
        <f>SUMIFS(H195:H1197,$C195:$C1197,$C195,$D195:$D1197,$D195,$E195:$E1197,$E195)</f>
        <v>5668.4</v>
      </c>
      <c r="I194" s="34">
        <f>SUMIFS(I195:I1197,$C195:$C1197,$C195,$D195:$D1197,$D195,$E195:$E1197,$E195)</f>
        <v>7618.4</v>
      </c>
      <c r="J194" s="34">
        <f>SUMIFS(J195:J1197,$C195:$C1197,$C195,$D195:$D1197,$D195,$E195:$E1197,$E195)</f>
        <v>5668.4</v>
      </c>
    </row>
    <row r="195" spans="1:10" s="13" customFormat="1" ht="31.5" x14ac:dyDescent="0.25">
      <c r="A195" s="17">
        <v>3</v>
      </c>
      <c r="B195" s="22" t="s">
        <v>21</v>
      </c>
      <c r="C195" s="23" t="s">
        <v>91</v>
      </c>
      <c r="D195" s="23" t="s">
        <v>93</v>
      </c>
      <c r="E195" s="23" t="s">
        <v>72</v>
      </c>
      <c r="F195" s="23" t="s">
        <v>87</v>
      </c>
      <c r="G195" s="24">
        <v>7618.4</v>
      </c>
      <c r="H195" s="24">
        <v>5668.4</v>
      </c>
      <c r="I195" s="24">
        <v>7618.4</v>
      </c>
      <c r="J195" s="24">
        <v>5668.4</v>
      </c>
    </row>
    <row r="196" spans="1:10" s="13" customFormat="1" ht="63" x14ac:dyDescent="0.25">
      <c r="A196" s="16">
        <v>2</v>
      </c>
      <c r="B196" s="41" t="s">
        <v>133</v>
      </c>
      <c r="C196" s="33" t="s">
        <v>91</v>
      </c>
      <c r="D196" s="33" t="s">
        <v>93</v>
      </c>
      <c r="E196" s="33" t="s">
        <v>9</v>
      </c>
      <c r="F196" s="33"/>
      <c r="G196" s="34">
        <f>SUMIFS(G197:G1199,$C197:$C1199,$C197,$D197:$D1199,$D197,$E197:$E1199,$E197)</f>
        <v>6261</v>
      </c>
      <c r="H196" s="34">
        <f>SUMIFS(H197:H1199,$C197:$C1199,$C197,$D197:$D1199,$D197,$E197:$E1199,$E197)</f>
        <v>6261</v>
      </c>
      <c r="I196" s="34">
        <f>SUMIFS(I197:I1199,$C197:$C1199,$C197,$D197:$D1199,$D197,$E197:$E1199,$E197)</f>
        <v>6261</v>
      </c>
      <c r="J196" s="34">
        <f>SUMIFS(J197:J1199,$C197:$C1199,$C197,$D197:$D1199,$D197,$E197:$E1199,$E197)</f>
        <v>6261</v>
      </c>
    </row>
    <row r="197" spans="1:10" s="13" customFormat="1" ht="31.5" x14ac:dyDescent="0.25">
      <c r="A197" s="17">
        <v>3</v>
      </c>
      <c r="B197" s="22" t="s">
        <v>21</v>
      </c>
      <c r="C197" s="23" t="s">
        <v>91</v>
      </c>
      <c r="D197" s="23" t="s">
        <v>93</v>
      </c>
      <c r="E197" s="23" t="s">
        <v>9</v>
      </c>
      <c r="F197" s="23" t="s">
        <v>87</v>
      </c>
      <c r="G197" s="24">
        <v>6261</v>
      </c>
      <c r="H197" s="24">
        <v>6261</v>
      </c>
      <c r="I197" s="24">
        <v>6261</v>
      </c>
      <c r="J197" s="24">
        <v>6261</v>
      </c>
    </row>
    <row r="198" spans="1:10" s="13" customFormat="1" ht="94.5" x14ac:dyDescent="0.25">
      <c r="A198" s="16">
        <v>2</v>
      </c>
      <c r="B198" s="41" t="s">
        <v>143</v>
      </c>
      <c r="C198" s="33" t="s">
        <v>91</v>
      </c>
      <c r="D198" s="33" t="s">
        <v>93</v>
      </c>
      <c r="E198" s="33" t="s">
        <v>140</v>
      </c>
      <c r="F198" s="33"/>
      <c r="G198" s="34">
        <f>SUMIFS(G199:G1201,$C199:$C1201,$C199,$D199:$D1201,$D199,$E199:$E1201,$E199)</f>
        <v>10003.5</v>
      </c>
      <c r="H198" s="34">
        <f>SUMIFS(H199:H1201,$C199:$C1201,$C199,$D199:$D1201,$D199,$E199:$E1201,$E199)</f>
        <v>10003.5</v>
      </c>
      <c r="I198" s="34">
        <f>SUMIFS(I199:I1201,$C199:$C1201,$C199,$D199:$D1201,$D199,$E199:$E1201,$E199)</f>
        <v>10003.5</v>
      </c>
      <c r="J198" s="34">
        <f>SUMIFS(J199:J1201,$C199:$C1201,$C199,$D199:$D1201,$D199,$E199:$E1201,$E199)</f>
        <v>10003.5</v>
      </c>
    </row>
    <row r="199" spans="1:10" s="13" customFormat="1" ht="15.75" x14ac:dyDescent="0.25">
      <c r="A199" s="17">
        <v>3</v>
      </c>
      <c r="B199" s="22" t="s">
        <v>139</v>
      </c>
      <c r="C199" s="23" t="s">
        <v>91</v>
      </c>
      <c r="D199" s="23" t="s">
        <v>93</v>
      </c>
      <c r="E199" s="23" t="s">
        <v>140</v>
      </c>
      <c r="F199" s="23" t="s">
        <v>138</v>
      </c>
      <c r="G199" s="24">
        <v>10003.5</v>
      </c>
      <c r="H199" s="24">
        <v>10003.5</v>
      </c>
      <c r="I199" s="24">
        <v>10003.5</v>
      </c>
      <c r="J199" s="24">
        <v>10003.5</v>
      </c>
    </row>
    <row r="200" spans="1:10" s="13" customFormat="1" ht="31.5" x14ac:dyDescent="0.25">
      <c r="A200" s="15">
        <v>1</v>
      </c>
      <c r="B200" s="29" t="s">
        <v>27</v>
      </c>
      <c r="C200" s="30" t="s">
        <v>91</v>
      </c>
      <c r="D200" s="30" t="s">
        <v>77</v>
      </c>
      <c r="E200" s="30" t="s">
        <v>6</v>
      </c>
      <c r="F200" s="30" t="s">
        <v>78</v>
      </c>
      <c r="G200" s="31">
        <f>SUMIFS(G201:G1207,$C201:$C1207,$C201,$D201:$D1207,$D201)/2</f>
        <v>4486.8</v>
      </c>
      <c r="H200" s="31">
        <f>SUMIFS(H201:H1207,$C201:$C1207,$C201,$D201:$D1207,$D201)/2</f>
        <v>2724.6</v>
      </c>
      <c r="I200" s="31">
        <f>SUMIFS(I201:I1207,$C201:$C1207,$C201,$D201:$D1207,$D201)/2</f>
        <v>4486.8</v>
      </c>
      <c r="J200" s="31">
        <f>SUMIFS(J201:J1207,$C201:$C1207,$C201,$D201:$D1207,$D201)/2</f>
        <v>2724.6</v>
      </c>
    </row>
    <row r="201" spans="1:10" s="13" customFormat="1" ht="63" x14ac:dyDescent="0.25">
      <c r="A201" s="16">
        <v>2</v>
      </c>
      <c r="B201" s="32" t="s">
        <v>147</v>
      </c>
      <c r="C201" s="33" t="s">
        <v>91</v>
      </c>
      <c r="D201" s="33" t="s">
        <v>77</v>
      </c>
      <c r="E201" s="33" t="s">
        <v>28</v>
      </c>
      <c r="F201" s="33"/>
      <c r="G201" s="34">
        <f>SUMIFS(G202:G1204,$C202:$C1204,$C202,$D202:$D1204,$D202,$E202:$E1204,$E202)</f>
        <v>1072.2</v>
      </c>
      <c r="H201" s="34">
        <f>SUMIFS(H202:H1204,$C202:$C1204,$C202,$D202:$D1204,$D202,$E202:$E1204,$E202)</f>
        <v>0</v>
      </c>
      <c r="I201" s="34">
        <f>SUMIFS(I202:I1204,$C202:$C1204,$C202,$D202:$D1204,$D202,$E202:$E1204,$E202)</f>
        <v>1072.2</v>
      </c>
      <c r="J201" s="34">
        <f>SUMIFS(J202:J1204,$C202:$C1204,$C202,$D202:$D1204,$D202,$E202:$E1204,$E202)</f>
        <v>0</v>
      </c>
    </row>
    <row r="202" spans="1:10" s="13" customFormat="1" ht="47.25" x14ac:dyDescent="0.25">
      <c r="A202" s="17">
        <v>3</v>
      </c>
      <c r="B202" s="22" t="s">
        <v>11</v>
      </c>
      <c r="C202" s="23" t="s">
        <v>91</v>
      </c>
      <c r="D202" s="23" t="s">
        <v>77</v>
      </c>
      <c r="E202" s="23" t="s">
        <v>28</v>
      </c>
      <c r="F202" s="23" t="s">
        <v>80</v>
      </c>
      <c r="G202" s="24">
        <v>60</v>
      </c>
      <c r="H202" s="24"/>
      <c r="I202" s="24">
        <v>60</v>
      </c>
      <c r="J202" s="24"/>
    </row>
    <row r="203" spans="1:10" s="13" customFormat="1" ht="15.75" x14ac:dyDescent="0.25">
      <c r="A203" s="17">
        <v>3</v>
      </c>
      <c r="B203" s="22" t="s">
        <v>46</v>
      </c>
      <c r="C203" s="23" t="s">
        <v>91</v>
      </c>
      <c r="D203" s="23" t="s">
        <v>77</v>
      </c>
      <c r="E203" s="23" t="s">
        <v>28</v>
      </c>
      <c r="F203" s="23" t="s">
        <v>98</v>
      </c>
      <c r="G203" s="24">
        <v>1012.2</v>
      </c>
      <c r="H203" s="24"/>
      <c r="I203" s="24">
        <v>1012.2</v>
      </c>
      <c r="J203" s="24"/>
    </row>
    <row r="204" spans="1:10" s="13" customFormat="1" ht="84.6" customHeight="1" x14ac:dyDescent="0.25">
      <c r="A204" s="16">
        <v>2</v>
      </c>
      <c r="B204" s="32" t="s">
        <v>180</v>
      </c>
      <c r="C204" s="33" t="s">
        <v>91</v>
      </c>
      <c r="D204" s="33" t="s">
        <v>77</v>
      </c>
      <c r="E204" s="33" t="s">
        <v>29</v>
      </c>
      <c r="F204" s="33"/>
      <c r="G204" s="34">
        <f>SUMIFS(G205:G1207,$C205:$C1207,$C205,$D205:$D1207,$D205,$E205:$E1207,$E205)</f>
        <v>690</v>
      </c>
      <c r="H204" s="34">
        <f>SUMIFS(H205:H1207,$C205:$C1207,$C205,$D205:$D1207,$D205,$E205:$E1207,$E205)</f>
        <v>0</v>
      </c>
      <c r="I204" s="34">
        <f>SUMIFS(I205:I1207,$C205:$C1207,$C205,$D205:$D1207,$D205,$E205:$E1207,$E205)</f>
        <v>690</v>
      </c>
      <c r="J204" s="34">
        <f>SUMIFS(J205:J1207,$C205:$C1207,$C205,$D205:$D1207,$D205,$E205:$E1207,$E205)</f>
        <v>0</v>
      </c>
    </row>
    <row r="205" spans="1:10" s="13" customFormat="1" ht="47.25" x14ac:dyDescent="0.25">
      <c r="A205" s="17">
        <v>3</v>
      </c>
      <c r="B205" s="22" t="s">
        <v>60</v>
      </c>
      <c r="C205" s="23" t="s">
        <v>91</v>
      </c>
      <c r="D205" s="23" t="s">
        <v>77</v>
      </c>
      <c r="E205" s="23" t="s">
        <v>29</v>
      </c>
      <c r="F205" s="23" t="s">
        <v>101</v>
      </c>
      <c r="G205" s="24">
        <v>690</v>
      </c>
      <c r="H205" s="24"/>
      <c r="I205" s="24">
        <v>690</v>
      </c>
      <c r="J205" s="24"/>
    </row>
    <row r="206" spans="1:10" s="13" customFormat="1" ht="63" x14ac:dyDescent="0.25">
      <c r="A206" s="16">
        <v>2</v>
      </c>
      <c r="B206" s="41" t="s">
        <v>133</v>
      </c>
      <c r="C206" s="33" t="s">
        <v>91</v>
      </c>
      <c r="D206" s="33" t="s">
        <v>77</v>
      </c>
      <c r="E206" s="33" t="s">
        <v>9</v>
      </c>
      <c r="F206" s="33"/>
      <c r="G206" s="34">
        <f>SUMIFS(G207:G1209,$C207:$C1209,$C207,$D207:$D1209,$D207,$E207:$E1209,$E207)</f>
        <v>2218.6999999999998</v>
      </c>
      <c r="H206" s="34">
        <f>SUMIFS(H207:H1209,$C207:$C1209,$C207,$D207:$D1209,$D207,$E207:$E1209,$E207)</f>
        <v>2218.6999999999998</v>
      </c>
      <c r="I206" s="34">
        <f>SUMIFS(I207:I1209,$C207:$C1209,$C207,$D207:$D1209,$D207,$E207:$E1209,$E207)</f>
        <v>2218.6999999999998</v>
      </c>
      <c r="J206" s="34">
        <f>SUMIFS(J207:J1209,$C207:$C1209,$C207,$D207:$D1209,$D207,$E207:$E1209,$E207)</f>
        <v>2218.6999999999998</v>
      </c>
    </row>
    <row r="207" spans="1:10" s="13" customFormat="1" ht="31.5" x14ac:dyDescent="0.25">
      <c r="A207" s="17">
        <v>3</v>
      </c>
      <c r="B207" s="22" t="s">
        <v>23</v>
      </c>
      <c r="C207" s="23" t="s">
        <v>91</v>
      </c>
      <c r="D207" s="23" t="s">
        <v>77</v>
      </c>
      <c r="E207" s="23" t="s">
        <v>9</v>
      </c>
      <c r="F207" s="23" t="s">
        <v>89</v>
      </c>
      <c r="G207" s="24">
        <v>1954</v>
      </c>
      <c r="H207" s="24">
        <v>1954</v>
      </c>
      <c r="I207" s="24">
        <v>1954</v>
      </c>
      <c r="J207" s="24">
        <v>1954</v>
      </c>
    </row>
    <row r="208" spans="1:10" s="13" customFormat="1" ht="47.25" x14ac:dyDescent="0.25">
      <c r="A208" s="17">
        <v>3</v>
      </c>
      <c r="B208" s="22" t="s">
        <v>11</v>
      </c>
      <c r="C208" s="23" t="s">
        <v>91</v>
      </c>
      <c r="D208" s="23" t="s">
        <v>77</v>
      </c>
      <c r="E208" s="23" t="s">
        <v>9</v>
      </c>
      <c r="F208" s="23" t="s">
        <v>80</v>
      </c>
      <c r="G208" s="24">
        <v>264.7</v>
      </c>
      <c r="H208" s="24">
        <v>264.7</v>
      </c>
      <c r="I208" s="24">
        <v>264.7</v>
      </c>
      <c r="J208" s="24">
        <v>264.7</v>
      </c>
    </row>
    <row r="209" spans="1:10" s="13" customFormat="1" ht="15.75" x14ac:dyDescent="0.25">
      <c r="A209" s="17">
        <v>3</v>
      </c>
      <c r="B209" s="22" t="s">
        <v>12</v>
      </c>
      <c r="C209" s="23" t="s">
        <v>91</v>
      </c>
      <c r="D209" s="23" t="s">
        <v>77</v>
      </c>
      <c r="E209" s="23" t="s">
        <v>9</v>
      </c>
      <c r="F209" s="23" t="s">
        <v>81</v>
      </c>
      <c r="G209" s="24"/>
      <c r="H209" s="24"/>
      <c r="I209" s="24"/>
      <c r="J209" s="24"/>
    </row>
    <row r="210" spans="1:10" s="13" customFormat="1" ht="63" x14ac:dyDescent="0.25">
      <c r="A210" s="16">
        <v>2</v>
      </c>
      <c r="B210" s="41" t="s">
        <v>134</v>
      </c>
      <c r="C210" s="33" t="s">
        <v>91</v>
      </c>
      <c r="D210" s="33" t="s">
        <v>77</v>
      </c>
      <c r="E210" s="33" t="s">
        <v>33</v>
      </c>
      <c r="F210" s="33"/>
      <c r="G210" s="34">
        <f>SUMIFS(G211:G1213,$C211:$C1213,$C211,$D211:$D1213,$D211,$E211:$E1213,$E211)</f>
        <v>505.90000000000003</v>
      </c>
      <c r="H210" s="34">
        <f>SUMIFS(H211:H1213,$C211:$C1213,$C211,$D211:$D1213,$D211,$E211:$E1213,$E211)</f>
        <v>505.90000000000003</v>
      </c>
      <c r="I210" s="34">
        <f>SUMIFS(I211:I1213,$C211:$C1213,$C211,$D211:$D1213,$D211,$E211:$E1213,$E211)</f>
        <v>505.90000000000003</v>
      </c>
      <c r="J210" s="34">
        <f>SUMIFS(J211:J1213,$C211:$C1213,$C211,$D211:$D1213,$D211,$E211:$E1213,$E211)</f>
        <v>505.90000000000003</v>
      </c>
    </row>
    <row r="211" spans="1:10" s="13" customFormat="1" ht="31.5" x14ac:dyDescent="0.25">
      <c r="A211" s="17">
        <v>3</v>
      </c>
      <c r="B211" s="22" t="s">
        <v>10</v>
      </c>
      <c r="C211" s="23" t="s">
        <v>91</v>
      </c>
      <c r="D211" s="23" t="s">
        <v>77</v>
      </c>
      <c r="E211" s="23" t="s">
        <v>33</v>
      </c>
      <c r="F211" s="23" t="s">
        <v>79</v>
      </c>
      <c r="G211" s="24">
        <v>381.1</v>
      </c>
      <c r="H211" s="24">
        <v>381.1</v>
      </c>
      <c r="I211" s="24">
        <v>381.1</v>
      </c>
      <c r="J211" s="24">
        <v>381.1</v>
      </c>
    </row>
    <row r="212" spans="1:10" s="13" customFormat="1" ht="47.25" x14ac:dyDescent="0.25">
      <c r="A212" s="17">
        <v>3</v>
      </c>
      <c r="B212" s="22" t="s">
        <v>11</v>
      </c>
      <c r="C212" s="23" t="s">
        <v>91</v>
      </c>
      <c r="D212" s="23" t="s">
        <v>77</v>
      </c>
      <c r="E212" s="23" t="s">
        <v>33</v>
      </c>
      <c r="F212" s="23" t="s">
        <v>80</v>
      </c>
      <c r="G212" s="24">
        <v>124.8</v>
      </c>
      <c r="H212" s="24">
        <v>124.8</v>
      </c>
      <c r="I212" s="24">
        <v>124.8</v>
      </c>
      <c r="J212" s="24">
        <v>124.8</v>
      </c>
    </row>
    <row r="213" spans="1:10" s="13" customFormat="1" ht="15.75" x14ac:dyDescent="0.25">
      <c r="A213" s="14">
        <v>0</v>
      </c>
      <c r="B213" s="26" t="s">
        <v>119</v>
      </c>
      <c r="C213" s="27" t="s">
        <v>92</v>
      </c>
      <c r="D213" s="27" t="s">
        <v>121</v>
      </c>
      <c r="E213" s="27"/>
      <c r="F213" s="27"/>
      <c r="G213" s="28">
        <f>SUMIFS(G214:G1231,$C214:$C1231,$C214)/3</f>
        <v>11124.199999999999</v>
      </c>
      <c r="H213" s="28">
        <f>SUMIFS(H214:H1221,$C214:$C1221,$C214)/3</f>
        <v>4624.8999999999996</v>
      </c>
      <c r="I213" s="28">
        <f>SUMIFS(I214:I1231,$C214:$C1231,$C214)/3</f>
        <v>11124.199999999999</v>
      </c>
      <c r="J213" s="28">
        <f>SUMIFS(J214:J1221,$C214:$C1221,$C214)/3</f>
        <v>4624.8999999999996</v>
      </c>
    </row>
    <row r="214" spans="1:10" s="13" customFormat="1" ht="15.75" x14ac:dyDescent="0.25">
      <c r="A214" s="15">
        <v>1</v>
      </c>
      <c r="B214" s="29" t="s">
        <v>30</v>
      </c>
      <c r="C214" s="30" t="s">
        <v>92</v>
      </c>
      <c r="D214" s="30" t="s">
        <v>76</v>
      </c>
      <c r="E214" s="30" t="s">
        <v>6</v>
      </c>
      <c r="F214" s="30" t="s">
        <v>78</v>
      </c>
      <c r="G214" s="31">
        <f>SUMIFS(G215:G1221,$C215:$C1221,$C215,$D215:$D1221,$D215)/2</f>
        <v>11124.2</v>
      </c>
      <c r="H214" s="31">
        <f>SUMIFS(H215:H1221,$C215:$C1221,$C215,$D215:$D1221,$D215)/2</f>
        <v>4624.8999999999996</v>
      </c>
      <c r="I214" s="31">
        <f>SUMIFS(I215:I1221,$C215:$C1221,$C215,$D215:$D1221,$D215)/2</f>
        <v>11124.2</v>
      </c>
      <c r="J214" s="31">
        <f>SUMIFS(J215:J1221,$C215:$C1221,$C215,$D215:$D1221,$D215)/2</f>
        <v>4624.8999999999996</v>
      </c>
    </row>
    <row r="215" spans="1:10" s="13" customFormat="1" ht="47.25" x14ac:dyDescent="0.25">
      <c r="A215" s="16">
        <v>2</v>
      </c>
      <c r="B215" s="32" t="s">
        <v>199</v>
      </c>
      <c r="C215" s="33" t="s">
        <v>92</v>
      </c>
      <c r="D215" s="33" t="s">
        <v>76</v>
      </c>
      <c r="E215" s="33" t="s">
        <v>31</v>
      </c>
      <c r="F215" s="33"/>
      <c r="G215" s="34">
        <f>SUMIFS(G216:G1218,$C216:$C1218,$C216,$D216:$D1218,$D216,$E216:$E1218,$E216)</f>
        <v>2690.8</v>
      </c>
      <c r="H215" s="34">
        <f>SUMIFS(H216:H1218,$C216:$C1218,$C216,$D216:$D1218,$D216,$E216:$E1218,$E216)</f>
        <v>0</v>
      </c>
      <c r="I215" s="34">
        <f>SUMIFS(I216:I1218,$C216:$C1218,$C216,$D216:$D1218,$D216,$E216:$E1218,$E216)</f>
        <v>2690.8</v>
      </c>
      <c r="J215" s="34">
        <f>SUMIFS(J216:J1218,$C216:$C1218,$C216,$D216:$D1218,$D216,$E216:$E1218,$E216)</f>
        <v>0</v>
      </c>
    </row>
    <row r="216" spans="1:10" s="13" customFormat="1" ht="31.5" x14ac:dyDescent="0.25">
      <c r="A216" s="17">
        <v>3</v>
      </c>
      <c r="B216" s="22" t="s">
        <v>23</v>
      </c>
      <c r="C216" s="23" t="s">
        <v>92</v>
      </c>
      <c r="D216" s="23" t="s">
        <v>76</v>
      </c>
      <c r="E216" s="23" t="s">
        <v>31</v>
      </c>
      <c r="F216" s="23" t="s">
        <v>89</v>
      </c>
      <c r="G216" s="24"/>
      <c r="H216" s="24"/>
      <c r="I216" s="24"/>
      <c r="J216" s="24"/>
    </row>
    <row r="217" spans="1:10" s="13" customFormat="1" ht="15.75" x14ac:dyDescent="0.25">
      <c r="A217" s="17">
        <v>3</v>
      </c>
      <c r="B217" s="43" t="s">
        <v>46</v>
      </c>
      <c r="C217" s="23" t="s">
        <v>92</v>
      </c>
      <c r="D217" s="23" t="s">
        <v>76</v>
      </c>
      <c r="E217" s="23" t="s">
        <v>31</v>
      </c>
      <c r="F217" s="23" t="s">
        <v>98</v>
      </c>
      <c r="G217" s="24">
        <v>2690.8</v>
      </c>
      <c r="H217" s="25"/>
      <c r="I217" s="24">
        <v>2690.8</v>
      </c>
      <c r="J217" s="25"/>
    </row>
    <row r="218" spans="1:10" s="13" customFormat="1" ht="50.45" customHeight="1" x14ac:dyDescent="0.25">
      <c r="A218" s="16">
        <v>2</v>
      </c>
      <c r="B218" s="32" t="s">
        <v>193</v>
      </c>
      <c r="C218" s="33" t="s">
        <v>92</v>
      </c>
      <c r="D218" s="33" t="s">
        <v>76</v>
      </c>
      <c r="E218" s="33" t="s">
        <v>62</v>
      </c>
      <c r="F218" s="33"/>
      <c r="G218" s="34">
        <f>SUMIFS(G219:G1221,$C219:$C1221,$C219,$D219:$D1221,$D219,$E219:$E1221,$E219)</f>
        <v>5441.1</v>
      </c>
      <c r="H218" s="34">
        <f>SUMIFS(H219:H1221,$C219:$C1221,$C219,$D219:$D1221,$D219,$E219:$E1221,$E219)</f>
        <v>4624.8999999999996</v>
      </c>
      <c r="I218" s="34">
        <f>SUMIFS(I219:I1221,$C219:$C1221,$C219,$D219:$D1221,$D219,$E219:$E1221,$E219)</f>
        <v>5441.1</v>
      </c>
      <c r="J218" s="34">
        <f>SUMIFS(J219:J1221,$C219:$C1221,$C219,$D219:$D1221,$D219,$E219:$E1221,$E219)</f>
        <v>4624.8999999999996</v>
      </c>
    </row>
    <row r="219" spans="1:10" s="13" customFormat="1" ht="128.44999999999999" customHeight="1" x14ac:dyDescent="0.25">
      <c r="A219" s="17">
        <v>3</v>
      </c>
      <c r="B219" s="22" t="s">
        <v>127</v>
      </c>
      <c r="C219" s="23" t="s">
        <v>92</v>
      </c>
      <c r="D219" s="23" t="s">
        <v>76</v>
      </c>
      <c r="E219" s="23" t="s">
        <v>62</v>
      </c>
      <c r="F219" s="23" t="s">
        <v>128</v>
      </c>
      <c r="G219" s="24">
        <v>5441.1</v>
      </c>
      <c r="H219" s="24">
        <v>4624.8999999999996</v>
      </c>
      <c r="I219" s="24">
        <v>5441.1</v>
      </c>
      <c r="J219" s="24">
        <v>4624.8999999999996</v>
      </c>
    </row>
    <row r="220" spans="1:10" s="13" customFormat="1" ht="81.599999999999994" customHeight="1" x14ac:dyDescent="0.25">
      <c r="A220" s="16">
        <v>2</v>
      </c>
      <c r="B220" s="32" t="s">
        <v>165</v>
      </c>
      <c r="C220" s="33" t="s">
        <v>92</v>
      </c>
      <c r="D220" s="33" t="s">
        <v>76</v>
      </c>
      <c r="E220" s="33" t="s">
        <v>45</v>
      </c>
      <c r="F220" s="33"/>
      <c r="G220" s="34">
        <f>SUMIFS(G221:G1223,$C221:$C1223,$C221,$D221:$D1223,$D221,$E221:$E1223,$E221)</f>
        <v>2982.3</v>
      </c>
      <c r="H220" s="34">
        <f>SUMIFS(H221:H1223,$C221:$C1223,$C221,$D221:$D1223,$D221,$E221:$E1223,$E221)</f>
        <v>0</v>
      </c>
      <c r="I220" s="34">
        <f>SUMIFS(I221:I1223,$C221:$C1223,$C221,$D221:$D1223,$D221,$E221:$E1223,$E221)</f>
        <v>2982.3</v>
      </c>
      <c r="J220" s="34">
        <f>SUMIFS(J221:J1223,$C221:$C1223,$C221,$D221:$D1223,$D221,$E221:$E1223,$E221)</f>
        <v>0</v>
      </c>
    </row>
    <row r="221" spans="1:10" s="13" customFormat="1" ht="15.75" x14ac:dyDescent="0.25">
      <c r="A221" s="17">
        <v>3</v>
      </c>
      <c r="B221" s="22" t="s">
        <v>46</v>
      </c>
      <c r="C221" s="23" t="s">
        <v>92</v>
      </c>
      <c r="D221" s="23" t="s">
        <v>76</v>
      </c>
      <c r="E221" s="23" t="s">
        <v>45</v>
      </c>
      <c r="F221" s="23" t="s">
        <v>98</v>
      </c>
      <c r="G221" s="24">
        <v>2982.3</v>
      </c>
      <c r="H221" s="25"/>
      <c r="I221" s="24">
        <v>2982.3</v>
      </c>
      <c r="J221" s="25"/>
    </row>
    <row r="222" spans="1:10" s="13" customFormat="1" ht="47.25" x14ac:dyDescent="0.25">
      <c r="A222" s="16">
        <v>2</v>
      </c>
      <c r="B222" s="41" t="s">
        <v>207</v>
      </c>
      <c r="C222" s="33" t="s">
        <v>92</v>
      </c>
      <c r="D222" s="33" t="s">
        <v>76</v>
      </c>
      <c r="E222" s="33" t="s">
        <v>206</v>
      </c>
      <c r="F222" s="33"/>
      <c r="G222" s="34">
        <f>SUMIFS(G223:G1226,$C223:$C1226,$C223,$D223:$D1226,$D223,$E223:$E1226,$E223)</f>
        <v>10</v>
      </c>
      <c r="H222" s="34">
        <f>SUMIFS(H223:H1226,$C223:$C1226,$C223,$D223:$D1226,$D223,$E223:$E1226,$E223)</f>
        <v>0</v>
      </c>
      <c r="I222" s="34">
        <f>SUMIFS(I223:I1226,$C223:$C1226,$C223,$D223:$D1226,$D223,$E223:$E1226,$E223)</f>
        <v>10</v>
      </c>
      <c r="J222" s="34">
        <f>SUMIFS(J223:J1226,$C223:$C1226,$C223,$D223:$D1226,$D223,$E223:$E1226,$E223)</f>
        <v>0</v>
      </c>
    </row>
    <row r="223" spans="1:10" s="13" customFormat="1" ht="15.75" x14ac:dyDescent="0.25">
      <c r="A223" s="17">
        <v>3</v>
      </c>
      <c r="B223" s="22" t="s">
        <v>46</v>
      </c>
      <c r="C223" s="23" t="s">
        <v>92</v>
      </c>
      <c r="D223" s="23" t="s">
        <v>76</v>
      </c>
      <c r="E223" s="23" t="s">
        <v>206</v>
      </c>
      <c r="F223" s="23" t="s">
        <v>98</v>
      </c>
      <c r="G223" s="24">
        <v>10</v>
      </c>
      <c r="H223" s="24"/>
      <c r="I223" s="24">
        <v>10</v>
      </c>
      <c r="J223" s="24"/>
    </row>
    <row r="224" spans="1:10" s="13" customFormat="1" ht="15.75" x14ac:dyDescent="0.25">
      <c r="A224" s="14">
        <v>0</v>
      </c>
      <c r="B224" s="26" t="s">
        <v>120</v>
      </c>
      <c r="C224" s="27" t="s">
        <v>94</v>
      </c>
      <c r="D224" s="27" t="s">
        <v>121</v>
      </c>
      <c r="E224" s="27"/>
      <c r="F224" s="27"/>
      <c r="G224" s="28">
        <f>SUMIFS(G225:G1240,$C225:$C1240,$C225)/3</f>
        <v>3396.7000000000003</v>
      </c>
      <c r="H224" s="28">
        <f>SUMIFS(H225:H1230,$C225:$C1230,$C225)/3</f>
        <v>0</v>
      </c>
      <c r="I224" s="28">
        <f>SUMIFS(I225:I1240,$C225:$C1240,$C225)/3</f>
        <v>3396.7000000000003</v>
      </c>
      <c r="J224" s="28">
        <f>SUMIFS(J225:J1230,$C225:$C1230,$C225)/3</f>
        <v>0</v>
      </c>
    </row>
    <row r="225" spans="1:10" s="13" customFormat="1" ht="15.75" x14ac:dyDescent="0.25">
      <c r="A225" s="15">
        <v>1</v>
      </c>
      <c r="B225" s="29" t="s">
        <v>73</v>
      </c>
      <c r="C225" s="30" t="s">
        <v>94</v>
      </c>
      <c r="D225" s="30" t="s">
        <v>95</v>
      </c>
      <c r="E225" s="30" t="s">
        <v>6</v>
      </c>
      <c r="F225" s="30" t="s">
        <v>78</v>
      </c>
      <c r="G225" s="31">
        <f>SUMIFS(G226:G1230,$C226:$C1230,$C226,$D226:$D1230,$D226)/2</f>
        <v>3396.7</v>
      </c>
      <c r="H225" s="31">
        <f>SUMIFS(H226:H1230,$C226:$C1230,$C226,$D226:$D1230,$D226)/2</f>
        <v>0</v>
      </c>
      <c r="I225" s="31">
        <f>SUMIFS(I226:I1230,$C226:$C1230,$C226,$D226:$D1230,$D226)/2</f>
        <v>3396.7</v>
      </c>
      <c r="J225" s="31">
        <f>SUMIFS(J226:J1230,$C226:$C1230,$C226,$D226:$D1230,$D226)/2</f>
        <v>0</v>
      </c>
    </row>
    <row r="226" spans="1:10" s="13" customFormat="1" ht="47.25" x14ac:dyDescent="0.25">
      <c r="A226" s="16">
        <v>2</v>
      </c>
      <c r="B226" s="35" t="s">
        <v>181</v>
      </c>
      <c r="C226" s="33" t="s">
        <v>94</v>
      </c>
      <c r="D226" s="33" t="s">
        <v>95</v>
      </c>
      <c r="E226" s="33" t="s">
        <v>74</v>
      </c>
      <c r="F226" s="33"/>
      <c r="G226" s="34">
        <f>SUMIFS(G227:G1227,$C227:$C1227,$C227,$D227:$D1227,$D227,$E227:$E1227,$E227)</f>
        <v>1932.8</v>
      </c>
      <c r="H226" s="34">
        <f>SUMIFS(H227:H1227,$C227:$C1227,$C227,$D227:$D1227,$D227,$E227:$E1227,$E227)</f>
        <v>0</v>
      </c>
      <c r="I226" s="34">
        <f>SUMIFS(I227:I1227,$C227:$C1227,$C227,$D227:$D1227,$D227,$E227:$E1227,$E227)</f>
        <v>1932.8</v>
      </c>
      <c r="J226" s="34">
        <f>SUMIFS(J227:J1227,$C227:$C1227,$C227,$D227:$D1227,$D227,$E227:$E1227,$E227)</f>
        <v>0</v>
      </c>
    </row>
    <row r="227" spans="1:10" s="13" customFormat="1" ht="15.75" x14ac:dyDescent="0.25">
      <c r="A227" s="17">
        <v>3</v>
      </c>
      <c r="B227" s="22" t="s">
        <v>46</v>
      </c>
      <c r="C227" s="23" t="s">
        <v>94</v>
      </c>
      <c r="D227" s="23" t="s">
        <v>95</v>
      </c>
      <c r="E227" s="23" t="s">
        <v>74</v>
      </c>
      <c r="F227" s="23" t="s">
        <v>98</v>
      </c>
      <c r="G227" s="24">
        <v>1932.8</v>
      </c>
      <c r="H227" s="25"/>
      <c r="I227" s="24">
        <v>1932.8</v>
      </c>
      <c r="J227" s="25"/>
    </row>
    <row r="228" spans="1:10" s="13" customFormat="1" ht="94.5" x14ac:dyDescent="0.25">
      <c r="A228" s="16">
        <v>2</v>
      </c>
      <c r="B228" s="45" t="s">
        <v>209</v>
      </c>
      <c r="C228" s="33" t="s">
        <v>94</v>
      </c>
      <c r="D228" s="33" t="s">
        <v>95</v>
      </c>
      <c r="E228" s="33" t="s">
        <v>149</v>
      </c>
      <c r="F228" s="33"/>
      <c r="G228" s="34">
        <f>SUMIFS(G229:G1229,$C229:$C1229,$C229,$D229:$D1229,$D229,$E229:$E1229,$E229)</f>
        <v>1463.9</v>
      </c>
      <c r="H228" s="34">
        <f>SUMIFS(H229:H1229,$C229:$C1229,$C229,$D229:$D1229,$D229,$E229:$E1229,$E229)</f>
        <v>0</v>
      </c>
      <c r="I228" s="34">
        <f>SUMIFS(I229:I1229,$C229:$C1229,$C229,$D229:$D1229,$D229,$E229:$E1229,$E229)</f>
        <v>1463.9</v>
      </c>
      <c r="J228" s="34">
        <f>SUMIFS(J229:J1229,$C229:$C1229,$C229,$D229:$D1229,$D229,$E229:$E1229,$E229)</f>
        <v>0</v>
      </c>
    </row>
    <row r="229" spans="1:10" s="13" customFormat="1" ht="15.75" x14ac:dyDescent="0.25">
      <c r="A229" s="17">
        <v>3</v>
      </c>
      <c r="B229" s="22" t="s">
        <v>46</v>
      </c>
      <c r="C229" s="23" t="s">
        <v>94</v>
      </c>
      <c r="D229" s="23" t="s">
        <v>95</v>
      </c>
      <c r="E229" s="23" t="s">
        <v>149</v>
      </c>
      <c r="F229" s="23" t="s">
        <v>98</v>
      </c>
      <c r="G229" s="24">
        <v>1463.9</v>
      </c>
      <c r="H229" s="25"/>
      <c r="I229" s="24">
        <v>1463.9</v>
      </c>
      <c r="J229" s="25"/>
    </row>
    <row r="230" spans="1:10" s="13" customFormat="1" ht="47.25" x14ac:dyDescent="0.25">
      <c r="A230" s="14">
        <v>0</v>
      </c>
      <c r="B230" s="26" t="s">
        <v>196</v>
      </c>
      <c r="C230" s="27" t="s">
        <v>83</v>
      </c>
      <c r="D230" s="27" t="s">
        <v>121</v>
      </c>
      <c r="E230" s="27"/>
      <c r="F230" s="27"/>
      <c r="G230" s="28">
        <f>SUMIFS(G231:G1246,$C231:$C1246,$C231)/3</f>
        <v>80618</v>
      </c>
      <c r="H230" s="28">
        <f>SUMIFS(H231:H1236,$C231:$C1236,$C231)/3</f>
        <v>789</v>
      </c>
      <c r="I230" s="28">
        <f>SUMIFS(I231:I1246,$C231:$C1246,$C231)/3</f>
        <v>81593.100000000006</v>
      </c>
      <c r="J230" s="28">
        <f>SUMIFS(J231:J1236,$C231:$C1236,$C231)/3</f>
        <v>789</v>
      </c>
    </row>
    <row r="231" spans="1:10" s="13" customFormat="1" ht="47.25" x14ac:dyDescent="0.25">
      <c r="A231" s="15">
        <v>1</v>
      </c>
      <c r="B231" s="29" t="s">
        <v>15</v>
      </c>
      <c r="C231" s="30" t="s">
        <v>83</v>
      </c>
      <c r="D231" s="30" t="s">
        <v>76</v>
      </c>
      <c r="E231" s="30" t="s">
        <v>6</v>
      </c>
      <c r="F231" s="30" t="s">
        <v>78</v>
      </c>
      <c r="G231" s="31">
        <f>SUMIFS(G232:G1236,$C232:$C1236,$C232,$D232:$D1236,$D232)/2</f>
        <v>21900</v>
      </c>
      <c r="H231" s="31">
        <f>SUMIFS(H232:H1236,$C232:$C1236,$C232,$D232:$D1236,$D232)/2</f>
        <v>789</v>
      </c>
      <c r="I231" s="31">
        <f>SUMIFS(I232:I1236,$C232:$C1236,$C232,$D232:$D1236,$D232)/2</f>
        <v>21900</v>
      </c>
      <c r="J231" s="31">
        <f>SUMIFS(J232:J1236,$C232:$C1236,$C232,$D232:$D1236,$D232)/2</f>
        <v>789</v>
      </c>
    </row>
    <row r="232" spans="1:10" s="13" customFormat="1" ht="31.5" x14ac:dyDescent="0.25">
      <c r="A232" s="16">
        <v>2</v>
      </c>
      <c r="B232" s="32" t="s">
        <v>16</v>
      </c>
      <c r="C232" s="33" t="s">
        <v>83</v>
      </c>
      <c r="D232" s="33" t="s">
        <v>76</v>
      </c>
      <c r="E232" s="33" t="s">
        <v>135</v>
      </c>
      <c r="F232" s="33" t="s">
        <v>78</v>
      </c>
      <c r="G232" s="34">
        <f>SUMIFS(G233:G1233,$C233:$C1233,$C233,$D233:$D1233,$D233,$E233:$E1233,$E233)</f>
        <v>21900</v>
      </c>
      <c r="H232" s="34">
        <f>SUMIFS(H233:H1233,$C233:$C1233,$C233,$D233:$D1233,$D233,$E233:$E1233,$E233)</f>
        <v>789</v>
      </c>
      <c r="I232" s="34">
        <f>SUMIFS(I233:I1233,$C233:$C1233,$C233,$D233:$D1233,$D233,$E233:$E1233,$E233)</f>
        <v>21900</v>
      </c>
      <c r="J232" s="34">
        <f>SUMIFS(J233:J1233,$C233:$C1233,$C233,$D233:$D1233,$D233,$E233:$E1233,$E233)</f>
        <v>789</v>
      </c>
    </row>
    <row r="233" spans="1:10" s="13" customFormat="1" ht="15.75" x14ac:dyDescent="0.25">
      <c r="A233" s="17">
        <v>3</v>
      </c>
      <c r="B233" s="22" t="s">
        <v>18</v>
      </c>
      <c r="C233" s="23" t="s">
        <v>83</v>
      </c>
      <c r="D233" s="23" t="s">
        <v>76</v>
      </c>
      <c r="E233" s="23" t="s">
        <v>135</v>
      </c>
      <c r="F233" s="23" t="s">
        <v>84</v>
      </c>
      <c r="G233" s="24">
        <v>21900</v>
      </c>
      <c r="H233" s="24">
        <v>789</v>
      </c>
      <c r="I233" s="24">
        <v>21900</v>
      </c>
      <c r="J233" s="24">
        <v>789</v>
      </c>
    </row>
    <row r="234" spans="1:10" s="13" customFormat="1" ht="31.5" x14ac:dyDescent="0.25">
      <c r="A234" s="15">
        <v>1</v>
      </c>
      <c r="B234" s="29" t="s">
        <v>185</v>
      </c>
      <c r="C234" s="30" t="s">
        <v>83</v>
      </c>
      <c r="D234" s="30" t="s">
        <v>85</v>
      </c>
      <c r="E234" s="30"/>
      <c r="F234" s="30"/>
      <c r="G234" s="31">
        <f>SUMIFS(G235:G1242,$C235:$C1242,$C235,$D235:$D1242,$D235)/2</f>
        <v>58718</v>
      </c>
      <c r="H234" s="31">
        <f>SUMIFS(H235:H1242,$C235:$C1242,$C235,$D235:$D1242,$D235)/2</f>
        <v>0</v>
      </c>
      <c r="I234" s="31">
        <f>SUMIFS(I235:I1242,$C235:$C1242,$C235,$D235:$D1242,$D235)/2</f>
        <v>59693.1</v>
      </c>
      <c r="J234" s="31">
        <f>SUMIFS(J235:J1242,$C235:$C1242,$C235,$D235:$D1242,$D235)/2</f>
        <v>0</v>
      </c>
    </row>
    <row r="235" spans="1:10" s="13" customFormat="1" ht="31.5" x14ac:dyDescent="0.25">
      <c r="A235" s="16">
        <v>2</v>
      </c>
      <c r="B235" s="32" t="s">
        <v>16</v>
      </c>
      <c r="C235" s="33" t="s">
        <v>83</v>
      </c>
      <c r="D235" s="33" t="s">
        <v>85</v>
      </c>
      <c r="E235" s="33" t="s">
        <v>135</v>
      </c>
      <c r="F235" s="33"/>
      <c r="G235" s="34">
        <f>SUMIFS(G236:G1239,$C236:$C1239,$C236,$D236:$D1239,$D236,$E236:$E1239,$E236)</f>
        <v>58718</v>
      </c>
      <c r="H235" s="34">
        <f>SUMIFS(H236:H1239,$C236:$C1239,$C236,$D236:$D1239,$D236,$E236:$E1239,$E236)</f>
        <v>0</v>
      </c>
      <c r="I235" s="34">
        <f>SUMIFS(I236:I1239,$C236:$C1239,$C236,$D236:$D1239,$D236,$E236:$E1239,$E236)</f>
        <v>59693.1</v>
      </c>
      <c r="J235" s="34">
        <f>SUMIFS(J236:J1239,$C236:$C1239,$C236,$D236:$D1239,$D236,$E236:$E1239,$E236)</f>
        <v>0</v>
      </c>
    </row>
    <row r="236" spans="1:10" s="13" customFormat="1" ht="15.75" x14ac:dyDescent="0.25">
      <c r="A236" s="17">
        <v>3</v>
      </c>
      <c r="B236" s="22" t="s">
        <v>19</v>
      </c>
      <c r="C236" s="23" t="s">
        <v>83</v>
      </c>
      <c r="D236" s="23" t="s">
        <v>85</v>
      </c>
      <c r="E236" s="23" t="s">
        <v>135</v>
      </c>
      <c r="F236" s="23" t="s">
        <v>86</v>
      </c>
      <c r="G236" s="24">
        <v>58718</v>
      </c>
      <c r="H236" s="24"/>
      <c r="I236" s="24">
        <v>59693.1</v>
      </c>
      <c r="J236" s="24"/>
    </row>
    <row r="237" spans="1:10" s="13" customFormat="1" ht="15.75" x14ac:dyDescent="0.25">
      <c r="A237" s="12"/>
      <c r="B237" s="36" t="s">
        <v>75</v>
      </c>
      <c r="C237" s="37"/>
      <c r="D237" s="37"/>
      <c r="E237" s="37" t="s">
        <v>6</v>
      </c>
      <c r="F237" s="37"/>
      <c r="G237" s="38">
        <f>SUMIF($A14:$A236,$A14,G14:G236)</f>
        <v>614328</v>
      </c>
      <c r="H237" s="38">
        <f>SUMIF($A14:$A236,$A14,H14:H236)</f>
        <v>266992.10000000003</v>
      </c>
      <c r="I237" s="38">
        <f>SUMIF($A14:$A236,$A14,I14:I236)</f>
        <v>610871.79999999993</v>
      </c>
      <c r="J237" s="38">
        <f>SUMIF($A14:$A236,$A14,J14:J236)</f>
        <v>261947.5</v>
      </c>
    </row>
  </sheetData>
  <autoFilter ref="A6:H237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40625" defaultRowHeight="15" x14ac:dyDescent="0.25"/>
  <cols>
    <col min="1" max="1" width="9.140625" style="6"/>
    <col min="2" max="2" width="24.85546875" style="6" customWidth="1"/>
    <col min="3" max="3" width="9.42578125" style="6" customWidth="1"/>
    <col min="4" max="4" width="19.5703125" style="6" customWidth="1"/>
    <col min="5" max="5" width="20" style="6" customWidth="1"/>
    <col min="6" max="6" width="17.28515625" style="6" customWidth="1"/>
    <col min="7" max="7" width="18.28515625" style="6" customWidth="1"/>
    <col min="8" max="16384" width="9.140625" style="6"/>
  </cols>
  <sheetData>
    <row r="3" spans="2:7" ht="15" customHeight="1" x14ac:dyDescent="0.25">
      <c r="B3" s="63" t="s">
        <v>110</v>
      </c>
      <c r="C3" s="63" t="s">
        <v>108</v>
      </c>
      <c r="D3" s="66" t="s">
        <v>103</v>
      </c>
      <c r="E3" s="67"/>
      <c r="F3" s="66" t="s">
        <v>104</v>
      </c>
      <c r="G3" s="67"/>
    </row>
    <row r="4" spans="2:7" x14ac:dyDescent="0.25">
      <c r="B4" s="64"/>
      <c r="C4" s="64"/>
      <c r="D4" s="68"/>
      <c r="E4" s="69"/>
      <c r="F4" s="68"/>
      <c r="G4" s="69"/>
    </row>
    <row r="5" spans="2:7" ht="0.75" customHeight="1" x14ac:dyDescent="0.25">
      <c r="B5" s="64"/>
      <c r="C5" s="64"/>
      <c r="D5" s="68"/>
      <c r="E5" s="69"/>
      <c r="F5" s="68"/>
      <c r="G5" s="69"/>
    </row>
    <row r="6" spans="2:7" ht="15" hidden="1" customHeight="1" x14ac:dyDescent="0.25">
      <c r="B6" s="64"/>
      <c r="C6" s="64"/>
      <c r="D6" s="70"/>
      <c r="E6" s="71"/>
      <c r="F6" s="70"/>
      <c r="G6" s="71"/>
    </row>
    <row r="7" spans="2:7" ht="15" customHeight="1" x14ac:dyDescent="0.25">
      <c r="B7" s="64"/>
      <c r="C7" s="64"/>
      <c r="D7" s="72" t="s">
        <v>5</v>
      </c>
      <c r="E7" s="72" t="s">
        <v>102</v>
      </c>
      <c r="F7" s="72" t="s">
        <v>5</v>
      </c>
      <c r="G7" s="72" t="s">
        <v>102</v>
      </c>
    </row>
    <row r="8" spans="2:7" x14ac:dyDescent="0.25">
      <c r="B8" s="64"/>
      <c r="C8" s="64"/>
      <c r="D8" s="73"/>
      <c r="E8" s="73"/>
      <c r="F8" s="73"/>
      <c r="G8" s="73"/>
    </row>
    <row r="9" spans="2:7" x14ac:dyDescent="0.25">
      <c r="B9" s="64"/>
      <c r="C9" s="64"/>
      <c r="D9" s="73"/>
      <c r="E9" s="73"/>
      <c r="F9" s="73"/>
      <c r="G9" s="73"/>
    </row>
    <row r="10" spans="2:7" ht="2.25" customHeight="1" x14ac:dyDescent="0.25">
      <c r="B10" s="65"/>
      <c r="C10" s="65"/>
      <c r="D10" s="74"/>
      <c r="E10" s="74"/>
      <c r="F10" s="74"/>
      <c r="G10" s="74"/>
    </row>
    <row r="11" spans="2:7" x14ac:dyDescent="0.25">
      <c r="B11" s="1">
        <v>0</v>
      </c>
      <c r="C11" s="1" t="s">
        <v>105</v>
      </c>
      <c r="D11" s="5">
        <f>SUMIF('Приложение №6'!$A$14:$A999,0,'Приложение №6'!$G$14:$G999)</f>
        <v>614328</v>
      </c>
      <c r="E11" s="5">
        <f>SUMIF('Приложение №6'!$A$14:$A999,0,'Приложение №6'!$H$14:$H999)</f>
        <v>266992.10000000003</v>
      </c>
      <c r="F11" s="5" t="e">
        <f>SUMIF('Приложение №6'!$A$14:$A999,0,'Приложение №6'!#REF!)</f>
        <v>#REF!</v>
      </c>
      <c r="G11" s="5" t="e">
        <f>SUMIF('Приложение №6'!$A$14:$A999,0,'Приложение №6'!#REF!)</f>
        <v>#REF!</v>
      </c>
    </row>
    <row r="12" spans="2:7" x14ac:dyDescent="0.25">
      <c r="B12" s="2">
        <v>1</v>
      </c>
      <c r="C12" s="2" t="s">
        <v>106</v>
      </c>
      <c r="D12" s="7">
        <f>SUMIF('Приложение №6'!$A$14:$A1000,1,'Приложение №6'!$G$14:$G1000)</f>
        <v>614328</v>
      </c>
      <c r="E12" s="7">
        <f>SUMIF('Приложение №6'!$A$14:$A1000,1,'Приложение №6'!$H$14:$H1000)</f>
        <v>266992.10000000003</v>
      </c>
      <c r="F12" s="7" t="e">
        <f>SUMIF('Приложение №6'!$A$14:$A1000,1,'Приложение №6'!#REF!)</f>
        <v>#REF!</v>
      </c>
      <c r="G12" s="7" t="e">
        <f>SUMIF('Приложение №6'!$A$14:$A1000,1,'Приложение №6'!#REF!)</f>
        <v>#REF!</v>
      </c>
    </row>
    <row r="13" spans="2:7" x14ac:dyDescent="0.25">
      <c r="B13" s="3">
        <v>2</v>
      </c>
      <c r="C13" s="3" t="s">
        <v>109</v>
      </c>
      <c r="D13" s="8">
        <f>SUMIF('Приложение №6'!$A$14:$A1001,2,'Приложение №6'!$G$14:$G1001)</f>
        <v>614328.00000000035</v>
      </c>
      <c r="E13" s="8">
        <f>SUMIF('Приложение №6'!$A$14:$A1001,2,'Приложение №6'!$H$14:$H1001)</f>
        <v>266992.10000000003</v>
      </c>
      <c r="F13" s="8" t="e">
        <f>SUMIF('Приложение №6'!$A$14:$A1001,2,'Приложение №6'!#REF!)</f>
        <v>#REF!</v>
      </c>
      <c r="G13" s="8" t="e">
        <f>SUMIF('Приложение №6'!$A$14:$A1001,2,'Приложение №6'!#REF!)</f>
        <v>#REF!</v>
      </c>
    </row>
    <row r="14" spans="2:7" x14ac:dyDescent="0.25">
      <c r="B14" s="4" t="s">
        <v>122</v>
      </c>
      <c r="C14" s="4" t="s">
        <v>107</v>
      </c>
      <c r="D14" s="9">
        <f>SUMIF('Приложение №6'!$A$14:$A1002,3,'Приложение №6'!$G$14:$G1002)</f>
        <v>614328.00000000012</v>
      </c>
      <c r="E14" s="9">
        <f>SUMIF('Приложение №6'!$A$14:$A1002,3,'Приложение №6'!$H$14:$H1002)</f>
        <v>266992.10000000003</v>
      </c>
      <c r="F14" s="9" t="e">
        <f>SUMIF('Приложение №6'!$A$14:$A1002,3,'Приложение №6'!#REF!)</f>
        <v>#REF!</v>
      </c>
      <c r="G14" s="9" t="e">
        <f>SUMIF('Приложение №6'!$A$14:$A1002,3,'Приложение №6'!#REF!)</f>
        <v>#REF!</v>
      </c>
    </row>
    <row r="15" spans="2:7" x14ac:dyDescent="0.25">
      <c r="B15" s="10">
        <v>0</v>
      </c>
      <c r="C15" s="10" t="s">
        <v>105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 x14ac:dyDescent="0.25">
      <c r="B16" s="10">
        <v>1</v>
      </c>
      <c r="C16" s="10" t="s">
        <v>106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 x14ac:dyDescent="0.25">
      <c r="B17" s="10">
        <v>2</v>
      </c>
      <c r="C17" s="10" t="s">
        <v>109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Катеренюк Илья Иванович</cp:lastModifiedBy>
  <cp:lastPrinted>2019-12-11T15:33:35Z</cp:lastPrinted>
  <dcterms:created xsi:type="dcterms:W3CDTF">2017-09-27T09:31:38Z</dcterms:created>
  <dcterms:modified xsi:type="dcterms:W3CDTF">2020-09-02T06:30:34Z</dcterms:modified>
</cp:coreProperties>
</file>