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№6'!$A$6:$H$240</definedName>
  </definedNames>
  <calcPr calcId="145621"/>
</workbook>
</file>

<file path=xl/calcChain.xml><?xml version="1.0" encoding="utf-8"?>
<calcChain xmlns="http://schemas.openxmlformats.org/spreadsheetml/2006/main">
  <c r="J229" i="1" l="1"/>
  <c r="J231" i="1"/>
  <c r="J230" i="1" s="1"/>
  <c r="I231" i="1"/>
  <c r="I230" i="1" s="1"/>
  <c r="I229" i="1" s="1"/>
  <c r="H231" i="1"/>
  <c r="H230" i="1" s="1"/>
  <c r="H229" i="1" s="1"/>
  <c r="G231" i="1"/>
  <c r="G230" i="1" s="1"/>
  <c r="G229" i="1" s="1"/>
  <c r="H122" i="1" l="1"/>
  <c r="G122" i="1"/>
  <c r="J122" i="1"/>
  <c r="I122" i="1"/>
  <c r="H238" i="1" l="1"/>
  <c r="H237" i="1" s="1"/>
  <c r="G238" i="1"/>
  <c r="G237" i="1" s="1"/>
  <c r="H235" i="1"/>
  <c r="H234" i="1" s="1"/>
  <c r="G235" i="1"/>
  <c r="G234" i="1" s="1"/>
  <c r="H227" i="1"/>
  <c r="G227" i="1"/>
  <c r="H225" i="1"/>
  <c r="G225" i="1"/>
  <c r="H221" i="1"/>
  <c r="G221" i="1"/>
  <c r="H219" i="1"/>
  <c r="G219" i="1"/>
  <c r="H217" i="1"/>
  <c r="G217" i="1"/>
  <c r="H214" i="1"/>
  <c r="G214" i="1"/>
  <c r="H209" i="1"/>
  <c r="G209" i="1"/>
  <c r="H205" i="1"/>
  <c r="G205" i="1"/>
  <c r="H203" i="1"/>
  <c r="G203" i="1"/>
  <c r="H200" i="1"/>
  <c r="G200" i="1"/>
  <c r="H197" i="1"/>
  <c r="G197" i="1"/>
  <c r="H195" i="1"/>
  <c r="G195" i="1"/>
  <c r="H193" i="1"/>
  <c r="G193" i="1"/>
  <c r="H190" i="1"/>
  <c r="G190" i="1"/>
  <c r="H187" i="1"/>
  <c r="G187" i="1"/>
  <c r="H185" i="1"/>
  <c r="G185" i="1"/>
  <c r="H182" i="1"/>
  <c r="H181" i="1" s="1"/>
  <c r="G182" i="1"/>
  <c r="G181" i="1" s="1"/>
  <c r="H178" i="1"/>
  <c r="H177" i="1" s="1"/>
  <c r="H176" i="1" s="1"/>
  <c r="G178" i="1"/>
  <c r="G177" i="1" s="1"/>
  <c r="G176" i="1" s="1"/>
  <c r="H174" i="1"/>
  <c r="G174" i="1"/>
  <c r="H171" i="1"/>
  <c r="G171" i="1"/>
  <c r="H166" i="1"/>
  <c r="G166" i="1"/>
  <c r="H162" i="1"/>
  <c r="G162" i="1"/>
  <c r="H160" i="1"/>
  <c r="G160" i="1"/>
  <c r="H156" i="1"/>
  <c r="G156" i="1"/>
  <c r="H152" i="1"/>
  <c r="H151" i="1" s="1"/>
  <c r="G152" i="1"/>
  <c r="G151" i="1" s="1"/>
  <c r="H149" i="1"/>
  <c r="G149" i="1"/>
  <c r="H147" i="1"/>
  <c r="G147" i="1"/>
  <c r="H144" i="1"/>
  <c r="G144" i="1"/>
  <c r="H140" i="1"/>
  <c r="G140" i="1"/>
  <c r="H138" i="1"/>
  <c r="G138" i="1"/>
  <c r="H136" i="1"/>
  <c r="G136" i="1"/>
  <c r="H132" i="1"/>
  <c r="G132" i="1"/>
  <c r="H130" i="1"/>
  <c r="G130" i="1"/>
  <c r="H128" i="1"/>
  <c r="G128" i="1"/>
  <c r="H125" i="1"/>
  <c r="G125" i="1"/>
  <c r="H119" i="1"/>
  <c r="G119" i="1"/>
  <c r="H114" i="1"/>
  <c r="G114" i="1"/>
  <c r="H112" i="1"/>
  <c r="G112" i="1"/>
  <c r="H108" i="1"/>
  <c r="G108" i="1"/>
  <c r="H106" i="1"/>
  <c r="G106" i="1"/>
  <c r="H103" i="1"/>
  <c r="G103" i="1"/>
  <c r="H101" i="1"/>
  <c r="G101" i="1"/>
  <c r="H98" i="1"/>
  <c r="H97" i="1" s="1"/>
  <c r="G98" i="1"/>
  <c r="G97" i="1" s="1"/>
  <c r="H95" i="1"/>
  <c r="H94" i="1" s="1"/>
  <c r="G95" i="1"/>
  <c r="G94" i="1" s="1"/>
  <c r="H88" i="1"/>
  <c r="G88" i="1"/>
  <c r="H86" i="1"/>
  <c r="G86" i="1"/>
  <c r="H82" i="1"/>
  <c r="G82" i="1"/>
  <c r="H80" i="1"/>
  <c r="G80" i="1"/>
  <c r="H77" i="1"/>
  <c r="G77" i="1"/>
  <c r="H75" i="1"/>
  <c r="G75" i="1"/>
  <c r="H71" i="1"/>
  <c r="H70" i="1" s="1"/>
  <c r="H69" i="1" s="1"/>
  <c r="G71" i="1"/>
  <c r="G70" i="1" s="1"/>
  <c r="G69" i="1" s="1"/>
  <c r="H67" i="1"/>
  <c r="G67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190" i="1"/>
  <c r="I190" i="1"/>
  <c r="J67" i="1"/>
  <c r="I67" i="1"/>
  <c r="G224" i="1" l="1"/>
  <c r="G223" i="1" s="1"/>
  <c r="H224" i="1"/>
  <c r="H223" i="1" s="1"/>
  <c r="H192" i="1"/>
  <c r="H79" i="1"/>
  <c r="H18" i="1"/>
  <c r="G74" i="1"/>
  <c r="G18" i="1"/>
  <c r="H184" i="1"/>
  <c r="G79" i="1"/>
  <c r="G25" i="1"/>
  <c r="G105" i="1"/>
  <c r="G39" i="1"/>
  <c r="H85" i="1"/>
  <c r="H100" i="1"/>
  <c r="H25" i="1"/>
  <c r="G85" i="1"/>
  <c r="G100" i="1"/>
  <c r="G111" i="1"/>
  <c r="G135" i="1"/>
  <c r="G134" i="1" s="1"/>
  <c r="H155" i="1"/>
  <c r="H165" i="1"/>
  <c r="H164" i="1" s="1"/>
  <c r="H51" i="1"/>
  <c r="H105" i="1"/>
  <c r="H233" i="1"/>
  <c r="H39" i="1"/>
  <c r="H111" i="1"/>
  <c r="H127" i="1"/>
  <c r="H135" i="1"/>
  <c r="H134" i="1" s="1"/>
  <c r="G199" i="1"/>
  <c r="G233" i="1"/>
  <c r="G118" i="1"/>
  <c r="G127" i="1"/>
  <c r="H213" i="1"/>
  <c r="H212" i="1" s="1"/>
  <c r="G51" i="1"/>
  <c r="G155" i="1"/>
  <c r="G143" i="1"/>
  <c r="G184" i="1"/>
  <c r="H199" i="1"/>
  <c r="H143" i="1"/>
  <c r="G213" i="1"/>
  <c r="G212" i="1" s="1"/>
  <c r="H74" i="1"/>
  <c r="H118" i="1"/>
  <c r="G165" i="1"/>
  <c r="G164" i="1" s="1"/>
  <c r="G192" i="1"/>
  <c r="J221" i="1"/>
  <c r="I221" i="1"/>
  <c r="G73" i="1" l="1"/>
  <c r="H180" i="1"/>
  <c r="H142" i="1"/>
  <c r="H73" i="1"/>
  <c r="H110" i="1"/>
  <c r="G110" i="1"/>
  <c r="G84" i="1"/>
  <c r="H84" i="1"/>
  <c r="G14" i="1"/>
  <c r="G180" i="1"/>
  <c r="H14" i="1"/>
  <c r="H240" i="1" s="1"/>
  <c r="G142" i="1"/>
  <c r="I114" i="1"/>
  <c r="J114" i="1"/>
  <c r="G240" i="1" l="1"/>
  <c r="J65" i="1"/>
  <c r="J52" i="1" s="1"/>
  <c r="I65" i="1"/>
  <c r="I52" i="1" s="1"/>
  <c r="J63" i="1"/>
  <c r="I63" i="1"/>
  <c r="J238" i="1"/>
  <c r="J237" i="1" s="1"/>
  <c r="I238" i="1"/>
  <c r="I237" i="1" s="1"/>
  <c r="J235" i="1"/>
  <c r="I235" i="1"/>
  <c r="J227" i="1"/>
  <c r="I227" i="1"/>
  <c r="J225" i="1"/>
  <c r="I225" i="1"/>
  <c r="J219" i="1"/>
  <c r="I219" i="1"/>
  <c r="J217" i="1"/>
  <c r="I217" i="1"/>
  <c r="J214" i="1"/>
  <c r="I214" i="1"/>
  <c r="J209" i="1"/>
  <c r="I209" i="1"/>
  <c r="J205" i="1"/>
  <c r="I205" i="1"/>
  <c r="J203" i="1"/>
  <c r="I203" i="1"/>
  <c r="J200" i="1"/>
  <c r="I200" i="1"/>
  <c r="J197" i="1"/>
  <c r="I197" i="1"/>
  <c r="J195" i="1"/>
  <c r="I195" i="1"/>
  <c r="J193" i="1"/>
  <c r="I193" i="1"/>
  <c r="J187" i="1"/>
  <c r="I187" i="1"/>
  <c r="J185" i="1"/>
  <c r="I185" i="1"/>
  <c r="J182" i="1"/>
  <c r="J181" i="1" s="1"/>
  <c r="I182" i="1"/>
  <c r="I181" i="1" s="1"/>
  <c r="J178" i="1"/>
  <c r="I178" i="1"/>
  <c r="J174" i="1"/>
  <c r="I174" i="1"/>
  <c r="J171" i="1"/>
  <c r="I171" i="1"/>
  <c r="J166" i="1"/>
  <c r="I166" i="1"/>
  <c r="J162" i="1"/>
  <c r="I162" i="1"/>
  <c r="J160" i="1"/>
  <c r="I160" i="1"/>
  <c r="J156" i="1"/>
  <c r="I156" i="1"/>
  <c r="J152" i="1"/>
  <c r="J151" i="1" s="1"/>
  <c r="I152" i="1"/>
  <c r="I151" i="1" s="1"/>
  <c r="J149" i="1"/>
  <c r="I149" i="1"/>
  <c r="J147" i="1"/>
  <c r="I147" i="1"/>
  <c r="J144" i="1"/>
  <c r="I144" i="1"/>
  <c r="J140" i="1"/>
  <c r="I140" i="1"/>
  <c r="J138" i="1"/>
  <c r="I138" i="1"/>
  <c r="J136" i="1"/>
  <c r="I136" i="1"/>
  <c r="J132" i="1"/>
  <c r="I132" i="1"/>
  <c r="J130" i="1"/>
  <c r="I130" i="1"/>
  <c r="J128" i="1"/>
  <c r="I128" i="1"/>
  <c r="J125" i="1"/>
  <c r="I125" i="1"/>
  <c r="J119" i="1"/>
  <c r="I119" i="1"/>
  <c r="J112" i="1"/>
  <c r="I112" i="1"/>
  <c r="J108" i="1"/>
  <c r="I108" i="1"/>
  <c r="J106" i="1"/>
  <c r="I106" i="1"/>
  <c r="J103" i="1"/>
  <c r="I103" i="1"/>
  <c r="J101" i="1"/>
  <c r="I101" i="1"/>
  <c r="J98" i="1"/>
  <c r="J97" i="1" s="1"/>
  <c r="I98" i="1"/>
  <c r="I97" i="1" s="1"/>
  <c r="J95" i="1"/>
  <c r="J94" i="1" s="1"/>
  <c r="I95" i="1"/>
  <c r="I94" i="1" s="1"/>
  <c r="J88" i="1"/>
  <c r="I88" i="1"/>
  <c r="J86" i="1"/>
  <c r="I86" i="1"/>
  <c r="J82" i="1"/>
  <c r="I82" i="1"/>
  <c r="J80" i="1"/>
  <c r="I80" i="1"/>
  <c r="J77" i="1"/>
  <c r="I77" i="1"/>
  <c r="J75" i="1"/>
  <c r="I75" i="1"/>
  <c r="J71" i="1"/>
  <c r="I71" i="1"/>
  <c r="J60" i="1"/>
  <c r="I60" i="1"/>
  <c r="J58" i="1"/>
  <c r="I58" i="1"/>
  <c r="J56" i="1"/>
  <c r="I56" i="1"/>
  <c r="J54" i="1"/>
  <c r="I54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199" i="1" l="1"/>
  <c r="J213" i="1"/>
  <c r="J212" i="1" s="1"/>
  <c r="J105" i="1"/>
  <c r="J127" i="1"/>
  <c r="J18" i="1"/>
  <c r="J39" i="1"/>
  <c r="I192" i="1"/>
  <c r="I74" i="1"/>
  <c r="I100" i="1"/>
  <c r="I165" i="1"/>
  <c r="I164" i="1" s="1"/>
  <c r="I85" i="1"/>
  <c r="I18" i="1"/>
  <c r="I111" i="1"/>
  <c r="J25" i="1"/>
  <c r="J51" i="1"/>
  <c r="J79" i="1"/>
  <c r="J135" i="1"/>
  <c r="J134" i="1" s="1"/>
  <c r="J192" i="1"/>
  <c r="I25" i="1"/>
  <c r="I135" i="1"/>
  <c r="I134" i="1" s="1"/>
  <c r="J74" i="1"/>
  <c r="J85" i="1"/>
  <c r="J100" i="1"/>
  <c r="J111" i="1"/>
  <c r="J143" i="1"/>
  <c r="J155" i="1"/>
  <c r="J165" i="1"/>
  <c r="J164" i="1" s="1"/>
  <c r="J184" i="1"/>
  <c r="J224" i="1"/>
  <c r="J223" i="1" s="1"/>
  <c r="I39" i="1"/>
  <c r="I105" i="1"/>
  <c r="I213" i="1"/>
  <c r="I212" i="1" s="1"/>
  <c r="I127" i="1"/>
  <c r="I143" i="1"/>
  <c r="I155" i="1"/>
  <c r="I184" i="1"/>
  <c r="I224" i="1"/>
  <c r="I223" i="1" s="1"/>
  <c r="I51" i="1"/>
  <c r="I79" i="1"/>
  <c r="I199" i="1"/>
  <c r="J234" i="1"/>
  <c r="J233" i="1" s="1"/>
  <c r="I234" i="1"/>
  <c r="I233" i="1" s="1"/>
  <c r="J70" i="1"/>
  <c r="J69" i="1" s="1"/>
  <c r="J177" i="1"/>
  <c r="J176" i="1" s="1"/>
  <c r="I70" i="1"/>
  <c r="I69" i="1" s="1"/>
  <c r="I177" i="1"/>
  <c r="I176" i="1" s="1"/>
  <c r="J118" i="1"/>
  <c r="I118" i="1"/>
  <c r="J73" i="1" l="1"/>
  <c r="I110" i="1"/>
  <c r="J180" i="1"/>
  <c r="I142" i="1"/>
  <c r="I180" i="1"/>
  <c r="J84" i="1"/>
  <c r="I84" i="1"/>
  <c r="J142" i="1"/>
  <c r="I73" i="1"/>
  <c r="J110" i="1"/>
  <c r="J14" i="1"/>
  <c r="I14" i="1"/>
  <c r="I240" i="1" l="1"/>
  <c r="J240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<sst xmlns="http://schemas.openxmlformats.org/spreadsheetml/2006/main" count="1055" uniqueCount="216">
  <si>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</si>
  <si>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</si>
  <si>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</si>
  <si>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</si>
  <si>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</si>
  <si>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</si>
  <si>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</si>
  <si>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</si>
  <si>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</si>
  <si>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</si>
  <si>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</si>
  <si>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</si>
  <si>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</si>
  <si>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</si>
  <si>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</si>
  <si>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</si>
  <si>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</si>
  <si>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</si>
  <si>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</si>
  <si>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</si>
  <si>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</si>
  <si>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</si>
  <si>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</si>
  <si>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</si>
  <si>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</si>
  <si>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</si>
  <si>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</si>
  <si>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</si>
  <si>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</si>
  <si>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</si>
  <si>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</si>
  <si>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</si>
  <si>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</si>
  <si>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</si>
  <si>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</si>
  <si>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</si>
  <si>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</si>
  <si>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</si>
  <si>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</si>
  <si>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</si>
  <si>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</si>
  <si>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</si>
  <si>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</si>
  <si>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</si>
  <si>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</si>
  <si>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</si>
  <si>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</si>
  <si>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</si>
  <si>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</si>
  <si>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</si>
  <si>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</si>
  <si>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</si>
  <si>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</si>
  <si>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</si>
  <si>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</si>
  <si>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</si>
  <si>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</si>
  <si>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</si>
  <si>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</si>
  <si>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</si>
  <si>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</si>
  <si>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</si>
  <si>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</si>
  <si>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</si>
  <si>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</si>
  <si>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</si>
  <si>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</si>
  <si>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</si>
  <si>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</si>
  <si>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</si>
  <si>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</si>
  <si>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</si>
  <si>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</si>
  <si>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</si>
  <si>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</si>
  <si>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</si>
  <si>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</si>
  <si>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</si>
  <si>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</si>
  <si>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</si>
  <si>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</si>
  <si>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</si>
  <si>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</si>
  <si>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</si>
  <si>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</si>
  <si>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</si>
  <si>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</si>
  <si>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</si>
  <si>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</si>
  <si>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</si>
  <si>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</si>
  <si>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</si>
  <si>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</si>
  <si>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</si>
  <si>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</si>
  <si>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</si>
  <si>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</si>
  <si>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</si>
  <si>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</si>
  <si>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</si>
  <si>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</si>
  <si>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</si>
  <si>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</si>
  <si>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</si>
  <si>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</si>
  <si>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</si>
  <si>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</si>
  <si>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</si>
  <si>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</si>
  <si>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</si>
  <si>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</si>
  <si>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</si>
  <si>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</si>
  <si>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</si>
  <si>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</si>
  <si>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</si>
  <si>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</si>
  <si>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</si>
  <si>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</si>
  <si>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</si>
  <si>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</si>
  <si>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</si>
  <si>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</si>
  <si>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</si>
  <si>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</si>
  <si>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</si>
  <si>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</si>
  <si>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</si>
  <si>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</si>
  <si>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</si>
  <si>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</si>
  <si>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</si>
  <si>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</si>
  <si>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</si>
  <si>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</si>
  <si>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</si>
  <si>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</si>
  <si>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</si>
  <si>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</si>
  <si>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</si>
  <si>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</si>
  <si>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</si>
  <si>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</si>
  <si>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</si>
  <si>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</si>
  <si>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</si>
  <si>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</si>
  <si>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</si>
  <si>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</si>
  <si>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</si>
  <si>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</si>
  <si>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</si>
  <si>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</si>
  <si>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</si>
  <si>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</si>
  <si>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</si>
  <si>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</si>
  <si>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</si>
  <si>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</si>
  <si>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</si>
  <si>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</si>
  <si>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</si>
  <si>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</si>
  <si>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2020 год.
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</si>
  <si>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</si>
  <si>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</si>
  <si>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</si>
  <si>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</si>
  <si>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</si>
  <si>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</si>
  <si>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</si>
  <si>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</si>
  <si>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</si>
  <si>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</si>
  <si>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</si>
  <si>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</si>
  <si>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</si>
  <si>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</si>
  <si>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</si>
  <si>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</si>
  <si>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</si>
  <si>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</si>
  <si>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</si>
  <si>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</si>
  <si>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</si>
  <si>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</si>
  <si>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</si>
  <si>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</si>
  <si>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</si>
  <si>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</si>
  <si>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</si>
  <si>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</si>
  <si>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</si>
  <si>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</si>
  <si>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</si>
  <si>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 xml:space="preserve">Межбюджетные трансферты общего характера бюджетам бюджетной системы Российской Федерации 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</si>
  <si>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</si>
  <si>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</si>
  <si>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МП «Развитие  физической культуры и спорта муниципального района Кинельский» на 2020-2022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</si>
  <si>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</si>
  <si>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"Развитие дополнительного образования в муниципальном районе Кинельский" на период 2018-2022 гг.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</si>
  <si>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</si>
  <si>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</si>
  <si>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</si>
  <si>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МП «Молодёжь муниципального района Кинельский» на 2014-2022 гг.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</si>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</sst>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0"/>
  <sheetViews>
    <sheetView tabSelected="1" topLeftCell="B227" zoomScale="85" zoomScaleNormal="85" zoomScaleSheetLayoutView="85" zoomScalePageLayoutView="85" workbookViewId="0">
      <selection activeCell="B1" sqref="B1:J240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6" style="21" customWidth="1"/>
    <col min="12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122</v>
      </c>
      <c r="J1" s="51"/>
    </row>
    <row r="2" spans="1:10" ht="100.15" customHeight="1" x14ac:dyDescent="0.25">
      <c r="E2" s="50"/>
      <c r="F2" s="50"/>
      <c r="G2" s="61" t="s">
        <v>190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8"/>
      <c r="J3" s="48"/>
    </row>
    <row r="4" spans="1:10" s="20" customFormat="1" ht="65.25" customHeight="1" x14ac:dyDescent="0.2">
      <c r="B4" s="62" t="s">
        <v>163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102</v>
      </c>
      <c r="H6" s="53"/>
      <c r="I6" s="52" t="s">
        <v>194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101</v>
      </c>
      <c r="I10" s="58" t="s">
        <v>5</v>
      </c>
      <c r="J10" s="60" t="s">
        <v>101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110</v>
      </c>
      <c r="C14" s="27" t="s">
        <v>75</v>
      </c>
      <c r="D14" s="27" t="s">
        <v>120</v>
      </c>
      <c r="E14" s="27"/>
      <c r="F14" s="27"/>
      <c r="G14" s="28">
        <f>SUMIFS(G15:G1045,$C15:$C1045,$C15)/3</f>
        <v>80923.099999999991</v>
      </c>
      <c r="H14" s="28">
        <f>SUMIFS(H15:H1035,$C15:$C1035,$C15)/3</f>
        <v>4874.0999999999995</v>
      </c>
      <c r="I14" s="28">
        <f>SUMIFS(I15:I1045,$C15:$C1045,$C15)/3</f>
        <v>84551.099999999962</v>
      </c>
      <c r="J14" s="28">
        <f>SUMIFS(J15:J1035,$C15:$C1035,$C15)/3</f>
        <v>4874.0999999999995</v>
      </c>
    </row>
    <row r="15" spans="1:10" s="13" customFormat="1" ht="47.25" x14ac:dyDescent="0.25">
      <c r="A15" s="15">
        <v>1</v>
      </c>
      <c r="B15" s="29" t="s">
        <v>41</v>
      </c>
      <c r="C15" s="30" t="s">
        <v>75</v>
      </c>
      <c r="D15" s="30" t="s">
        <v>94</v>
      </c>
      <c r="E15" s="30" t="s">
        <v>6</v>
      </c>
      <c r="F15" s="30" t="s">
        <v>77</v>
      </c>
      <c r="G15" s="31">
        <f>SUMIFS(G16:G1035,$C16:$C1035,$C16,$D16:$D1035,$D16)/2</f>
        <v>1952.9</v>
      </c>
      <c r="H15" s="31">
        <f>SUMIFS(H16:H1035,$C16:$C1035,$C16,$D16:$D1035,$D16)/2</f>
        <v>0</v>
      </c>
      <c r="I15" s="31">
        <f>SUMIFS(I16:I1035,$C16:$C1035,$C16,$D16:$D1035,$D16)/2</f>
        <v>1998.8</v>
      </c>
      <c r="J15" s="31">
        <f>SUMIFS(J16:J1035,$C16:$C1035,$C16,$D16:$D1035,$D16)/2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75</v>
      </c>
      <c r="D16" s="33" t="s">
        <v>94</v>
      </c>
      <c r="E16" s="33" t="s">
        <v>128</v>
      </c>
      <c r="F16" s="33" t="s">
        <v>77</v>
      </c>
      <c r="G16" s="34">
        <f>SUMIFS(G17:G1032,$C17:$C1032,$C17,$D17:$D1032,$D17,$E17:$E1032,$E17)</f>
        <v>1952.9</v>
      </c>
      <c r="H16" s="34">
        <f>SUMIFS(H17:H1032,$C17:$C1032,$C17,$D17:$D1032,$D17,$E17:$E1032,$E17)</f>
        <v>0</v>
      </c>
      <c r="I16" s="34">
        <f>SUMIFS(I17:I1032,$C17:$C1032,$C17,$D17:$D1032,$D17,$E17:$E1032,$E17)</f>
        <v>1998.8</v>
      </c>
      <c r="J16" s="34">
        <f>SUMIFS(J17:J1032,$C17:$C1032,$C17,$D17:$D1032,$D17,$E17:$E1032,$E17)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75</v>
      </c>
      <c r="D17" s="23" t="s">
        <v>94</v>
      </c>
      <c r="E17" s="23" t="s">
        <v>128</v>
      </c>
      <c r="F17" s="23" t="s">
        <v>78</v>
      </c>
      <c r="G17" s="24">
        <v>1952.9</v>
      </c>
      <c r="H17" s="24"/>
      <c r="I17" s="24">
        <v>1998.8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75</v>
      </c>
      <c r="D18" s="30" t="s">
        <v>84</v>
      </c>
      <c r="E18" s="30" t="s">
        <v>6</v>
      </c>
      <c r="F18" s="30" t="s">
        <v>77</v>
      </c>
      <c r="G18" s="31">
        <f>SUMIFS(G19:G1038,$C19:$C1038,$C19,$D19:$D1038,$D19)/2</f>
        <v>622.90000000000009</v>
      </c>
      <c r="H18" s="31">
        <f>SUMIFS(H19:H1038,$C19:$C1038,$C19,$D19:$D1038,$D19)/2</f>
        <v>0</v>
      </c>
      <c r="I18" s="31">
        <f>SUMIFS(I19:I1038,$C19:$C1038,$C19,$D19:$D1038,$D19)/2</f>
        <v>649.90000000000009</v>
      </c>
      <c r="J18" s="31">
        <f>SUMIFS(J19:J1038,$C19:$C1038,$C19,$D19:$D1038,$D19)/2</f>
        <v>0</v>
      </c>
    </row>
    <row r="19" spans="1:10" s="13" customFormat="1" ht="63" x14ac:dyDescent="0.25">
      <c r="A19" s="16">
        <v>2</v>
      </c>
      <c r="B19" s="39" t="s">
        <v>144</v>
      </c>
      <c r="C19" s="33" t="s">
        <v>75</v>
      </c>
      <c r="D19" s="33" t="s">
        <v>84</v>
      </c>
      <c r="E19" s="33" t="s">
        <v>14</v>
      </c>
      <c r="F19" s="33"/>
      <c r="G19" s="34">
        <f>SUMIFS(G20:G1035,$C20:$C1035,$C20,$D20:$D1035,$D20,$E20:$E1035,$E20)</f>
        <v>0</v>
      </c>
      <c r="H19" s="34">
        <f>SUMIFS(H20:H1035,$C20:$C1035,$C20,$D20:$D1035,$D20,$E20:$E1035,$E20)</f>
        <v>0</v>
      </c>
      <c r="I19" s="34">
        <f>SUMIFS(I20:I1035,$C20:$C1035,$C20,$D20:$D1035,$D20,$E20:$E1035,$E20)</f>
        <v>0</v>
      </c>
      <c r="J19" s="34">
        <f>SUMIFS(J20:J1035,$C20:$C1035,$C20,$D20:$D1035,$D20,$E20:$E1035,$E20)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75</v>
      </c>
      <c r="D20" s="23" t="s">
        <v>84</v>
      </c>
      <c r="E20" s="23" t="s">
        <v>14</v>
      </c>
      <c r="F20" s="23" t="s">
        <v>79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75</v>
      </c>
      <c r="D21" s="33" t="s">
        <v>84</v>
      </c>
      <c r="E21" s="33" t="s">
        <v>128</v>
      </c>
      <c r="F21" s="33" t="s">
        <v>77</v>
      </c>
      <c r="G21" s="34">
        <f>SUMIFS(G22:G1037,$C22:$C1037,$C22,$D22:$D1037,$D22,$E22:$E1037,$E22)</f>
        <v>622.9</v>
      </c>
      <c r="H21" s="34">
        <f>SUMIFS(H22:H1037,$C22:$C1037,$C22,$D22:$D1037,$D22,$E22:$E1037,$E22)</f>
        <v>0</v>
      </c>
      <c r="I21" s="34">
        <f>SUMIFS(I22:I1037,$C22:$C1037,$C22,$D22:$D1037,$D22,$E22:$E1037,$E22)</f>
        <v>649.9</v>
      </c>
      <c r="J21" s="34">
        <f>SUMIFS(J22:J1037,$C22:$C1037,$C22,$D22:$D1037,$D22,$E22:$E1037,$E22)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75</v>
      </c>
      <c r="D22" s="23" t="s">
        <v>84</v>
      </c>
      <c r="E22" s="23" t="s">
        <v>128</v>
      </c>
      <c r="F22" s="23" t="s">
        <v>78</v>
      </c>
      <c r="G22" s="24">
        <v>537.5</v>
      </c>
      <c r="H22" s="24"/>
      <c r="I22" s="24">
        <v>537.5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75</v>
      </c>
      <c r="D23" s="23" t="s">
        <v>84</v>
      </c>
      <c r="E23" s="23" t="s">
        <v>128</v>
      </c>
      <c r="F23" s="23" t="s">
        <v>79</v>
      </c>
      <c r="G23" s="24">
        <v>84.4</v>
      </c>
      <c r="H23" s="24"/>
      <c r="I23" s="24">
        <v>111.4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75</v>
      </c>
      <c r="D24" s="23" t="s">
        <v>84</v>
      </c>
      <c r="E24" s="23" t="s">
        <v>128</v>
      </c>
      <c r="F24" s="23" t="s">
        <v>80</v>
      </c>
      <c r="G24" s="24">
        <v>1</v>
      </c>
      <c r="H24" s="24"/>
      <c r="I24" s="24">
        <v>1</v>
      </c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75</v>
      </c>
      <c r="D25" s="30" t="s">
        <v>92</v>
      </c>
      <c r="E25" s="30" t="s">
        <v>6</v>
      </c>
      <c r="F25" s="30" t="s">
        <v>77</v>
      </c>
      <c r="G25" s="31">
        <f>SUMIFS(G26:G1045,$C26:$C1045,$C26,$D26:$D1045,$D26)/2</f>
        <v>23963.5</v>
      </c>
      <c r="H25" s="31">
        <f>SUMIFS(H26:H1045,$C26:$C1045,$C26,$D26:$D1045,$D26)/2</f>
        <v>2091.4</v>
      </c>
      <c r="I25" s="31">
        <f>SUMIFS(I26:I1045,$C26:$C1045,$C26,$D26:$D1045,$D26)/2</f>
        <v>24620.9</v>
      </c>
      <c r="J25" s="31">
        <f>SUMIFS(J26:J1045,$C26:$C1045,$C26,$D26:$D1045,$D26)/2</f>
        <v>2091.4</v>
      </c>
    </row>
    <row r="26" spans="1:10" s="13" customFormat="1" ht="63" x14ac:dyDescent="0.25">
      <c r="A26" s="16">
        <v>2</v>
      </c>
      <c r="B26" s="39" t="s">
        <v>144</v>
      </c>
      <c r="C26" s="33" t="s">
        <v>75</v>
      </c>
      <c r="D26" s="33" t="s">
        <v>92</v>
      </c>
      <c r="E26" s="33" t="s">
        <v>14</v>
      </c>
      <c r="F26" s="33"/>
      <c r="G26" s="34">
        <f>SUMIFS(G27:G1042,$C27:$C1042,$C27,$D27:$D1042,$D27,$E27:$E1042,$E27)</f>
        <v>200</v>
      </c>
      <c r="H26" s="34">
        <f>SUMIFS(H27:H1042,$C27:$C1042,$C27,$D27:$D1042,$D27,$E27:$E1042,$E27)</f>
        <v>0</v>
      </c>
      <c r="I26" s="34">
        <f>SUMIFS(I27:I1042,$C27:$C1042,$C27,$D27:$D1042,$D27,$E27:$E1042,$E27)</f>
        <v>200</v>
      </c>
      <c r="J26" s="34">
        <f>SUMIFS(J27:J1042,$C27:$C1042,$C27,$D27:$D1042,$D27,$E27:$E1042,$E27)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75</v>
      </c>
      <c r="D27" s="23" t="s">
        <v>92</v>
      </c>
      <c r="E27" s="23" t="s">
        <v>14</v>
      </c>
      <c r="F27" s="23" t="s">
        <v>79</v>
      </c>
      <c r="G27" s="24">
        <v>200</v>
      </c>
      <c r="H27" s="24"/>
      <c r="I27" s="24">
        <v>200</v>
      </c>
      <c r="J27" s="24"/>
    </row>
    <row r="28" spans="1:10" s="13" customFormat="1" ht="63" x14ac:dyDescent="0.25">
      <c r="A28" s="16">
        <v>2</v>
      </c>
      <c r="B28" s="39" t="s">
        <v>145</v>
      </c>
      <c r="C28" s="33" t="s">
        <v>75</v>
      </c>
      <c r="D28" s="33" t="s">
        <v>92</v>
      </c>
      <c r="E28" s="33" t="s">
        <v>42</v>
      </c>
      <c r="F28" s="33"/>
      <c r="G28" s="34">
        <f>SUMIFS(G29:G1044,$C29:$C1044,$C29,$D29:$D1044,$D29,$E29:$E1044,$E29)</f>
        <v>119</v>
      </c>
      <c r="H28" s="34">
        <f>SUMIFS(H29:H1044,$C29:$C1044,$C29,$D29:$D1044,$D29,$E29:$E1044,$E29)</f>
        <v>0</v>
      </c>
      <c r="I28" s="34">
        <f>SUMIFS(I29:I1044,$C29:$C1044,$C29,$D29:$D1044,$D29,$E29:$E1044,$E29)</f>
        <v>119</v>
      </c>
      <c r="J28" s="34">
        <f>SUMIFS(J29:J1044,$C29:$C1044,$C29,$D29:$D1044,$D29,$E29:$E1044,$E29)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75</v>
      </c>
      <c r="D29" s="23" t="s">
        <v>92</v>
      </c>
      <c r="E29" s="23" t="s">
        <v>42</v>
      </c>
      <c r="F29" s="23" t="s">
        <v>79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75</v>
      </c>
      <c r="D30" s="33" t="s">
        <v>92</v>
      </c>
      <c r="E30" s="33" t="s">
        <v>128</v>
      </c>
      <c r="F30" s="33" t="s">
        <v>77</v>
      </c>
      <c r="G30" s="34">
        <f>SUMIFS(G31:G1046,$C31:$C1046,$C31,$D31:$D1046,$D31,$E31:$E1046,$E31)</f>
        <v>23644.5</v>
      </c>
      <c r="H30" s="34">
        <f>SUMIFS(H31:H1046,$C31:$C1046,$C31,$D31:$D1046,$D31,$E31:$E1046,$E31)</f>
        <v>2091.4</v>
      </c>
      <c r="I30" s="34">
        <f>SUMIFS(I31:I1046,$C31:$C1046,$C31,$D31:$D1046,$D31,$E31:$E1046,$E31)</f>
        <v>24301.9</v>
      </c>
      <c r="J30" s="34">
        <f>SUMIFS(J31:J1046,$C31:$C1046,$C31,$D31:$D1046,$D31,$E31:$E1046,$E31)</f>
        <v>2091.4</v>
      </c>
    </row>
    <row r="31" spans="1:10" s="13" customFormat="1" ht="31.5" x14ac:dyDescent="0.25">
      <c r="A31" s="17">
        <v>3</v>
      </c>
      <c r="B31" s="22" t="s">
        <v>10</v>
      </c>
      <c r="C31" s="23" t="s">
        <v>75</v>
      </c>
      <c r="D31" s="23" t="s">
        <v>92</v>
      </c>
      <c r="E31" s="23" t="s">
        <v>128</v>
      </c>
      <c r="F31" s="23" t="s">
        <v>78</v>
      </c>
      <c r="G31" s="24">
        <v>21574.3</v>
      </c>
      <c r="H31" s="24">
        <v>1839.5</v>
      </c>
      <c r="I31" s="24">
        <v>22231.7</v>
      </c>
      <c r="J31" s="24">
        <v>1839.5</v>
      </c>
    </row>
    <row r="32" spans="1:10" s="13" customFormat="1" ht="47.25" x14ac:dyDescent="0.25">
      <c r="A32" s="17">
        <v>3</v>
      </c>
      <c r="B32" s="22" t="s">
        <v>11</v>
      </c>
      <c r="C32" s="23" t="s">
        <v>75</v>
      </c>
      <c r="D32" s="23" t="s">
        <v>92</v>
      </c>
      <c r="E32" s="23" t="s">
        <v>128</v>
      </c>
      <c r="F32" s="23" t="s">
        <v>79</v>
      </c>
      <c r="G32" s="24">
        <v>2008.7</v>
      </c>
      <c r="H32" s="24">
        <v>251.9</v>
      </c>
      <c r="I32" s="24">
        <v>2008.7</v>
      </c>
      <c r="J32" s="24">
        <v>251.9</v>
      </c>
    </row>
    <row r="33" spans="1:10" s="13" customFormat="1" ht="31.5" x14ac:dyDescent="0.25">
      <c r="A33" s="17">
        <v>3</v>
      </c>
      <c r="B33" s="22" t="s">
        <v>21</v>
      </c>
      <c r="C33" s="23" t="s">
        <v>75</v>
      </c>
      <c r="D33" s="23" t="s">
        <v>92</v>
      </c>
      <c r="E33" s="23" t="s">
        <v>128</v>
      </c>
      <c r="F33" s="23" t="s">
        <v>86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160</v>
      </c>
      <c r="C34" s="23" t="s">
        <v>75</v>
      </c>
      <c r="D34" s="23" t="s">
        <v>92</v>
      </c>
      <c r="E34" s="23" t="s">
        <v>128</v>
      </c>
      <c r="F34" s="23" t="s">
        <v>159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75</v>
      </c>
      <c r="D35" s="23" t="s">
        <v>92</v>
      </c>
      <c r="E35" s="23" t="s">
        <v>128</v>
      </c>
      <c r="F35" s="23" t="s">
        <v>80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187</v>
      </c>
      <c r="C36" s="44" t="s">
        <v>75</v>
      </c>
      <c r="D36" s="44" t="s">
        <v>98</v>
      </c>
      <c r="E36" s="44" t="s">
        <v>6</v>
      </c>
      <c r="F36" s="44" t="s">
        <v>77</v>
      </c>
      <c r="G36" s="31">
        <f>SUMIFS(G37:G1056,$C37:$C1056,$C37,$D37:$D1056,$D37)/2</f>
        <v>12.2</v>
      </c>
      <c r="H36" s="31">
        <f>SUMIFS(H37:H1056,$C37:$C1056,$C37,$D37:$D1056,$D37)/2</f>
        <v>12.2</v>
      </c>
      <c r="I36" s="31">
        <f>SUMIFS(I37:I1056,$C37:$C1056,$C37,$D37:$D1056,$D37)/2</f>
        <v>12.2</v>
      </c>
      <c r="J36" s="31">
        <f>SUMIFS(J37:J1056,$C37:$C1056,$C37,$D37:$D1056,$D37)/2</f>
        <v>12.2</v>
      </c>
    </row>
    <row r="37" spans="1:10" s="13" customFormat="1" ht="31.5" x14ac:dyDescent="0.25">
      <c r="A37" s="16">
        <v>2</v>
      </c>
      <c r="B37" s="39" t="s">
        <v>188</v>
      </c>
      <c r="C37" s="42" t="s">
        <v>75</v>
      </c>
      <c r="D37" s="42" t="s">
        <v>98</v>
      </c>
      <c r="E37" s="42" t="s">
        <v>189</v>
      </c>
      <c r="F37" s="42" t="s">
        <v>77</v>
      </c>
      <c r="G37" s="34">
        <f>SUMIFS(G38:G1053,$C38:$C1053,$C38,$D38:$D1053,$D38,$E38:$E1053,$E38)</f>
        <v>12.2</v>
      </c>
      <c r="H37" s="34">
        <f>SUMIFS(H38:H1053,$C38:$C1053,$C38,$D38:$D1053,$D38,$E38:$E1053,$E38)</f>
        <v>12.2</v>
      </c>
      <c r="I37" s="34">
        <f>SUMIFS(I38:I1053,$C38:$C1053,$C38,$D38:$D1053,$D38,$E38:$E1053,$E38)</f>
        <v>12.2</v>
      </c>
      <c r="J37" s="34">
        <f>SUMIFS(J38:J1053,$C38:$C1053,$C38,$D38:$D1053,$D38,$E38:$E1053,$E38)</f>
        <v>12.2</v>
      </c>
    </row>
    <row r="38" spans="1:10" s="13" customFormat="1" ht="47.25" x14ac:dyDescent="0.25">
      <c r="A38" s="17">
        <v>3</v>
      </c>
      <c r="B38" s="47" t="s">
        <v>11</v>
      </c>
      <c r="C38" s="23" t="s">
        <v>75</v>
      </c>
      <c r="D38" s="23" t="s">
        <v>98</v>
      </c>
      <c r="E38" s="23" t="s">
        <v>189</v>
      </c>
      <c r="F38" s="23" t="s">
        <v>79</v>
      </c>
      <c r="G38" s="24">
        <v>12.2</v>
      </c>
      <c r="H38" s="24">
        <v>12.2</v>
      </c>
      <c r="I38" s="24">
        <v>12.2</v>
      </c>
      <c r="J38" s="24">
        <v>12.2</v>
      </c>
    </row>
    <row r="39" spans="1:10" s="13" customFormat="1" ht="47.25" x14ac:dyDescent="0.25">
      <c r="A39" s="15">
        <v>1</v>
      </c>
      <c r="B39" s="29" t="s">
        <v>7</v>
      </c>
      <c r="C39" s="30" t="s">
        <v>75</v>
      </c>
      <c r="D39" s="30" t="s">
        <v>76</v>
      </c>
      <c r="E39" s="30"/>
      <c r="F39" s="30" t="s">
        <v>77</v>
      </c>
      <c r="G39" s="31">
        <f>SUMIFS(G40:G1059,$C40:$C1059,$C40,$D40:$D1059,$D40)/2</f>
        <v>10968.3</v>
      </c>
      <c r="H39" s="31">
        <f>SUMIFS(H40:H1059,$C40:$C1059,$C40,$D40:$D1059,$D40)/2</f>
        <v>0</v>
      </c>
      <c r="I39" s="31">
        <f>SUMIFS(I40:I1059,$C40:$C1059,$C40,$D40:$D1059,$D40)/2</f>
        <v>11137.8</v>
      </c>
      <c r="J39" s="31">
        <f>SUMIFS(J40:J1059,$C40:$C1059,$C40,$D40:$D1059,$D40)/2</f>
        <v>0</v>
      </c>
    </row>
    <row r="40" spans="1:10" s="13" customFormat="1" ht="63" x14ac:dyDescent="0.25">
      <c r="A40" s="16">
        <v>2</v>
      </c>
      <c r="B40" s="39" t="s">
        <v>144</v>
      </c>
      <c r="C40" s="33" t="s">
        <v>75</v>
      </c>
      <c r="D40" s="33" t="s">
        <v>76</v>
      </c>
      <c r="E40" s="33" t="s">
        <v>14</v>
      </c>
      <c r="F40" s="33" t="s">
        <v>77</v>
      </c>
      <c r="G40" s="34">
        <f>SUMIFS(G41:G1056,$C41:$C1056,$C41,$D41:$D1056,$D41,$E41:$E1056,$E41)</f>
        <v>0</v>
      </c>
      <c r="H40" s="34">
        <f>SUMIFS(H41:H1056,$C41:$C1056,$C41,$D41:$D1056,$D41,$E41:$E1056,$E41)</f>
        <v>0</v>
      </c>
      <c r="I40" s="34">
        <f>SUMIFS(I41:I1056,$C41:$C1056,$C41,$D41:$D1056,$D41,$E41:$E1056,$E41)</f>
        <v>0</v>
      </c>
      <c r="J40" s="34">
        <f>SUMIFS(J41:J1056,$C41:$C1056,$C41,$D41:$D1056,$D41,$E41:$E1056,$E41)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75</v>
      </c>
      <c r="D41" s="23" t="s">
        <v>76</v>
      </c>
      <c r="E41" s="23" t="s">
        <v>14</v>
      </c>
      <c r="F41" s="23" t="s">
        <v>79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158</v>
      </c>
      <c r="C42" s="33" t="s">
        <v>75</v>
      </c>
      <c r="D42" s="33" t="s">
        <v>76</v>
      </c>
      <c r="E42" s="33" t="s">
        <v>42</v>
      </c>
      <c r="F42" s="33" t="s">
        <v>77</v>
      </c>
      <c r="G42" s="34">
        <f>SUMIFS(G43:G1058,$C43:$C1058,$C43,$D43:$D1058,$D43,$E43:$E1058,$E43)</f>
        <v>0</v>
      </c>
      <c r="H42" s="34">
        <f>SUMIFS(H43:H1058,$C43:$C1058,$C43,$D43:$D1058,$D43,$E43:$E1058,$E43)</f>
        <v>0</v>
      </c>
      <c r="I42" s="34">
        <f>SUMIFS(I43:I1058,$C43:$C1058,$C43,$D43:$D1058,$D43,$E43:$E1058,$E43)</f>
        <v>0</v>
      </c>
      <c r="J42" s="34">
        <f>SUMIFS(J43:J1058,$C43:$C1058,$C43,$D43:$D1058,$D43,$E43:$E1058,$E43)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75</v>
      </c>
      <c r="D43" s="23" t="s">
        <v>76</v>
      </c>
      <c r="E43" s="23" t="s">
        <v>42</v>
      </c>
      <c r="F43" s="23" t="s">
        <v>79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75</v>
      </c>
      <c r="D44" s="33" t="s">
        <v>76</v>
      </c>
      <c r="E44" s="33" t="s">
        <v>128</v>
      </c>
      <c r="F44" s="33" t="s">
        <v>77</v>
      </c>
      <c r="G44" s="34">
        <f>SUMIFS(G45:G1060,$C45:$C1060,$C45,$D45:$D1060,$D45,$E45:$E1060,$E45)</f>
        <v>10968.300000000001</v>
      </c>
      <c r="H44" s="34">
        <f>SUMIFS(H45:H1060,$C45:$C1060,$C45,$D45:$D1060,$D45,$E45:$E1060,$E45)</f>
        <v>0</v>
      </c>
      <c r="I44" s="34">
        <f>SUMIFS(I45:I1060,$C45:$C1060,$C45,$D45:$D1060,$D45,$E45:$E1060,$E45)</f>
        <v>11137.800000000001</v>
      </c>
      <c r="J44" s="34">
        <f>SUMIFS(J45:J1060,$C45:$C1060,$C45,$D45:$D1060,$D45,$E45:$E1060,$E45)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75</v>
      </c>
      <c r="D45" s="23" t="s">
        <v>76</v>
      </c>
      <c r="E45" s="23" t="s">
        <v>128</v>
      </c>
      <c r="F45" s="23" t="s">
        <v>78</v>
      </c>
      <c r="G45" s="24">
        <v>10542.7</v>
      </c>
      <c r="H45" s="24"/>
      <c r="I45" s="24">
        <v>10712.2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75</v>
      </c>
      <c r="D46" s="23" t="s">
        <v>76</v>
      </c>
      <c r="E46" s="23" t="s">
        <v>128</v>
      </c>
      <c r="F46" s="23" t="s">
        <v>79</v>
      </c>
      <c r="G46" s="24">
        <v>425.6</v>
      </c>
      <c r="H46" s="24"/>
      <c r="I46" s="24">
        <v>425.6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75</v>
      </c>
      <c r="D47" s="23" t="s">
        <v>76</v>
      </c>
      <c r="E47" s="23" t="s">
        <v>128</v>
      </c>
      <c r="F47" s="23" t="s">
        <v>80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75</v>
      </c>
      <c r="D48" s="30" t="s">
        <v>91</v>
      </c>
      <c r="E48" s="30" t="s">
        <v>6</v>
      </c>
      <c r="F48" s="30" t="s">
        <v>77</v>
      </c>
      <c r="G48" s="31">
        <f>SUMIFS(G49:G1068,$C49:$C1068,$C49,$D49:$D1068,$D49)/2</f>
        <v>100</v>
      </c>
      <c r="H48" s="31">
        <f>SUMIFS(H49:H1068,$C49:$C1068,$C49,$D49:$D1068,$D49)/2</f>
        <v>0</v>
      </c>
      <c r="I48" s="31">
        <f>SUMIFS(I49:I1068,$C49:$C1068,$C49,$D49:$D1068,$D49)/2</f>
        <v>1000</v>
      </c>
      <c r="J48" s="31">
        <f>SUMIFS(J49:J1068,$C49:$C1068,$C49,$D49:$D1068,$D49)/2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75</v>
      </c>
      <c r="D49" s="33" t="s">
        <v>91</v>
      </c>
      <c r="E49" s="33" t="s">
        <v>129</v>
      </c>
      <c r="F49" s="33" t="s">
        <v>77</v>
      </c>
      <c r="G49" s="34">
        <f>SUMIFS(G50:G1065,$C50:$C1065,$C50,$D50:$D1065,$D50,$E50:$E1065,$E50)</f>
        <v>100</v>
      </c>
      <c r="H49" s="34">
        <f>SUMIFS(H50:H1065,$C50:$C1065,$C50,$D50:$D1065,$D50,$E50:$E1065,$E50)</f>
        <v>0</v>
      </c>
      <c r="I49" s="34">
        <f>SUMIFS(I50:I1065,$C50:$C1065,$C50,$D50:$D1065,$D50,$E50:$E1065,$E50)</f>
        <v>1000</v>
      </c>
      <c r="J49" s="34">
        <f>SUMIFS(J50:J1065,$C50:$C1065,$C50,$D50:$D1065,$D50,$E50:$E1065,$E50)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75</v>
      </c>
      <c r="D50" s="23" t="s">
        <v>91</v>
      </c>
      <c r="E50" s="23" t="s">
        <v>129</v>
      </c>
      <c r="F50" s="23" t="s">
        <v>96</v>
      </c>
      <c r="G50" s="24">
        <v>100</v>
      </c>
      <c r="H50" s="24"/>
      <c r="I50" s="24">
        <v>1000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75</v>
      </c>
      <c r="D51" s="30" t="s">
        <v>81</v>
      </c>
      <c r="E51" s="30"/>
      <c r="F51" s="30"/>
      <c r="G51" s="31">
        <f>SUMIFS(G52:G1071,$C52:$C1071,$C52,$D52:$D1071,$D52)/2</f>
        <v>43303.3</v>
      </c>
      <c r="H51" s="31">
        <f>SUMIFS(H52:H1071,$C52:$C1071,$C52,$D52:$D1071,$D52)/2</f>
        <v>2770.4999999999995</v>
      </c>
      <c r="I51" s="31">
        <f>SUMIFS(I52:I1071,$C52:$C1071,$C52,$D52:$D1071,$D52)/2</f>
        <v>45131.500000000007</v>
      </c>
      <c r="J51" s="31">
        <f>SUMIFS(J52:J1071,$C52:$C1071,$C52,$D52:$D1071,$D52)/2</f>
        <v>2770.4999999999995</v>
      </c>
    </row>
    <row r="52" spans="1:10" s="13" customFormat="1" ht="82.9" customHeight="1" x14ac:dyDescent="0.25">
      <c r="A52" s="16">
        <v>2</v>
      </c>
      <c r="B52" s="32" t="s">
        <v>164</v>
      </c>
      <c r="C52" s="33" t="s">
        <v>75</v>
      </c>
      <c r="D52" s="33" t="s">
        <v>81</v>
      </c>
      <c r="E52" s="33" t="s">
        <v>45</v>
      </c>
      <c r="F52" s="33"/>
      <c r="G52" s="34">
        <f>SUMIFS(G53:G1068,$C53:$C1068,$C53,$D53:$D1068,$D53,$E53:$E1068,$E53)</f>
        <v>19816</v>
      </c>
      <c r="H52" s="34">
        <f>SUMIFS(H53:H1068,$C53:$C1068,$C53,$D53:$D1068,$D53,$E53:$E1068,$E53)</f>
        <v>54.4</v>
      </c>
      <c r="I52" s="34">
        <f>SUMIFS(I53:I1068,$C53:$C1068,$C53,$D53:$D1068,$D53,$E53:$E1068,$E53)</f>
        <v>20205.8</v>
      </c>
      <c r="J52" s="34">
        <f>SUMIFS(J53:J1068,$C53:$C1068,$C53,$D53:$D1068,$D53,$E53:$E1068,$E53)</f>
        <v>54.4</v>
      </c>
    </row>
    <row r="53" spans="1:10" s="13" customFormat="1" ht="15.75" x14ac:dyDescent="0.25">
      <c r="A53" s="17">
        <v>3</v>
      </c>
      <c r="B53" s="22" t="s">
        <v>46</v>
      </c>
      <c r="C53" s="23" t="s">
        <v>75</v>
      </c>
      <c r="D53" s="23" t="s">
        <v>81</v>
      </c>
      <c r="E53" s="23" t="s">
        <v>45</v>
      </c>
      <c r="F53" s="23" t="s">
        <v>97</v>
      </c>
      <c r="G53" s="24">
        <v>19816</v>
      </c>
      <c r="H53" s="24">
        <v>54.4</v>
      </c>
      <c r="I53" s="24">
        <v>20205.8</v>
      </c>
      <c r="J53" s="24">
        <v>54.4</v>
      </c>
    </row>
    <row r="54" spans="1:10" s="13" customFormat="1" ht="63" x14ac:dyDescent="0.25">
      <c r="A54" s="16">
        <v>2</v>
      </c>
      <c r="B54" s="35" t="s">
        <v>165</v>
      </c>
      <c r="C54" s="33" t="s">
        <v>75</v>
      </c>
      <c r="D54" s="33" t="s">
        <v>81</v>
      </c>
      <c r="E54" s="33" t="s">
        <v>47</v>
      </c>
      <c r="F54" s="33"/>
      <c r="G54" s="34">
        <f>SUMIFS(G55:G1070,$C55:$C1070,$C55,$D55:$D1070,$D55,$E55:$E1070,$E55)</f>
        <v>6331.6</v>
      </c>
      <c r="H54" s="34">
        <f>SUMIFS(H55:H1070,$C55:$C1070,$C55,$D55:$D1070,$D55,$E55:$E1070,$E55)</f>
        <v>99.6</v>
      </c>
      <c r="I54" s="34">
        <f>SUMIFS(I55:I1070,$C55:$C1070,$C55,$D55:$D1070,$D55,$E55:$E1070,$E55)</f>
        <v>6691.8</v>
      </c>
      <c r="J54" s="34">
        <f>SUMIFS(J55:J1070,$C55:$C1070,$C55,$D55:$D1070,$D55,$E55:$E1070,$E55)</f>
        <v>99.6</v>
      </c>
    </row>
    <row r="55" spans="1:10" s="13" customFormat="1" ht="15.75" x14ac:dyDescent="0.25">
      <c r="A55" s="17">
        <v>3</v>
      </c>
      <c r="B55" s="22" t="s">
        <v>46</v>
      </c>
      <c r="C55" s="23" t="s">
        <v>75</v>
      </c>
      <c r="D55" s="23" t="s">
        <v>81</v>
      </c>
      <c r="E55" s="23" t="s">
        <v>47</v>
      </c>
      <c r="F55" s="23" t="s">
        <v>97</v>
      </c>
      <c r="G55" s="24">
        <v>6331.6</v>
      </c>
      <c r="H55" s="24">
        <v>99.6</v>
      </c>
      <c r="I55" s="24">
        <v>6691.8</v>
      </c>
      <c r="J55" s="24">
        <v>99.6</v>
      </c>
    </row>
    <row r="56" spans="1:10" s="13" customFormat="1" ht="78.75" x14ac:dyDescent="0.25">
      <c r="A56" s="16">
        <v>2</v>
      </c>
      <c r="B56" s="32" t="s">
        <v>166</v>
      </c>
      <c r="C56" s="33" t="s">
        <v>75</v>
      </c>
      <c r="D56" s="33" t="s">
        <v>81</v>
      </c>
      <c r="E56" s="33" t="s">
        <v>48</v>
      </c>
      <c r="F56" s="33"/>
      <c r="G56" s="34">
        <f>SUMIFS(G57:G1072,$C57:$C1072,$C57,$D57:$D1072,$D57,$E57:$E1072,$E57)</f>
        <v>2207.8000000000002</v>
      </c>
      <c r="H56" s="34">
        <f>SUMIFS(H57:H1072,$C57:$C1072,$C57,$D57:$D1072,$D57,$E57:$E1072,$E57)</f>
        <v>0</v>
      </c>
      <c r="I56" s="34">
        <f>SUMIFS(I57:I1072,$C57:$C1072,$C57,$D57:$D1072,$D57,$E57:$E1072,$E57)</f>
        <v>2207.8000000000002</v>
      </c>
      <c r="J56" s="34">
        <f>SUMIFS(J57:J1072,$C57:$C1072,$C57,$D57:$D1072,$D57,$E57:$E1072,$E57)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75</v>
      </c>
      <c r="D57" s="23" t="s">
        <v>81</v>
      </c>
      <c r="E57" s="23" t="s">
        <v>48</v>
      </c>
      <c r="F57" s="23" t="s">
        <v>97</v>
      </c>
      <c r="G57" s="24">
        <v>2207.8000000000002</v>
      </c>
      <c r="H57" s="24"/>
      <c r="I57" s="24">
        <v>2207.8000000000002</v>
      </c>
      <c r="J57" s="24"/>
    </row>
    <row r="58" spans="1:10" s="13" customFormat="1" ht="78.75" x14ac:dyDescent="0.25">
      <c r="A58" s="16">
        <v>2</v>
      </c>
      <c r="B58" s="35" t="s">
        <v>167</v>
      </c>
      <c r="C58" s="33" t="s">
        <v>75</v>
      </c>
      <c r="D58" s="33" t="s">
        <v>81</v>
      </c>
      <c r="E58" s="33" t="s">
        <v>49</v>
      </c>
      <c r="F58" s="33" t="s">
        <v>77</v>
      </c>
      <c r="G58" s="34">
        <f>SUMIFS(G59:G1074,$C59:$C1074,$C59,$D59:$D1074,$D59,$E59:$E1074,$E59)</f>
        <v>7771.6</v>
      </c>
      <c r="H58" s="34">
        <f>SUMIFS(H59:H1074,$C59:$C1074,$C59,$D59:$D1074,$D59,$E59:$E1074,$E59)</f>
        <v>0</v>
      </c>
      <c r="I58" s="34">
        <f>SUMIFS(I59:I1074,$C59:$C1074,$C59,$D59:$D1074,$D59,$E59:$E1074,$E59)</f>
        <v>8697.7999999999993</v>
      </c>
      <c r="J58" s="34">
        <f>SUMIFS(J59:J1074,$C59:$C1074,$C59,$D59:$D1074,$D59,$E59:$E1074,$E59)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75</v>
      </c>
      <c r="D59" s="23" t="s">
        <v>81</v>
      </c>
      <c r="E59" s="23" t="s">
        <v>49</v>
      </c>
      <c r="F59" s="23" t="s">
        <v>97</v>
      </c>
      <c r="G59" s="24">
        <v>7771.6</v>
      </c>
      <c r="H59" s="24"/>
      <c r="I59" s="24">
        <v>8697.7999999999993</v>
      </c>
      <c r="J59" s="24"/>
    </row>
    <row r="60" spans="1:10" s="13" customFormat="1" ht="78.75" x14ac:dyDescent="0.25">
      <c r="A60" s="16">
        <v>2</v>
      </c>
      <c r="B60" s="41" t="s">
        <v>168</v>
      </c>
      <c r="C60" s="33" t="s">
        <v>75</v>
      </c>
      <c r="D60" s="33" t="s">
        <v>81</v>
      </c>
      <c r="E60" s="33" t="s">
        <v>50</v>
      </c>
      <c r="F60" s="33" t="s">
        <v>77</v>
      </c>
      <c r="G60" s="34">
        <f>SUMIFS(G61:G1076,$C61:$C1076,$C61,$D61:$D1076,$D61,$E61:$E1076,$E61)</f>
        <v>266.3</v>
      </c>
      <c r="H60" s="34">
        <f>SUMIFS(H61:H1076,$C61:$C1076,$C61,$D61:$D1076,$D61,$E61:$E1076,$E61)</f>
        <v>0</v>
      </c>
      <c r="I60" s="34">
        <f>SUMIFS(I61:I1076,$C61:$C1076,$C61,$D61:$D1076,$D61,$E61:$E1076,$E61)</f>
        <v>266.3</v>
      </c>
      <c r="J60" s="34">
        <f>SUMIFS(J61:J1076,$C61:$C1076,$C61,$D61:$D1076,$D61,$E61:$E1076,$E61)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75</v>
      </c>
      <c r="D61" s="23" t="s">
        <v>81</v>
      </c>
      <c r="E61" s="23" t="s">
        <v>50</v>
      </c>
      <c r="F61" s="23" t="s">
        <v>79</v>
      </c>
      <c r="G61" s="24">
        <v>266.3</v>
      </c>
      <c r="H61" s="24"/>
      <c r="I61" s="24">
        <v>266.3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75</v>
      </c>
      <c r="D62" s="23" t="s">
        <v>81</v>
      </c>
      <c r="E62" s="23" t="s">
        <v>50</v>
      </c>
      <c r="F62" s="23" t="s">
        <v>97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201</v>
      </c>
      <c r="C63" s="33" t="s">
        <v>75</v>
      </c>
      <c r="D63" s="33" t="s">
        <v>81</v>
      </c>
      <c r="E63" s="33" t="s">
        <v>161</v>
      </c>
      <c r="F63" s="33"/>
      <c r="G63" s="34">
        <f>SUMIFS(G64:G1080,$C64:$C1080,$C64,$D64:$D1080,$D64,$E64:$E1080,$E64)</f>
        <v>2454.4</v>
      </c>
      <c r="H63" s="34">
        <f>SUMIFS(H64:H1080,$C64:$C1080,$C64,$D64:$D1080,$D64,$E64:$E1080,$E64)</f>
        <v>2331.6</v>
      </c>
      <c r="I63" s="34">
        <f>SUMIFS(I64:I1080,$C64:$C1080,$C64,$D64:$D1080,$D64,$E64:$E1080,$E64)</f>
        <v>2454.4</v>
      </c>
      <c r="J63" s="34">
        <f>SUMIFS(J64:J1080,$C64:$C1080,$C64,$D64:$D1080,$D64,$E64:$E1080,$E64)</f>
        <v>2331.6</v>
      </c>
    </row>
    <row r="64" spans="1:10" s="13" customFormat="1" ht="15.75" x14ac:dyDescent="0.25">
      <c r="A64" s="17">
        <v>3</v>
      </c>
      <c r="B64" s="22" t="s">
        <v>46</v>
      </c>
      <c r="C64" s="23" t="s">
        <v>75</v>
      </c>
      <c r="D64" s="23" t="s">
        <v>81</v>
      </c>
      <c r="E64" s="23" t="s">
        <v>161</v>
      </c>
      <c r="F64" s="23" t="s">
        <v>97</v>
      </c>
      <c r="G64" s="24">
        <v>2454.4</v>
      </c>
      <c r="H64" s="24">
        <v>2331.6</v>
      </c>
      <c r="I64" s="24">
        <v>2454.4</v>
      </c>
      <c r="J64" s="24">
        <v>2331.6</v>
      </c>
    </row>
    <row r="65" spans="1:10" s="13" customFormat="1" ht="47.25" x14ac:dyDescent="0.25">
      <c r="A65" s="16">
        <v>2</v>
      </c>
      <c r="B65" s="41" t="s">
        <v>203</v>
      </c>
      <c r="C65" s="33" t="s">
        <v>75</v>
      </c>
      <c r="D65" s="33" t="s">
        <v>81</v>
      </c>
      <c r="E65" s="33" t="s">
        <v>202</v>
      </c>
      <c r="F65" s="33"/>
      <c r="G65" s="34">
        <f>SUMIFS(G66:G1082,$C66:$C1082,$C66,$D66:$D1082,$D66,$E66:$E1082,$E66)</f>
        <v>4096.6000000000004</v>
      </c>
      <c r="H65" s="34">
        <f>SUMIFS(H66:H1082,$C66:$C1082,$C66,$D66:$D1082,$D66,$E66:$E1082,$E66)</f>
        <v>284.89999999999998</v>
      </c>
      <c r="I65" s="34">
        <f>SUMIFS(I66:I1082,$C66:$C1082,$C66,$D66:$D1082,$D66,$E66:$E1082,$E66)</f>
        <v>4248.6000000000004</v>
      </c>
      <c r="J65" s="34">
        <f>SUMIFS(J66:J1082,$C66:$C1082,$C66,$D66:$D1082,$D66,$E66:$E1082,$E66)</f>
        <v>284.89999999999998</v>
      </c>
    </row>
    <row r="66" spans="1:10" s="13" customFormat="1" ht="31.5" x14ac:dyDescent="0.25">
      <c r="A66" s="17">
        <v>3</v>
      </c>
      <c r="B66" s="22" t="s">
        <v>23</v>
      </c>
      <c r="C66" s="23" t="s">
        <v>75</v>
      </c>
      <c r="D66" s="23" t="s">
        <v>81</v>
      </c>
      <c r="E66" s="23" t="s">
        <v>202</v>
      </c>
      <c r="F66" s="23" t="s">
        <v>88</v>
      </c>
      <c r="G66" s="24">
        <v>4096.6000000000004</v>
      </c>
      <c r="H66" s="24">
        <v>284.89999999999998</v>
      </c>
      <c r="I66" s="24">
        <v>4248.6000000000004</v>
      </c>
      <c r="J66" s="24">
        <v>284.89999999999998</v>
      </c>
    </row>
    <row r="67" spans="1:10" s="13" customFormat="1" ht="47.25" x14ac:dyDescent="0.25">
      <c r="A67" s="16">
        <v>2</v>
      </c>
      <c r="B67" s="41" t="s">
        <v>35</v>
      </c>
      <c r="C67" s="33" t="s">
        <v>75</v>
      </c>
      <c r="D67" s="33" t="s">
        <v>81</v>
      </c>
      <c r="E67" s="33" t="s">
        <v>129</v>
      </c>
      <c r="F67" s="33"/>
      <c r="G67" s="34">
        <f>SUMIFS(G68:G1084,$C68:$C1084,$C68,$D68:$D1084,$D68,$E68:$E1084,$E68)</f>
        <v>359</v>
      </c>
      <c r="H67" s="34">
        <f>SUMIFS(H68:H1084,$C68:$C1084,$C68,$D68:$D1084,$D68,$E68:$E1084,$E68)</f>
        <v>0</v>
      </c>
      <c r="I67" s="34">
        <f>SUMIFS(I68:I1084,$C68:$C1084,$C68,$D68:$D1084,$D68,$E68:$E1084,$E68)</f>
        <v>359</v>
      </c>
      <c r="J67" s="34">
        <f>SUMIFS(J68:J1084,$C68:$C1084,$C68,$D68:$D1084,$D68,$E68:$E1084,$E68)</f>
        <v>0</v>
      </c>
    </row>
    <row r="68" spans="1:10" s="13" customFormat="1" ht="15.75" x14ac:dyDescent="0.25">
      <c r="A68" s="17">
        <v>3</v>
      </c>
      <c r="B68" s="22" t="s">
        <v>160</v>
      </c>
      <c r="C68" s="23" t="s">
        <v>75</v>
      </c>
      <c r="D68" s="23" t="s">
        <v>81</v>
      </c>
      <c r="E68" s="23" t="s">
        <v>129</v>
      </c>
      <c r="F68" s="23" t="s">
        <v>159</v>
      </c>
      <c r="G68" s="24">
        <v>359</v>
      </c>
      <c r="H68" s="24"/>
      <c r="I68" s="24">
        <v>359</v>
      </c>
      <c r="J68" s="24"/>
    </row>
    <row r="69" spans="1:10" s="13" customFormat="1" ht="15.75" x14ac:dyDescent="0.25">
      <c r="A69" s="14">
        <v>0</v>
      </c>
      <c r="B69" s="26" t="s">
        <v>111</v>
      </c>
      <c r="C69" s="27" t="s">
        <v>94</v>
      </c>
      <c r="D69" s="27" t="s">
        <v>120</v>
      </c>
      <c r="E69" s="27"/>
      <c r="F69" s="27"/>
      <c r="G69" s="28">
        <f>SUMIFS(G70:G1094,$C70:$C1094,$C70)/3</f>
        <v>232.19999999999996</v>
      </c>
      <c r="H69" s="28">
        <f>SUMIFS(H70:H1084,$C70:$C1084,$C70)/3</f>
        <v>0</v>
      </c>
      <c r="I69" s="28">
        <f>SUMIFS(I70:I1094,$C70:$C1094,$C70)/3</f>
        <v>232.19999999999996</v>
      </c>
      <c r="J69" s="28">
        <f>SUMIFS(J70:J1084,$C70:$C1084,$C70)/3</f>
        <v>0</v>
      </c>
    </row>
    <row r="70" spans="1:10" s="13" customFormat="1" ht="15.75" x14ac:dyDescent="0.25">
      <c r="A70" s="15">
        <v>1</v>
      </c>
      <c r="B70" s="29" t="s">
        <v>51</v>
      </c>
      <c r="C70" s="30" t="s">
        <v>94</v>
      </c>
      <c r="D70" s="30" t="s">
        <v>92</v>
      </c>
      <c r="E70" s="30" t="s">
        <v>6</v>
      </c>
      <c r="F70" s="30" t="s">
        <v>77</v>
      </c>
      <c r="G70" s="31">
        <f>SUMIFS(G71:G1084,$C71:$C1084,$C71,$D71:$D1084,$D71)/2</f>
        <v>232.2</v>
      </c>
      <c r="H70" s="31">
        <f>SUMIFS(H71:H1084,$C71:$C1084,$C71,$D71:$D1084,$D71)/2</f>
        <v>0</v>
      </c>
      <c r="I70" s="31">
        <f>SUMIFS(I71:I1084,$C71:$C1084,$C71,$D71:$D1084,$D71)/2</f>
        <v>232.2</v>
      </c>
      <c r="J70" s="31">
        <f>SUMIFS(J71:J1084,$C71:$C1084,$C71,$D71:$D1084,$D71)/2</f>
        <v>0</v>
      </c>
    </row>
    <row r="71" spans="1:10" s="13" customFormat="1" ht="48.75" customHeight="1" x14ac:dyDescent="0.25">
      <c r="A71" s="16">
        <v>2</v>
      </c>
      <c r="B71" s="32" t="s">
        <v>169</v>
      </c>
      <c r="C71" s="33" t="s">
        <v>94</v>
      </c>
      <c r="D71" s="33" t="s">
        <v>92</v>
      </c>
      <c r="E71" s="33" t="s">
        <v>123</v>
      </c>
      <c r="F71" s="33" t="s">
        <v>77</v>
      </c>
      <c r="G71" s="34">
        <f>SUMIFS(G72:G1081,$C72:$C1081,$C72,$D72:$D1081,$D72,$E72:$E1081,$E72)</f>
        <v>232.2</v>
      </c>
      <c r="H71" s="34">
        <f>SUMIFS(H72:H1081,$C72:$C1081,$C72,$D72:$D1081,$D72,$E72:$E1081,$E72)</f>
        <v>0</v>
      </c>
      <c r="I71" s="34">
        <f>SUMIFS(I72:I1081,$C72:$C1081,$C72,$D72:$D1081,$D72,$E72:$E1081,$E72)</f>
        <v>232.2</v>
      </c>
      <c r="J71" s="34">
        <f>SUMIFS(J72:J1081,$C72:$C1081,$C72,$D72:$D1081,$D72,$E72:$E1081,$E72)</f>
        <v>0</v>
      </c>
    </row>
    <row r="72" spans="1:10" s="13" customFormat="1" ht="47.25" x14ac:dyDescent="0.25">
      <c r="A72" s="17">
        <v>3</v>
      </c>
      <c r="B72" s="22" t="s">
        <v>11</v>
      </c>
      <c r="C72" s="23" t="s">
        <v>94</v>
      </c>
      <c r="D72" s="23" t="s">
        <v>92</v>
      </c>
      <c r="E72" s="23" t="s">
        <v>123</v>
      </c>
      <c r="F72" s="23" t="s">
        <v>79</v>
      </c>
      <c r="G72" s="24">
        <v>232.2</v>
      </c>
      <c r="H72" s="24"/>
      <c r="I72" s="24">
        <v>232.2</v>
      </c>
      <c r="J72" s="24"/>
    </row>
    <row r="73" spans="1:10" s="13" customFormat="1" ht="31.5" x14ac:dyDescent="0.25">
      <c r="A73" s="14">
        <v>0</v>
      </c>
      <c r="B73" s="26" t="s">
        <v>112</v>
      </c>
      <c r="C73" s="27" t="s">
        <v>84</v>
      </c>
      <c r="D73" s="27" t="s">
        <v>120</v>
      </c>
      <c r="E73" s="27"/>
      <c r="F73" s="27"/>
      <c r="G73" s="28">
        <f>SUMIFS(G74:G1098,$C74:$C1098,$C74)/3</f>
        <v>2033.0999999999997</v>
      </c>
      <c r="H73" s="28">
        <f>SUMIFS(H74:H1088,$C74:$C1088,$C74)/3</f>
        <v>0</v>
      </c>
      <c r="I73" s="28">
        <f>SUMIFS(I74:I1098,$C74:$C1098,$C74)/3</f>
        <v>2045.0999999999997</v>
      </c>
      <c r="J73" s="28">
        <f>SUMIFS(J74:J1088,$C74:$C1088,$C74)/3</f>
        <v>0</v>
      </c>
    </row>
    <row r="74" spans="1:10" s="13" customFormat="1" ht="47.25" x14ac:dyDescent="0.25">
      <c r="A74" s="15">
        <v>1</v>
      </c>
      <c r="B74" s="29" t="s">
        <v>52</v>
      </c>
      <c r="C74" s="30" t="s">
        <v>84</v>
      </c>
      <c r="D74" s="30" t="s">
        <v>95</v>
      </c>
      <c r="E74" s="30" t="s">
        <v>6</v>
      </c>
      <c r="F74" s="30" t="s">
        <v>77</v>
      </c>
      <c r="G74" s="31">
        <f>SUMIFS(G75:G1088,$C75:$C1088,$C75,$D75:$D1088,$D75)/2</f>
        <v>1352.6</v>
      </c>
      <c r="H74" s="31">
        <f>SUMIFS(H75:H1088,$C75:$C1088,$C75,$D75:$D1088,$D75)/2</f>
        <v>0</v>
      </c>
      <c r="I74" s="31">
        <f>SUMIFS(I75:I1088,$C75:$C1088,$C75,$D75:$D1088,$D75)/2</f>
        <v>1364.6</v>
      </c>
      <c r="J74" s="31">
        <f>SUMIFS(J75:J1088,$C75:$C1088,$C75,$D75:$D1088,$D75)/2</f>
        <v>0</v>
      </c>
    </row>
    <row r="75" spans="1:10" s="13" customFormat="1" ht="94.5" x14ac:dyDescent="0.25">
      <c r="A75" s="16">
        <v>2</v>
      </c>
      <c r="B75" s="32" t="s">
        <v>164</v>
      </c>
      <c r="C75" s="33" t="s">
        <v>84</v>
      </c>
      <c r="D75" s="33" t="s">
        <v>95</v>
      </c>
      <c r="E75" s="33" t="s">
        <v>45</v>
      </c>
      <c r="F75" s="33"/>
      <c r="G75" s="34">
        <f>SUMIFS(G76:G1085,$C76:$C1085,$C76,$D76:$D1085,$D76,$E76:$E1085,$E76)</f>
        <v>1276.5999999999999</v>
      </c>
      <c r="H75" s="34">
        <f>SUMIFS(H76:H1085,$C76:$C1085,$C76,$D76:$D1085,$D76,$E76:$E1085,$E76)</f>
        <v>0</v>
      </c>
      <c r="I75" s="34">
        <f>SUMIFS(I76:I1085,$C76:$C1085,$C76,$D76:$D1085,$D76,$E76:$E1085,$E76)</f>
        <v>1288.5999999999999</v>
      </c>
      <c r="J75" s="34">
        <f>SUMIFS(J76:J1085,$C76:$C1085,$C76,$D76:$D1085,$D76,$E76:$E1085,$E76)</f>
        <v>0</v>
      </c>
    </row>
    <row r="76" spans="1:10" s="13" customFormat="1" ht="15.75" x14ac:dyDescent="0.25">
      <c r="A76" s="17">
        <v>3</v>
      </c>
      <c r="B76" s="22" t="s">
        <v>46</v>
      </c>
      <c r="C76" s="23" t="s">
        <v>84</v>
      </c>
      <c r="D76" s="23" t="s">
        <v>95</v>
      </c>
      <c r="E76" s="23" t="s">
        <v>45</v>
      </c>
      <c r="F76" s="23" t="s">
        <v>97</v>
      </c>
      <c r="G76" s="24">
        <v>1276.5999999999999</v>
      </c>
      <c r="H76" s="24"/>
      <c r="I76" s="24">
        <v>1288.5999999999999</v>
      </c>
      <c r="J76" s="24"/>
    </row>
    <row r="77" spans="1:10" s="13" customFormat="1" ht="87" customHeight="1" x14ac:dyDescent="0.25">
      <c r="A77" s="16">
        <v>2</v>
      </c>
      <c r="B77" s="32" t="s">
        <v>170</v>
      </c>
      <c r="C77" s="33" t="s">
        <v>84</v>
      </c>
      <c r="D77" s="33" t="s">
        <v>95</v>
      </c>
      <c r="E77" s="33" t="s">
        <v>124</v>
      </c>
      <c r="F77" s="33" t="s">
        <v>77</v>
      </c>
      <c r="G77" s="34">
        <f>SUMIFS(G78:G1087,$C78:$C1087,$C78,$D78:$D1087,$D78,$E78:$E1087,$E78)</f>
        <v>76</v>
      </c>
      <c r="H77" s="34">
        <f>SUMIFS(H78:H1087,$C78:$C1087,$C78,$D78:$D1087,$D78,$E78:$E1087,$E78)</f>
        <v>0</v>
      </c>
      <c r="I77" s="34">
        <f>SUMIFS(I78:I1087,$C78:$C1087,$C78,$D78:$D1087,$D78,$E78:$E1087,$E78)</f>
        <v>76</v>
      </c>
      <c r="J77" s="34">
        <f>SUMIFS(J78:J1087,$C78:$C1087,$C78,$D78:$D1087,$D78,$E78:$E1087,$E78)</f>
        <v>0</v>
      </c>
    </row>
    <row r="78" spans="1:10" s="13" customFormat="1" ht="47.25" x14ac:dyDescent="0.25">
      <c r="A78" s="17">
        <v>3</v>
      </c>
      <c r="B78" s="22" t="s">
        <v>11</v>
      </c>
      <c r="C78" s="23" t="s">
        <v>84</v>
      </c>
      <c r="D78" s="23" t="s">
        <v>95</v>
      </c>
      <c r="E78" s="23" t="s">
        <v>124</v>
      </c>
      <c r="F78" s="23" t="s">
        <v>79</v>
      </c>
      <c r="G78" s="24">
        <v>76</v>
      </c>
      <c r="H78" s="24"/>
      <c r="I78" s="24">
        <v>76</v>
      </c>
      <c r="J78" s="24"/>
    </row>
    <row r="79" spans="1:10" s="13" customFormat="1" ht="47.25" x14ac:dyDescent="0.25">
      <c r="A79" s="15">
        <v>1</v>
      </c>
      <c r="B79" s="29" t="s">
        <v>36</v>
      </c>
      <c r="C79" s="30" t="s">
        <v>84</v>
      </c>
      <c r="D79" s="30" t="s">
        <v>82</v>
      </c>
      <c r="E79" s="30"/>
      <c r="F79" s="30"/>
      <c r="G79" s="31">
        <f>SUMIFS(G80:G1093,$C80:$C1093,$C80,$D80:$D1093,$D80)/2</f>
        <v>680.5</v>
      </c>
      <c r="H79" s="31">
        <f>SUMIFS(H80:H1093,$C80:$C1093,$C80,$D80:$D1093,$D80)/2</f>
        <v>0</v>
      </c>
      <c r="I79" s="31">
        <f>SUMIFS(I80:I1093,$C80:$C1093,$C80,$D80:$D1093,$D80)/2</f>
        <v>680.5</v>
      </c>
      <c r="J79" s="31">
        <f>SUMIFS(J80:J1093,$C80:$C1093,$C80,$D80:$D1093,$D80)/2</f>
        <v>0</v>
      </c>
    </row>
    <row r="80" spans="1:10" s="13" customFormat="1" ht="82.15" customHeight="1" x14ac:dyDescent="0.25">
      <c r="A80" s="16">
        <v>2</v>
      </c>
      <c r="B80" s="32" t="s">
        <v>171</v>
      </c>
      <c r="C80" s="33" t="s">
        <v>84</v>
      </c>
      <c r="D80" s="33" t="s">
        <v>82</v>
      </c>
      <c r="E80" s="33" t="s">
        <v>53</v>
      </c>
      <c r="F80" s="33"/>
      <c r="G80" s="34">
        <f>SUMIFS(G81:G1090,$C81:$C1090,$C81,$D81:$D1090,$D81,$E81:$E1090,$E81)</f>
        <v>400.5</v>
      </c>
      <c r="H80" s="34">
        <f>SUMIFS(H81:H1090,$C81:$C1090,$C81,$D81:$D1090,$D81,$E81:$E1090,$E81)</f>
        <v>0</v>
      </c>
      <c r="I80" s="34">
        <f>SUMIFS(I81:I1090,$C81:$C1090,$C81,$D81:$D1090,$D81,$E81:$E1090,$E81)</f>
        <v>400.5</v>
      </c>
      <c r="J80" s="34">
        <f>SUMIFS(J81:J1090,$C81:$C1090,$C81,$D81:$D1090,$D81,$E81:$E1090,$E81)</f>
        <v>0</v>
      </c>
    </row>
    <row r="81" spans="1:10" s="13" customFormat="1" ht="15.75" x14ac:dyDescent="0.25">
      <c r="A81" s="17">
        <v>3</v>
      </c>
      <c r="B81" s="22" t="s">
        <v>46</v>
      </c>
      <c r="C81" s="23" t="s">
        <v>84</v>
      </c>
      <c r="D81" s="23" t="s">
        <v>82</v>
      </c>
      <c r="E81" s="23" t="s">
        <v>53</v>
      </c>
      <c r="F81" s="23" t="s">
        <v>97</v>
      </c>
      <c r="G81" s="24">
        <v>400.5</v>
      </c>
      <c r="H81" s="24"/>
      <c r="I81" s="24">
        <v>400.5</v>
      </c>
      <c r="J81" s="24"/>
    </row>
    <row r="82" spans="1:10" s="13" customFormat="1" ht="63" x14ac:dyDescent="0.25">
      <c r="A82" s="16">
        <v>2</v>
      </c>
      <c r="B82" s="32" t="s">
        <v>172</v>
      </c>
      <c r="C82" s="33" t="s">
        <v>84</v>
      </c>
      <c r="D82" s="33" t="s">
        <v>82</v>
      </c>
      <c r="E82" s="33" t="s">
        <v>37</v>
      </c>
      <c r="F82" s="33"/>
      <c r="G82" s="34">
        <f>SUMIFS(G83:G1092,$C83:$C1092,$C83,$D83:$D1092,$D83,$E83:$E1092,$E83)</f>
        <v>280</v>
      </c>
      <c r="H82" s="34">
        <f>SUMIFS(H83:H1092,$C83:$C1092,$C83,$D83:$D1092,$D83,$E83:$E1092,$E83)</f>
        <v>0</v>
      </c>
      <c r="I82" s="34">
        <f>SUMIFS(I83:I1092,$C83:$C1092,$C83,$D83:$D1092,$D83,$E83:$E1092,$E83)</f>
        <v>280</v>
      </c>
      <c r="J82" s="34">
        <f>SUMIFS(J83:J1092,$C83:$C1092,$C83,$D83:$D1092,$D83,$E83:$E1092,$E83)</f>
        <v>0</v>
      </c>
    </row>
    <row r="83" spans="1:10" s="13" customFormat="1" ht="47.25" x14ac:dyDescent="0.25">
      <c r="A83" s="17">
        <v>3</v>
      </c>
      <c r="B83" s="22" t="s">
        <v>11</v>
      </c>
      <c r="C83" s="23" t="s">
        <v>84</v>
      </c>
      <c r="D83" s="23" t="s">
        <v>82</v>
      </c>
      <c r="E83" s="23" t="s">
        <v>37</v>
      </c>
      <c r="F83" s="23" t="s">
        <v>79</v>
      </c>
      <c r="G83" s="24">
        <v>280</v>
      </c>
      <c r="H83" s="24"/>
      <c r="I83" s="24">
        <v>280</v>
      </c>
      <c r="J83" s="24"/>
    </row>
    <row r="84" spans="1:10" s="13" customFormat="1" ht="15.75" x14ac:dyDescent="0.25">
      <c r="A84" s="14">
        <v>0</v>
      </c>
      <c r="B84" s="26" t="s">
        <v>113</v>
      </c>
      <c r="C84" s="27" t="s">
        <v>92</v>
      </c>
      <c r="D84" s="27" t="s">
        <v>120</v>
      </c>
      <c r="E84" s="27"/>
      <c r="F84" s="27"/>
      <c r="G84" s="28">
        <f>SUMIFS(G85:G1109,$C85:$C1109,$C85)/3</f>
        <v>98600.900000000009</v>
      </c>
      <c r="H84" s="28">
        <f>SUMIFS(H85:H1099,$C85:$C1099,$C85)/3</f>
        <v>83430.7</v>
      </c>
      <c r="I84" s="28">
        <f>SUMIFS(I85:I1109,$C85:$C1109,$C85)/3</f>
        <v>98591.5</v>
      </c>
      <c r="J84" s="28">
        <f>SUMIFS(J85:J1099,$C85:$C1099,$C85)/3</f>
        <v>83434.900000000009</v>
      </c>
    </row>
    <row r="85" spans="1:10" s="13" customFormat="1" ht="15.75" x14ac:dyDescent="0.25">
      <c r="A85" s="15">
        <v>1</v>
      </c>
      <c r="B85" s="29" t="s">
        <v>54</v>
      </c>
      <c r="C85" s="30" t="s">
        <v>92</v>
      </c>
      <c r="D85" s="30" t="s">
        <v>98</v>
      </c>
      <c r="E85" s="30"/>
      <c r="F85" s="30"/>
      <c r="G85" s="31">
        <f>SUMIFS(G86:G1099,$C86:$C1099,$C86,$D86:$D1099,$D86)/2</f>
        <v>24067.5</v>
      </c>
      <c r="H85" s="31">
        <f>SUMIFS(H86:H1099,$C86:$C1099,$C86,$D86:$D1099,$D86)/2</f>
        <v>24013.200000000001</v>
      </c>
      <c r="I85" s="31">
        <f>SUMIFS(I86:I1099,$C86:$C1099,$C86,$D86:$D1099,$D86)/2</f>
        <v>24067.5</v>
      </c>
      <c r="J85" s="31">
        <f>SUMIFS(J86:J1099,$C86:$C1099,$C86,$D86:$D1099,$D86)/2</f>
        <v>24013.200000000001</v>
      </c>
    </row>
    <row r="86" spans="1:10" s="13" customFormat="1" ht="63" x14ac:dyDescent="0.25">
      <c r="A86" s="16">
        <v>2</v>
      </c>
      <c r="B86" s="39" t="s">
        <v>144</v>
      </c>
      <c r="C86" s="33" t="s">
        <v>92</v>
      </c>
      <c r="D86" s="33" t="s">
        <v>98</v>
      </c>
      <c r="E86" s="33" t="s">
        <v>14</v>
      </c>
      <c r="F86" s="33"/>
      <c r="G86" s="34">
        <f>SUMIFS(G87:G1096,$C87:$C1096,$C87,$D87:$D1096,$D87,$E87:$E1096,$E87)</f>
        <v>0</v>
      </c>
      <c r="H86" s="34">
        <f>SUMIFS(H87:H1096,$C87:$C1096,$C87,$D87:$D1096,$D87,$E87:$E1096,$E87)</f>
        <v>0</v>
      </c>
      <c r="I86" s="34">
        <f>SUMIFS(I87:I1096,$C87:$C1096,$C87,$D87:$D1096,$D87,$E87:$E1096,$E87)</f>
        <v>0</v>
      </c>
      <c r="J86" s="34">
        <f>SUMIFS(J87:J1096,$C87:$C1096,$C87,$D87:$D1096,$D87,$E87:$E1096,$E87)</f>
        <v>0</v>
      </c>
    </row>
    <row r="87" spans="1:10" s="13" customFormat="1" ht="47.25" x14ac:dyDescent="0.25">
      <c r="A87" s="17">
        <v>3</v>
      </c>
      <c r="B87" s="22" t="s">
        <v>11</v>
      </c>
      <c r="C87" s="23" t="s">
        <v>92</v>
      </c>
      <c r="D87" s="23" t="s">
        <v>98</v>
      </c>
      <c r="E87" s="23" t="s">
        <v>14</v>
      </c>
      <c r="F87" s="23" t="s">
        <v>79</v>
      </c>
      <c r="G87" s="24"/>
      <c r="H87" s="24"/>
      <c r="I87" s="24"/>
      <c r="J87" s="24"/>
    </row>
    <row r="88" spans="1:10" s="13" customFormat="1" ht="78.75" x14ac:dyDescent="0.25">
      <c r="A88" s="16">
        <v>2</v>
      </c>
      <c r="B88" s="32" t="s">
        <v>55</v>
      </c>
      <c r="C88" s="33" t="s">
        <v>92</v>
      </c>
      <c r="D88" s="33" t="s">
        <v>98</v>
      </c>
      <c r="E88" s="33" t="s">
        <v>56</v>
      </c>
      <c r="F88" s="33"/>
      <c r="G88" s="34">
        <f>SUMIFS(G89:G1098,$C89:$C1098,$C89,$D89:$D1098,$D89,$E89:$E1098,$E89)</f>
        <v>24067.5</v>
      </c>
      <c r="H88" s="34">
        <f>SUMIFS(H89:H1098,$C89:$C1098,$C89,$D89:$D1098,$D89,$E89:$E1098,$E89)</f>
        <v>24013.200000000001</v>
      </c>
      <c r="I88" s="34">
        <f>SUMIFS(I89:I1098,$C89:$C1098,$C89,$D89:$D1098,$D89,$E89:$E1098,$E89)</f>
        <v>24067.5</v>
      </c>
      <c r="J88" s="34">
        <f>SUMIFS(J89:J1098,$C89:$C1098,$C89,$D89:$D1098,$D89,$E89:$E1098,$E89)</f>
        <v>24013.200000000001</v>
      </c>
    </row>
    <row r="89" spans="1:10" s="13" customFormat="1" ht="31.5" x14ac:dyDescent="0.25">
      <c r="A89" s="17">
        <v>3</v>
      </c>
      <c r="B89" s="22" t="s">
        <v>23</v>
      </c>
      <c r="C89" s="23" t="s">
        <v>92</v>
      </c>
      <c r="D89" s="23" t="s">
        <v>98</v>
      </c>
      <c r="E89" s="23" t="s">
        <v>56</v>
      </c>
      <c r="F89" s="23" t="s">
        <v>88</v>
      </c>
      <c r="G89" s="24">
        <v>3644.6</v>
      </c>
      <c r="H89" s="24">
        <v>3644.6</v>
      </c>
      <c r="I89" s="24">
        <v>3644.6</v>
      </c>
      <c r="J89" s="24">
        <v>3644.6</v>
      </c>
    </row>
    <row r="90" spans="1:10" s="13" customFormat="1" ht="47.25" x14ac:dyDescent="0.25">
      <c r="A90" s="17">
        <v>3</v>
      </c>
      <c r="B90" s="22" t="s">
        <v>11</v>
      </c>
      <c r="C90" s="23" t="s">
        <v>92</v>
      </c>
      <c r="D90" s="23" t="s">
        <v>98</v>
      </c>
      <c r="E90" s="23" t="s">
        <v>56</v>
      </c>
      <c r="F90" s="23" t="s">
        <v>79</v>
      </c>
      <c r="G90" s="24">
        <v>1299</v>
      </c>
      <c r="H90" s="24">
        <v>1244.7</v>
      </c>
      <c r="I90" s="24">
        <v>1299</v>
      </c>
      <c r="J90" s="24">
        <v>1244.7</v>
      </c>
    </row>
    <row r="91" spans="1:10" s="13" customFormat="1" ht="15.75" x14ac:dyDescent="0.25">
      <c r="A91" s="17">
        <v>3</v>
      </c>
      <c r="B91" s="22" t="s">
        <v>46</v>
      </c>
      <c r="C91" s="23" t="s">
        <v>92</v>
      </c>
      <c r="D91" s="23" t="s">
        <v>98</v>
      </c>
      <c r="E91" s="23" t="s">
        <v>56</v>
      </c>
      <c r="F91" s="23" t="s">
        <v>97</v>
      </c>
      <c r="G91" s="24"/>
      <c r="H91" s="24"/>
      <c r="I91" s="24"/>
      <c r="J91" s="24"/>
    </row>
    <row r="92" spans="1:10" s="13" customFormat="1" ht="78.75" x14ac:dyDescent="0.25">
      <c r="A92" s="17">
        <v>3</v>
      </c>
      <c r="B92" s="22" t="s">
        <v>186</v>
      </c>
      <c r="C92" s="23" t="s">
        <v>92</v>
      </c>
      <c r="D92" s="23" t="s">
        <v>98</v>
      </c>
      <c r="E92" s="23" t="s">
        <v>56</v>
      </c>
      <c r="F92" s="23" t="s">
        <v>99</v>
      </c>
      <c r="G92" s="24">
        <v>19120.5</v>
      </c>
      <c r="H92" s="24">
        <v>19120.5</v>
      </c>
      <c r="I92" s="24">
        <v>19120.5</v>
      </c>
      <c r="J92" s="24">
        <v>19120.5</v>
      </c>
    </row>
    <row r="93" spans="1:10" s="13" customFormat="1" ht="15.75" x14ac:dyDescent="0.25">
      <c r="A93" s="17">
        <v>3</v>
      </c>
      <c r="B93" s="22" t="s">
        <v>12</v>
      </c>
      <c r="C93" s="23" t="s">
        <v>92</v>
      </c>
      <c r="D93" s="23" t="s">
        <v>98</v>
      </c>
      <c r="E93" s="23" t="s">
        <v>56</v>
      </c>
      <c r="F93" s="23" t="s">
        <v>80</v>
      </c>
      <c r="G93" s="24">
        <v>3.4</v>
      </c>
      <c r="H93" s="24">
        <v>3.4</v>
      </c>
      <c r="I93" s="24">
        <v>3.4</v>
      </c>
      <c r="J93" s="24">
        <v>3.4</v>
      </c>
    </row>
    <row r="94" spans="1:10" s="13" customFormat="1" ht="15.75" x14ac:dyDescent="0.25">
      <c r="A94" s="15">
        <v>1</v>
      </c>
      <c r="B94" s="29" t="s">
        <v>57</v>
      </c>
      <c r="C94" s="30" t="s">
        <v>92</v>
      </c>
      <c r="D94" s="30" t="s">
        <v>89</v>
      </c>
      <c r="E94" s="30" t="s">
        <v>6</v>
      </c>
      <c r="F94" s="30" t="s">
        <v>77</v>
      </c>
      <c r="G94" s="31">
        <f>SUMIFS(G95:G1108,$C95:$C1108,$C95,$D95:$D1108,$D95)/2</f>
        <v>1887.2</v>
      </c>
      <c r="H94" s="31">
        <f>SUMIFS(H95:H1108,$C95:$C1108,$C95,$D95:$D1108,$D95)/2</f>
        <v>0</v>
      </c>
      <c r="I94" s="31">
        <f>SUMIFS(I95:I1108,$C95:$C1108,$C95,$D95:$D1108,$D95)/2</f>
        <v>1887.2</v>
      </c>
      <c r="J94" s="31">
        <f>SUMIFS(J95:J1108,$C95:$C1108,$C95,$D95:$D1108,$D95)/2</f>
        <v>0</v>
      </c>
    </row>
    <row r="95" spans="1:10" s="13" customFormat="1" ht="63" x14ac:dyDescent="0.25">
      <c r="A95" s="16">
        <v>2</v>
      </c>
      <c r="B95" s="41" t="s">
        <v>143</v>
      </c>
      <c r="C95" s="42" t="s">
        <v>92</v>
      </c>
      <c r="D95" s="42" t="s">
        <v>89</v>
      </c>
      <c r="E95" s="42" t="s">
        <v>147</v>
      </c>
      <c r="F95" s="33"/>
      <c r="G95" s="34">
        <f>SUMIFS(G96:G1105,$C96:$C1105,$C96,$D96:$D1105,$D96,$E96:$E1105,$E96)</f>
        <v>1887.2</v>
      </c>
      <c r="H95" s="34">
        <f>SUMIFS(H96:H1105,$C96:$C1105,$C96,$D96:$D1105,$D96,$E96:$E1105,$E96)</f>
        <v>0</v>
      </c>
      <c r="I95" s="34">
        <f>SUMIFS(I96:I1105,$C96:$C1105,$C96,$D96:$D1105,$D96,$E96:$E1105,$E96)</f>
        <v>1887.2</v>
      </c>
      <c r="J95" s="34">
        <f>SUMIFS(J96:J1105,$C96:$C1105,$C96,$D96:$D1105,$D96,$E96:$E1105,$E96)</f>
        <v>0</v>
      </c>
    </row>
    <row r="96" spans="1:10" s="13" customFormat="1" ht="78.75" x14ac:dyDescent="0.25">
      <c r="A96" s="17">
        <v>3</v>
      </c>
      <c r="B96" s="22" t="s">
        <v>186</v>
      </c>
      <c r="C96" s="23" t="s">
        <v>92</v>
      </c>
      <c r="D96" s="23" t="s">
        <v>89</v>
      </c>
      <c r="E96" s="23" t="s">
        <v>147</v>
      </c>
      <c r="F96" s="23" t="s">
        <v>99</v>
      </c>
      <c r="G96" s="24">
        <v>1887.2</v>
      </c>
      <c r="H96" s="24"/>
      <c r="I96" s="24">
        <v>1887.2</v>
      </c>
      <c r="J96" s="24"/>
    </row>
    <row r="97" spans="1:10" s="13" customFormat="1" ht="15.75" x14ac:dyDescent="0.25">
      <c r="A97" s="15">
        <v>1</v>
      </c>
      <c r="B97" s="40" t="s">
        <v>181</v>
      </c>
      <c r="C97" s="30" t="s">
        <v>92</v>
      </c>
      <c r="D97" s="30" t="s">
        <v>95</v>
      </c>
      <c r="E97" s="30"/>
      <c r="F97" s="30"/>
      <c r="G97" s="31">
        <f>SUMIFS(G98:G1111,$C98:$C1111,$C98,$D98:$D1111,$D98)/2</f>
        <v>49968.9</v>
      </c>
      <c r="H97" s="31">
        <f>SUMIFS(H98:H1111,$C98:$C1111,$C98,$D98:$D1111,$D98)/2</f>
        <v>45000</v>
      </c>
      <c r="I97" s="31">
        <f>SUMIFS(I98:I1111,$C98:$C1111,$C98,$D98:$D1111,$D98)/2</f>
        <v>49968.9</v>
      </c>
      <c r="J97" s="31">
        <f>SUMIFS(J98:J1111,$C98:$C1111,$C98,$D98:$D1111,$D98)/2</f>
        <v>45000</v>
      </c>
    </row>
    <row r="98" spans="1:10" s="13" customFormat="1" ht="63" x14ac:dyDescent="0.25">
      <c r="A98" s="16">
        <v>2</v>
      </c>
      <c r="B98" s="32" t="s">
        <v>191</v>
      </c>
      <c r="C98" s="33" t="s">
        <v>92</v>
      </c>
      <c r="D98" s="33" t="s">
        <v>95</v>
      </c>
      <c r="E98" s="33" t="s">
        <v>58</v>
      </c>
      <c r="F98" s="33"/>
      <c r="G98" s="34">
        <f>SUMIFS(G99:G1108,$C99:$C1108,$C99,$D99:$D1108,$D99,$E99:$E1108,$E99)</f>
        <v>49968.9</v>
      </c>
      <c r="H98" s="34">
        <f>SUMIFS(H99:H1108,$C99:$C1108,$C99,$D99:$D1108,$D99,$E99:$E1108,$E99)</f>
        <v>45000</v>
      </c>
      <c r="I98" s="34">
        <f>SUMIFS(I99:I1108,$C99:$C1108,$C99,$D99:$D1108,$D99,$E99:$E1108,$E99)</f>
        <v>49968.9</v>
      </c>
      <c r="J98" s="34">
        <f>SUMIFS(J99:J1108,$C99:$C1108,$C99,$D99:$D1108,$D99,$E99:$E1108,$E99)</f>
        <v>45000</v>
      </c>
    </row>
    <row r="99" spans="1:10" s="13" customFormat="1" ht="15.75" x14ac:dyDescent="0.25">
      <c r="A99" s="17">
        <v>3</v>
      </c>
      <c r="B99" s="22" t="s">
        <v>46</v>
      </c>
      <c r="C99" s="23" t="s">
        <v>92</v>
      </c>
      <c r="D99" s="23" t="s">
        <v>95</v>
      </c>
      <c r="E99" s="23" t="s">
        <v>58</v>
      </c>
      <c r="F99" s="23" t="s">
        <v>97</v>
      </c>
      <c r="G99" s="24">
        <v>49968.9</v>
      </c>
      <c r="H99" s="24">
        <v>45000</v>
      </c>
      <c r="I99" s="24">
        <v>49968.9</v>
      </c>
      <c r="J99" s="24">
        <v>45000</v>
      </c>
    </row>
    <row r="100" spans="1:10" s="13" customFormat="1" ht="15.75" x14ac:dyDescent="0.25">
      <c r="A100" s="15">
        <v>1</v>
      </c>
      <c r="B100" s="29" t="s">
        <v>151</v>
      </c>
      <c r="C100" s="30" t="s">
        <v>92</v>
      </c>
      <c r="D100" s="30" t="s">
        <v>90</v>
      </c>
      <c r="E100" s="30" t="s">
        <v>6</v>
      </c>
      <c r="F100" s="30" t="s">
        <v>77</v>
      </c>
      <c r="G100" s="31">
        <f>SUMIFS(G101:G1114,$C101:$C1114,$C101,$D101:$D1114,$D101)/2</f>
        <v>0</v>
      </c>
      <c r="H100" s="31">
        <f>SUMIFS(H101:H1114,$C101:$C1114,$C101,$D101:$D1114,$D101)/2</f>
        <v>0</v>
      </c>
      <c r="I100" s="31">
        <f>SUMIFS(I101:I1114,$C101:$C1114,$C101,$D101:$D1114,$D101)/2</f>
        <v>0</v>
      </c>
      <c r="J100" s="31">
        <f>SUMIFS(J101:J1114,$C101:$C1114,$C101,$D101:$D1114,$D101)/2</f>
        <v>0</v>
      </c>
    </row>
    <row r="101" spans="1:10" s="13" customFormat="1" ht="78.75" x14ac:dyDescent="0.25">
      <c r="A101" s="16">
        <v>2</v>
      </c>
      <c r="B101" s="41" t="s">
        <v>168</v>
      </c>
      <c r="C101" s="33" t="s">
        <v>92</v>
      </c>
      <c r="D101" s="33" t="s">
        <v>90</v>
      </c>
      <c r="E101" s="33" t="s">
        <v>50</v>
      </c>
      <c r="F101" s="33"/>
      <c r="G101" s="34">
        <f>SUMIFS(G102:G1111,$C102:$C1111,$C102,$D102:$D1111,$D102,$E102:$E1111,$E102)</f>
        <v>0</v>
      </c>
      <c r="H101" s="34">
        <f>SUMIFS(H102:H1111,$C102:$C1111,$C102,$D102:$D1111,$D102,$E102:$E1111,$E102)</f>
        <v>0</v>
      </c>
      <c r="I101" s="34">
        <f>SUMIFS(I102:I1111,$C102:$C1111,$C102,$D102:$D1111,$D102,$E102:$E1111,$E102)</f>
        <v>0</v>
      </c>
      <c r="J101" s="34">
        <f>SUMIFS(J102:J1111,$C102:$C1111,$C102,$D102:$D1111,$D102,$E102:$E1111,$E102)</f>
        <v>0</v>
      </c>
    </row>
    <row r="102" spans="1:10" s="13" customFormat="1" ht="15.75" x14ac:dyDescent="0.25">
      <c r="A102" s="17">
        <v>3</v>
      </c>
      <c r="B102" s="22" t="s">
        <v>46</v>
      </c>
      <c r="C102" s="23" t="s">
        <v>92</v>
      </c>
      <c r="D102" s="23" t="s">
        <v>90</v>
      </c>
      <c r="E102" s="23" t="s">
        <v>50</v>
      </c>
      <c r="F102" s="23" t="s">
        <v>97</v>
      </c>
      <c r="G102" s="24"/>
      <c r="H102" s="24"/>
      <c r="I102" s="24"/>
      <c r="J102" s="24"/>
    </row>
    <row r="103" spans="1:10" s="13" customFormat="1" ht="47.25" x14ac:dyDescent="0.25">
      <c r="A103" s="16">
        <v>2</v>
      </c>
      <c r="B103" s="41" t="s">
        <v>157</v>
      </c>
      <c r="C103" s="33" t="s">
        <v>92</v>
      </c>
      <c r="D103" s="33" t="s">
        <v>90</v>
      </c>
      <c r="E103" s="33" t="s">
        <v>154</v>
      </c>
      <c r="F103" s="33"/>
      <c r="G103" s="34">
        <f>SUMIFS(G104:G1113,$C104:$C1113,$C104,$D104:$D1113,$D104,$E104:$E1113,$E104)</f>
        <v>0</v>
      </c>
      <c r="H103" s="34">
        <f>SUMIFS(H104:H1113,$C104:$C1113,$C104,$D104:$D1113,$D104,$E104:$E1113,$E104)</f>
        <v>0</v>
      </c>
      <c r="I103" s="34">
        <f>SUMIFS(I104:I1113,$C104:$C1113,$C104,$D104:$D1113,$D104,$E104:$E1113,$E104)</f>
        <v>0</v>
      </c>
      <c r="J103" s="34">
        <f>SUMIFS(J104:J1113,$C104:$C1113,$C104,$D104:$D1113,$D104,$E104:$E1113,$E104)</f>
        <v>0</v>
      </c>
    </row>
    <row r="104" spans="1:10" s="13" customFormat="1" ht="15.75" x14ac:dyDescent="0.25">
      <c r="A104" s="17">
        <v>3</v>
      </c>
      <c r="B104" s="22" t="s">
        <v>156</v>
      </c>
      <c r="C104" s="23" t="s">
        <v>92</v>
      </c>
      <c r="D104" s="23" t="s">
        <v>90</v>
      </c>
      <c r="E104" s="23" t="s">
        <v>154</v>
      </c>
      <c r="F104" s="23" t="s">
        <v>155</v>
      </c>
      <c r="G104" s="24"/>
      <c r="H104" s="24"/>
      <c r="I104" s="24"/>
      <c r="J104" s="24"/>
    </row>
    <row r="105" spans="1:10" s="13" customFormat="1" ht="31.5" x14ac:dyDescent="0.25">
      <c r="A105" s="15">
        <v>1</v>
      </c>
      <c r="B105" s="29" t="s">
        <v>38</v>
      </c>
      <c r="C105" s="30" t="s">
        <v>92</v>
      </c>
      <c r="D105" s="30" t="s">
        <v>93</v>
      </c>
      <c r="E105" s="30"/>
      <c r="F105" s="30"/>
      <c r="G105" s="31">
        <f>SUMIFS(G106:G1119,$C106:$C1119,$C106,$D106:$D1119,$D106)/2</f>
        <v>22677.300000000003</v>
      </c>
      <c r="H105" s="31">
        <f>SUMIFS(H106:H1119,$C106:$C1119,$C106,$D106:$D1119,$D106)/2</f>
        <v>14417.5</v>
      </c>
      <c r="I105" s="31">
        <f>SUMIFS(I106:I1119,$C106:$C1119,$C106,$D106:$D1119,$D106)/2</f>
        <v>22667.9</v>
      </c>
      <c r="J105" s="31">
        <f>SUMIFS(J106:J1119,$C106:$C1119,$C106,$D106:$D1119,$D106)/2</f>
        <v>14421.7</v>
      </c>
    </row>
    <row r="106" spans="1:10" s="13" customFormat="1" ht="47.25" x14ac:dyDescent="0.25">
      <c r="A106" s="16">
        <v>2</v>
      </c>
      <c r="B106" s="32" t="s">
        <v>173</v>
      </c>
      <c r="C106" s="33" t="s">
        <v>92</v>
      </c>
      <c r="D106" s="33" t="s">
        <v>93</v>
      </c>
      <c r="E106" s="33" t="s">
        <v>59</v>
      </c>
      <c r="F106" s="33"/>
      <c r="G106" s="34">
        <f>SUMIFS(G107:G1116,$C107:$C1116,$C107,$D107:$D1116,$D107,$E107:$E1116,$E107)</f>
        <v>4433.1000000000004</v>
      </c>
      <c r="H106" s="34">
        <f>SUMIFS(H107:H1116,$C107:$C1116,$C107,$D107:$D1116,$D107,$E107:$E1116,$E107)</f>
        <v>0</v>
      </c>
      <c r="I106" s="34">
        <f>SUMIFS(I107:I1116,$C107:$C1116,$C107,$D107:$D1116,$D107,$E107:$E1116,$E107)</f>
        <v>4433.1000000000004</v>
      </c>
      <c r="J106" s="34">
        <f>SUMIFS(J107:J1116,$C107:$C1116,$C107,$D107:$D1116,$D107,$E107:$E1116,$E107)</f>
        <v>0</v>
      </c>
    </row>
    <row r="107" spans="1:10" s="13" customFormat="1" ht="78.75" x14ac:dyDescent="0.25">
      <c r="A107" s="17">
        <v>3</v>
      </c>
      <c r="B107" s="22" t="s">
        <v>209</v>
      </c>
      <c r="C107" s="23" t="s">
        <v>92</v>
      </c>
      <c r="D107" s="23" t="s">
        <v>93</v>
      </c>
      <c r="E107" s="23" t="s">
        <v>59</v>
      </c>
      <c r="F107" s="23" t="s">
        <v>100</v>
      </c>
      <c r="G107" s="24">
        <v>4433.1000000000004</v>
      </c>
      <c r="H107" s="24"/>
      <c r="I107" s="24">
        <v>4433.1000000000004</v>
      </c>
      <c r="J107" s="24"/>
    </row>
    <row r="108" spans="1:10" s="13" customFormat="1" ht="78.75" x14ac:dyDescent="0.25">
      <c r="A108" s="16">
        <v>2</v>
      </c>
      <c r="B108" s="41" t="s">
        <v>168</v>
      </c>
      <c r="C108" s="33" t="s">
        <v>92</v>
      </c>
      <c r="D108" s="33" t="s">
        <v>93</v>
      </c>
      <c r="E108" s="33" t="s">
        <v>50</v>
      </c>
      <c r="F108" s="33"/>
      <c r="G108" s="34">
        <f>SUMIFS(G109:G1118,$C109:$C1118,$C109,$D109:$D1118,$D109,$E109:$E1118,$E109)</f>
        <v>18244.2</v>
      </c>
      <c r="H108" s="34">
        <f>SUMIFS(H109:H1118,$C109:$C1118,$C109,$D109:$D1118,$D109,$E109:$E1118,$E109)</f>
        <v>14417.5</v>
      </c>
      <c r="I108" s="34">
        <f>SUMIFS(I109:I1118,$C109:$C1118,$C109,$D109:$D1118,$D109,$E109:$E1118,$E109)</f>
        <v>18234.8</v>
      </c>
      <c r="J108" s="34">
        <f>SUMIFS(J109:J1118,$C109:$C1118,$C109,$D109:$D1118,$D109,$E109:$E1118,$E109)</f>
        <v>14421.7</v>
      </c>
    </row>
    <row r="109" spans="1:10" s="13" customFormat="1" ht="47.25" x14ac:dyDescent="0.25">
      <c r="A109" s="17">
        <v>3</v>
      </c>
      <c r="B109" s="22" t="s">
        <v>11</v>
      </c>
      <c r="C109" s="23" t="s">
        <v>92</v>
      </c>
      <c r="D109" s="23" t="s">
        <v>93</v>
      </c>
      <c r="E109" s="23" t="s">
        <v>50</v>
      </c>
      <c r="F109" s="23" t="s">
        <v>79</v>
      </c>
      <c r="G109" s="24">
        <v>18244.2</v>
      </c>
      <c r="H109" s="24">
        <v>14417.5</v>
      </c>
      <c r="I109" s="24">
        <v>18234.8</v>
      </c>
      <c r="J109" s="24">
        <v>14421.7</v>
      </c>
    </row>
    <row r="110" spans="1:10" s="13" customFormat="1" ht="15.75" x14ac:dyDescent="0.25">
      <c r="A110" s="14">
        <v>0</v>
      </c>
      <c r="B110" s="26" t="s">
        <v>114</v>
      </c>
      <c r="C110" s="27" t="s">
        <v>98</v>
      </c>
      <c r="D110" s="27" t="s">
        <v>120</v>
      </c>
      <c r="E110" s="27"/>
      <c r="F110" s="27"/>
      <c r="G110" s="28">
        <f>SUMIFS(G111:G1135,$C111:$C1135,$C111)/3</f>
        <v>154177.20000000004</v>
      </c>
      <c r="H110" s="28">
        <f>SUMIFS(H111:H1125,$C111:$C1125,$C111)/3</f>
        <v>124232.90000000001</v>
      </c>
      <c r="I110" s="28">
        <f>SUMIFS(I111:I1135,$C111:$C1135,$C111)/3</f>
        <v>162149.29999999996</v>
      </c>
      <c r="J110" s="28">
        <f>SUMIFS(J111:J1125,$C111:$C1125,$C111)/3</f>
        <v>122673.3</v>
      </c>
    </row>
    <row r="111" spans="1:10" s="13" customFormat="1" ht="15.75" x14ac:dyDescent="0.25">
      <c r="A111" s="15">
        <v>1</v>
      </c>
      <c r="B111" s="29" t="s">
        <v>60</v>
      </c>
      <c r="C111" s="30" t="s">
        <v>98</v>
      </c>
      <c r="D111" s="30" t="s">
        <v>75</v>
      </c>
      <c r="E111" s="30"/>
      <c r="F111" s="30"/>
      <c r="G111" s="31">
        <f>SUMIFS(G112:G1125,$C112:$C1125,$C112,$D112:$D1125,$D112)/2</f>
        <v>107217.80000000002</v>
      </c>
      <c r="H111" s="31">
        <f>SUMIFS(H112:H1125,$C112:$C1125,$C112,$D112:$D1125,$D112)/2</f>
        <v>93694.9</v>
      </c>
      <c r="I111" s="31">
        <f>SUMIFS(I112:I1125,$C112:$C1125,$C112,$D112:$D1125,$D112)/2</f>
        <v>105576</v>
      </c>
      <c r="J111" s="31">
        <f>SUMIFS(J112:J1125,$C112:$C1125,$C112,$D112:$D1125,$D112)/2</f>
        <v>92135.299999999988</v>
      </c>
    </row>
    <row r="112" spans="1:10" s="13" customFormat="1" ht="78.75" x14ac:dyDescent="0.25">
      <c r="A112" s="16">
        <v>2</v>
      </c>
      <c r="B112" s="35" t="s">
        <v>167</v>
      </c>
      <c r="C112" s="33" t="s">
        <v>98</v>
      </c>
      <c r="D112" s="33" t="s">
        <v>75</v>
      </c>
      <c r="E112" s="33" t="s">
        <v>49</v>
      </c>
      <c r="F112" s="33" t="s">
        <v>77</v>
      </c>
      <c r="G112" s="34">
        <f>SUMIFS(G113:G1122,$C113:$C1122,$C113,$D113:$D1122,$D113,$E113:$E1122,$E113)</f>
        <v>2537.9</v>
      </c>
      <c r="H112" s="34">
        <f>SUMIFS(H113:H1122,$C113:$C1122,$C113,$D113:$D1122,$D113,$E113:$E1122,$E113)</f>
        <v>0</v>
      </c>
      <c r="I112" s="34">
        <f>SUMIFS(I113:I1122,$C113:$C1122,$C113,$D113:$D1122,$D113,$E113:$E1122,$E113)</f>
        <v>2537.9</v>
      </c>
      <c r="J112" s="34">
        <f>SUMIFS(J113:J1122,$C113:$C1122,$C113,$D113:$D1122,$D113,$E113:$E1122,$E113)</f>
        <v>0</v>
      </c>
    </row>
    <row r="113" spans="1:10" s="13" customFormat="1" ht="15.75" x14ac:dyDescent="0.25">
      <c r="A113" s="17">
        <v>3</v>
      </c>
      <c r="B113" s="22" t="s">
        <v>46</v>
      </c>
      <c r="C113" s="23" t="s">
        <v>98</v>
      </c>
      <c r="D113" s="23" t="s">
        <v>75</v>
      </c>
      <c r="E113" s="23" t="s">
        <v>49</v>
      </c>
      <c r="F113" s="23" t="s">
        <v>97</v>
      </c>
      <c r="G113" s="24">
        <v>2537.9</v>
      </c>
      <c r="H113" s="24"/>
      <c r="I113" s="24">
        <v>2537.9</v>
      </c>
      <c r="J113" s="24"/>
    </row>
    <row r="114" spans="1:10" s="13" customFormat="1" ht="63" x14ac:dyDescent="0.25">
      <c r="A114" s="16">
        <v>2</v>
      </c>
      <c r="B114" s="45" t="s">
        <v>153</v>
      </c>
      <c r="C114" s="33" t="s">
        <v>98</v>
      </c>
      <c r="D114" s="33" t="s">
        <v>75</v>
      </c>
      <c r="E114" s="33" t="s">
        <v>152</v>
      </c>
      <c r="F114" s="33" t="s">
        <v>77</v>
      </c>
      <c r="G114" s="34">
        <f>SUMIFS(G115:G1122,$C115:$C1122,$C115,$D115:$D1122,$D115,$E115:$E1122,$E115)</f>
        <v>104679.90000000001</v>
      </c>
      <c r="H114" s="34">
        <f>SUMIFS(H115:H1122,$C115:$C1122,$C115,$D115:$D1122,$D115,$E115:$E1122,$E115)</f>
        <v>93694.9</v>
      </c>
      <c r="I114" s="34">
        <f>SUMIFS(I115:I1122,$C115:$C1122,$C115,$D115:$D1122,$D115,$E115:$E1122,$E115)</f>
        <v>103038.09999999999</v>
      </c>
      <c r="J114" s="34">
        <f>SUMIFS(J115:J1122,$C115:$C1122,$C115,$D115:$D1122,$D115,$E115:$E1122,$E115)</f>
        <v>92135.299999999988</v>
      </c>
    </row>
    <row r="115" spans="1:10" s="13" customFormat="1" ht="15.75" x14ac:dyDescent="0.25">
      <c r="A115" s="17">
        <v>3</v>
      </c>
      <c r="B115" s="22" t="s">
        <v>156</v>
      </c>
      <c r="C115" s="23" t="s">
        <v>98</v>
      </c>
      <c r="D115" s="23" t="s">
        <v>75</v>
      </c>
      <c r="E115" s="23" t="s">
        <v>152</v>
      </c>
      <c r="F115" s="23" t="s">
        <v>155</v>
      </c>
      <c r="G115" s="24">
        <v>21840.400000000001</v>
      </c>
      <c r="H115" s="24">
        <v>20748.400000000001</v>
      </c>
      <c r="I115" s="24">
        <v>21840.400000000001</v>
      </c>
      <c r="J115" s="24">
        <v>20748.400000000001</v>
      </c>
    </row>
    <row r="116" spans="1:10" s="13" customFormat="1" ht="15.75" x14ac:dyDescent="0.25">
      <c r="A116" s="17">
        <v>3</v>
      </c>
      <c r="B116" s="22" t="s">
        <v>138</v>
      </c>
      <c r="C116" s="23" t="s">
        <v>98</v>
      </c>
      <c r="D116" s="23" t="s">
        <v>75</v>
      </c>
      <c r="E116" s="23" t="s">
        <v>152</v>
      </c>
      <c r="F116" s="23" t="s">
        <v>137</v>
      </c>
      <c r="G116" s="24">
        <v>72763.3</v>
      </c>
      <c r="H116" s="24">
        <v>63374.1</v>
      </c>
      <c r="I116" s="24">
        <v>71121.5</v>
      </c>
      <c r="J116" s="24">
        <v>61814.5</v>
      </c>
    </row>
    <row r="117" spans="1:10" s="13" customFormat="1" ht="127.15" customHeight="1" x14ac:dyDescent="0.25">
      <c r="A117" s="17">
        <v>3</v>
      </c>
      <c r="B117" s="22" t="s">
        <v>126</v>
      </c>
      <c r="C117" s="23" t="s">
        <v>98</v>
      </c>
      <c r="D117" s="23" t="s">
        <v>75</v>
      </c>
      <c r="E117" s="23" t="s">
        <v>152</v>
      </c>
      <c r="F117" s="23" t="s">
        <v>127</v>
      </c>
      <c r="G117" s="24">
        <v>10076.200000000001</v>
      </c>
      <c r="H117" s="24">
        <v>9572.4</v>
      </c>
      <c r="I117" s="24">
        <v>10076.200000000001</v>
      </c>
      <c r="J117" s="24">
        <v>9572.4</v>
      </c>
    </row>
    <row r="118" spans="1:10" s="13" customFormat="1" ht="15.75" x14ac:dyDescent="0.25">
      <c r="A118" s="15">
        <v>1</v>
      </c>
      <c r="B118" s="40" t="s">
        <v>125</v>
      </c>
      <c r="C118" s="30" t="s">
        <v>98</v>
      </c>
      <c r="D118" s="30" t="s">
        <v>94</v>
      </c>
      <c r="E118" s="30"/>
      <c r="F118" s="30"/>
      <c r="G118" s="31">
        <f>SUMIFS(G119:G1130,$C119:$C1130,$C119,$D119:$D1130,$D119)/2</f>
        <v>19261.899999999998</v>
      </c>
      <c r="H118" s="31">
        <f>SUMIFS(H119:H1130,$C119:$C1130,$C119,$D119:$D1130,$D119)/2</f>
        <v>6736</v>
      </c>
      <c r="I118" s="31">
        <f>SUMIFS(I119:I1130,$C119:$C1130,$C119,$D119:$D1130,$D119)/2</f>
        <v>28532.499999999996</v>
      </c>
      <c r="J118" s="31">
        <f>SUMIFS(J119:J1130,$C119:$C1130,$C119,$D119:$D1130,$D119)/2</f>
        <v>6736</v>
      </c>
    </row>
    <row r="119" spans="1:10" s="13" customFormat="1" ht="47.25" x14ac:dyDescent="0.25">
      <c r="A119" s="16">
        <v>2</v>
      </c>
      <c r="B119" s="41" t="s">
        <v>192</v>
      </c>
      <c r="C119" s="33" t="s">
        <v>98</v>
      </c>
      <c r="D119" s="33" t="s">
        <v>94</v>
      </c>
      <c r="E119" s="42" t="s">
        <v>61</v>
      </c>
      <c r="F119" s="42" t="s">
        <v>77</v>
      </c>
      <c r="G119" s="34">
        <f>SUMIFS(G120:G1127,$C120:$C1127,$C120,$D120:$D1127,$D120,$E120:$E1127,$E120)</f>
        <v>7941.2</v>
      </c>
      <c r="H119" s="34">
        <f>SUMIFS(H120:H1127,$C120:$C1127,$C120,$D120:$D1127,$D120,$E120:$E1127,$E120)</f>
        <v>6736</v>
      </c>
      <c r="I119" s="34">
        <f>SUMIFS(I120:I1127,$C120:$C1127,$C120,$D120:$D1127,$D120,$E120:$E1127,$E120)</f>
        <v>7941.2</v>
      </c>
      <c r="J119" s="34">
        <f>SUMIFS(J120:J1127,$C120:$C1127,$C120,$D120:$D1127,$D120,$E120:$E1127,$E120)</f>
        <v>6736</v>
      </c>
    </row>
    <row r="120" spans="1:10" s="13" customFormat="1" ht="141.75" x14ac:dyDescent="0.25">
      <c r="A120" s="17">
        <v>3</v>
      </c>
      <c r="B120" s="22" t="s">
        <v>126</v>
      </c>
      <c r="C120" s="23" t="s">
        <v>98</v>
      </c>
      <c r="D120" s="23" t="s">
        <v>94</v>
      </c>
      <c r="E120" s="23" t="s">
        <v>61</v>
      </c>
      <c r="F120" s="23" t="s">
        <v>127</v>
      </c>
      <c r="G120" s="24">
        <v>7924.7</v>
      </c>
      <c r="H120" s="24">
        <v>6736</v>
      </c>
      <c r="I120" s="24">
        <v>7924.7</v>
      </c>
      <c r="J120" s="24">
        <v>6736</v>
      </c>
    </row>
    <row r="121" spans="1:10" s="13" customFormat="1" ht="15.75" x14ac:dyDescent="0.25">
      <c r="A121" s="17">
        <v>3</v>
      </c>
      <c r="B121" s="22" t="s">
        <v>46</v>
      </c>
      <c r="C121" s="23" t="s">
        <v>98</v>
      </c>
      <c r="D121" s="23" t="s">
        <v>94</v>
      </c>
      <c r="E121" s="23" t="s">
        <v>61</v>
      </c>
      <c r="F121" s="23" t="s">
        <v>97</v>
      </c>
      <c r="G121" s="24">
        <v>16.5</v>
      </c>
      <c r="H121" s="24"/>
      <c r="I121" s="24">
        <v>16.5</v>
      </c>
      <c r="J121" s="24"/>
    </row>
    <row r="122" spans="1:10" s="13" customFormat="1" ht="94.5" x14ac:dyDescent="0.25">
      <c r="A122" s="16">
        <v>2</v>
      </c>
      <c r="B122" s="39" t="s">
        <v>174</v>
      </c>
      <c r="C122" s="33" t="s">
        <v>98</v>
      </c>
      <c r="D122" s="33" t="s">
        <v>94</v>
      </c>
      <c r="E122" s="42" t="s">
        <v>45</v>
      </c>
      <c r="F122" s="42" t="s">
        <v>77</v>
      </c>
      <c r="G122" s="34">
        <f>SUMIFS(G123:G1131,$C123:$C1131,$C123,$D123:$D1131,$D123,$E123:$E1131,$E123)</f>
        <v>10500</v>
      </c>
      <c r="H122" s="34">
        <f>SUMIFS(H123:H1131,$C123:$C1131,$C123,$D123:$D1131,$D123,$E123:$E1131,$E123)</f>
        <v>0</v>
      </c>
      <c r="I122" s="34">
        <f>SUMIFS(I123:I1131,$C123:$C1131,$C123,$D123:$D1131,$D123,$E123:$E1131,$E123)</f>
        <v>19770.599999999999</v>
      </c>
      <c r="J122" s="34">
        <f>SUMIFS(J123:J1131,$C123:$C1131,$C123,$D123:$D1131,$D123,$E123:$E1131,$E123)</f>
        <v>0</v>
      </c>
    </row>
    <row r="123" spans="1:10" s="13" customFormat="1" ht="78.75" x14ac:dyDescent="0.25">
      <c r="A123" s="17">
        <v>3</v>
      </c>
      <c r="B123" s="22" t="s">
        <v>186</v>
      </c>
      <c r="C123" s="23" t="s">
        <v>98</v>
      </c>
      <c r="D123" s="23" t="s">
        <v>94</v>
      </c>
      <c r="E123" s="23" t="s">
        <v>45</v>
      </c>
      <c r="F123" s="23" t="s">
        <v>99</v>
      </c>
      <c r="G123" s="24">
        <v>10500</v>
      </c>
      <c r="H123" s="24"/>
      <c r="I123" s="24">
        <v>19770.599999999999</v>
      </c>
      <c r="J123" s="24"/>
    </row>
    <row r="124" spans="1:10" s="13" customFormat="1" ht="128.44999999999999" customHeight="1" x14ac:dyDescent="0.25">
      <c r="A124" s="17">
        <v>3</v>
      </c>
      <c r="B124" s="22" t="s">
        <v>126</v>
      </c>
      <c r="C124" s="23" t="s">
        <v>98</v>
      </c>
      <c r="D124" s="23" t="s">
        <v>94</v>
      </c>
      <c r="E124" s="23" t="s">
        <v>45</v>
      </c>
      <c r="F124" s="23" t="s">
        <v>127</v>
      </c>
      <c r="G124" s="24"/>
      <c r="H124" s="24"/>
      <c r="I124" s="24"/>
      <c r="J124" s="24"/>
    </row>
    <row r="125" spans="1:10" s="13" customFormat="1" ht="78.75" x14ac:dyDescent="0.25">
      <c r="A125" s="16">
        <v>2</v>
      </c>
      <c r="B125" s="41" t="s">
        <v>170</v>
      </c>
      <c r="C125" s="33" t="s">
        <v>98</v>
      </c>
      <c r="D125" s="33" t="s">
        <v>94</v>
      </c>
      <c r="E125" s="42" t="s">
        <v>124</v>
      </c>
      <c r="F125" s="42" t="s">
        <v>77</v>
      </c>
      <c r="G125" s="34">
        <f>SUMIFS(G126:G1134,$C126:$C1134,$C126,$D126:$D1134,$D126,$E126:$E1134,$E126)</f>
        <v>820.7</v>
      </c>
      <c r="H125" s="34">
        <f>SUMIFS(H126:H1134,$C126:$C1134,$C126,$D126:$D1134,$D126,$E126:$E1134,$E126)</f>
        <v>0</v>
      </c>
      <c r="I125" s="34">
        <f>SUMIFS(I126:I1134,$C126:$C1134,$C126,$D126:$D1134,$D126,$E126:$E1134,$E126)</f>
        <v>820.7</v>
      </c>
      <c r="J125" s="34">
        <f>SUMIFS(J126:J1134,$C126:$C1134,$C126,$D126:$D1134,$D126,$E126:$E1134,$E126)</f>
        <v>0</v>
      </c>
    </row>
    <row r="126" spans="1:10" s="13" customFormat="1" ht="15.75" x14ac:dyDescent="0.25">
      <c r="A126" s="17">
        <v>3</v>
      </c>
      <c r="B126" s="22" t="s">
        <v>46</v>
      </c>
      <c r="C126" s="23" t="s">
        <v>98</v>
      </c>
      <c r="D126" s="23" t="s">
        <v>94</v>
      </c>
      <c r="E126" s="23" t="s">
        <v>124</v>
      </c>
      <c r="F126" s="23" t="s">
        <v>97</v>
      </c>
      <c r="G126" s="24">
        <v>820.7</v>
      </c>
      <c r="H126" s="24"/>
      <c r="I126" s="24">
        <v>820.7</v>
      </c>
      <c r="J126" s="24"/>
    </row>
    <row r="127" spans="1:10" s="13" customFormat="1" ht="15.75" x14ac:dyDescent="0.25">
      <c r="A127" s="15">
        <v>1</v>
      </c>
      <c r="B127" s="40" t="s">
        <v>136</v>
      </c>
      <c r="C127" s="44" t="s">
        <v>98</v>
      </c>
      <c r="D127" s="44" t="s">
        <v>84</v>
      </c>
      <c r="E127" s="44" t="s">
        <v>6</v>
      </c>
      <c r="F127" s="44" t="s">
        <v>77</v>
      </c>
      <c r="G127" s="31">
        <f>SUMIFS(G128:G1140,$C128:$C1140,$C128,$D128:$D1140,$D128)/2</f>
        <v>27697.5</v>
      </c>
      <c r="H127" s="31">
        <f>SUMIFS(H128:H1140,$C128:$C1140,$C128,$D128:$D1140,$D128)/2</f>
        <v>23802.000000000004</v>
      </c>
      <c r="I127" s="31">
        <f>SUMIFS(I128:I1140,$C128:$C1140,$C128,$D128:$D1140,$D128)/2</f>
        <v>28040.800000000003</v>
      </c>
      <c r="J127" s="31">
        <f>SUMIFS(J128:J1140,$C128:$C1140,$C128,$D128:$D1140,$D128)/2</f>
        <v>23802.000000000004</v>
      </c>
    </row>
    <row r="128" spans="1:10" s="13" customFormat="1" ht="47.25" x14ac:dyDescent="0.25">
      <c r="A128" s="16">
        <v>2</v>
      </c>
      <c r="B128" s="41" t="s">
        <v>192</v>
      </c>
      <c r="C128" s="33" t="s">
        <v>98</v>
      </c>
      <c r="D128" s="33" t="s">
        <v>84</v>
      </c>
      <c r="E128" s="42" t="s">
        <v>61</v>
      </c>
      <c r="F128" s="42" t="s">
        <v>77</v>
      </c>
      <c r="G128" s="34">
        <f>SUMIFS(G129:G1137,$C129:$C1137,$C129,$D129:$D1137,$D129,$E129:$E1137,$E129)</f>
        <v>10214.799999999999</v>
      </c>
      <c r="H128" s="34">
        <f>SUMIFS(H129:H1137,$C129:$C1137,$C129,$D129:$D1137,$D129,$E129:$E1137,$E129)</f>
        <v>7483.5</v>
      </c>
      <c r="I128" s="34">
        <f>SUMIFS(I129:I1137,$C129:$C1137,$C129,$D129:$D1137,$D129,$E129:$E1137,$E129)</f>
        <v>10214.799999999999</v>
      </c>
      <c r="J128" s="34">
        <f>SUMIFS(J129:J1137,$C129:$C1137,$C129,$D129:$D1137,$D129,$E129:$E1137,$E129)</f>
        <v>7483.5</v>
      </c>
    </row>
    <row r="129" spans="1:10" s="13" customFormat="1" ht="15.75" x14ac:dyDescent="0.25">
      <c r="A129" s="17">
        <v>3</v>
      </c>
      <c r="B129" s="22" t="s">
        <v>46</v>
      </c>
      <c r="C129" s="23" t="s">
        <v>98</v>
      </c>
      <c r="D129" s="23" t="s">
        <v>84</v>
      </c>
      <c r="E129" s="23" t="s">
        <v>61</v>
      </c>
      <c r="F129" s="23" t="s">
        <v>97</v>
      </c>
      <c r="G129" s="24">
        <v>10214.799999999999</v>
      </c>
      <c r="H129" s="24">
        <v>7483.5</v>
      </c>
      <c r="I129" s="24">
        <v>10214.799999999999</v>
      </c>
      <c r="J129" s="24">
        <v>7483.5</v>
      </c>
    </row>
    <row r="130" spans="1:10" s="13" customFormat="1" ht="63" x14ac:dyDescent="0.25">
      <c r="A130" s="16">
        <v>2</v>
      </c>
      <c r="B130" s="41" t="s">
        <v>199</v>
      </c>
      <c r="C130" s="42" t="s">
        <v>98</v>
      </c>
      <c r="D130" s="42" t="s">
        <v>84</v>
      </c>
      <c r="E130" s="42" t="s">
        <v>135</v>
      </c>
      <c r="F130" s="42" t="s">
        <v>77</v>
      </c>
      <c r="G130" s="34">
        <f>SUMIFS(G131:G1139,$C131:$C1139,$C131,$D131:$D1139,$D131,$E131:$E1139,$E131)</f>
        <v>15283.7</v>
      </c>
      <c r="H130" s="34">
        <f>SUMIFS(H131:H1139,$C131:$C1139,$C131,$D131:$D1139,$D131,$E131:$E1139,$E131)</f>
        <v>14477.7</v>
      </c>
      <c r="I130" s="34">
        <f>SUMIFS(I131:I1139,$C131:$C1139,$C131,$D131:$D1139,$D131,$E131:$E1139,$E131)</f>
        <v>15381.7</v>
      </c>
      <c r="J130" s="34">
        <f>SUMIFS(J131:J1139,$C131:$C1139,$C131,$D131:$D1139,$D131,$E131:$E1139,$E131)</f>
        <v>14477.7</v>
      </c>
    </row>
    <row r="131" spans="1:10" s="13" customFormat="1" ht="15.75" x14ac:dyDescent="0.25">
      <c r="A131" s="17">
        <v>3</v>
      </c>
      <c r="B131" s="22" t="s">
        <v>46</v>
      </c>
      <c r="C131" s="23" t="s">
        <v>98</v>
      </c>
      <c r="D131" s="23" t="s">
        <v>84</v>
      </c>
      <c r="E131" s="23" t="s">
        <v>135</v>
      </c>
      <c r="F131" s="23" t="s">
        <v>97</v>
      </c>
      <c r="G131" s="24">
        <v>15283.7</v>
      </c>
      <c r="H131" s="24">
        <v>14477.7</v>
      </c>
      <c r="I131" s="24">
        <v>15381.7</v>
      </c>
      <c r="J131" s="24">
        <v>14477.7</v>
      </c>
    </row>
    <row r="132" spans="1:10" s="13" customFormat="1" ht="47.25" x14ac:dyDescent="0.25">
      <c r="A132" s="16">
        <v>2</v>
      </c>
      <c r="B132" s="41" t="s">
        <v>162</v>
      </c>
      <c r="C132" s="42" t="s">
        <v>98</v>
      </c>
      <c r="D132" s="42" t="s">
        <v>84</v>
      </c>
      <c r="E132" s="42" t="s">
        <v>161</v>
      </c>
      <c r="F132" s="42" t="s">
        <v>77</v>
      </c>
      <c r="G132" s="34">
        <f>SUMIFS(G133:G1141,$C133:$C1141,$C133,$D133:$D1141,$D133,$E133:$E1141,$E133)</f>
        <v>2199</v>
      </c>
      <c r="H132" s="34">
        <f>SUMIFS(H133:H1141,$C133:$C1141,$C133,$D133:$D1141,$D133,$E133:$E1141,$E133)</f>
        <v>1840.8</v>
      </c>
      <c r="I132" s="34">
        <f>SUMIFS(I133:I1141,$C133:$C1141,$C133,$D133:$D1141,$D133,$E133:$E1141,$E133)</f>
        <v>2444.3000000000002</v>
      </c>
      <c r="J132" s="34">
        <f>SUMIFS(J133:J1141,$C133:$C1141,$C133,$D133:$D1141,$D133,$E133:$E1141,$E133)</f>
        <v>1840.8</v>
      </c>
    </row>
    <row r="133" spans="1:10" s="13" customFormat="1" ht="15.75" x14ac:dyDescent="0.25">
      <c r="A133" s="17">
        <v>3</v>
      </c>
      <c r="B133" s="22" t="s">
        <v>46</v>
      </c>
      <c r="C133" s="23" t="s">
        <v>98</v>
      </c>
      <c r="D133" s="23" t="s">
        <v>84</v>
      </c>
      <c r="E133" s="23" t="s">
        <v>161</v>
      </c>
      <c r="F133" s="23" t="s">
        <v>97</v>
      </c>
      <c r="G133" s="24">
        <v>2199</v>
      </c>
      <c r="H133" s="24">
        <v>1840.8</v>
      </c>
      <c r="I133" s="24">
        <v>2444.3000000000002</v>
      </c>
      <c r="J133" s="24">
        <v>1840.8</v>
      </c>
    </row>
    <row r="134" spans="1:10" s="13" customFormat="1" ht="15.75" x14ac:dyDescent="0.25">
      <c r="A134" s="14">
        <v>0</v>
      </c>
      <c r="B134" s="26" t="s">
        <v>115</v>
      </c>
      <c r="C134" s="27" t="s">
        <v>76</v>
      </c>
      <c r="D134" s="27" t="s">
        <v>120</v>
      </c>
      <c r="E134" s="27"/>
      <c r="F134" s="27"/>
      <c r="G134" s="28">
        <f>SUMIFS(G135:G1158,$C135:$C1158,$C135)/3</f>
        <v>11934.900000000001</v>
      </c>
      <c r="H134" s="28">
        <f>SUMIFS(H135:H1148,$C135:$C1148,$C135)/3</f>
        <v>2530</v>
      </c>
      <c r="I134" s="28">
        <f>SUMIFS(I135:I1158,$C135:$C1158,$C135)/3</f>
        <v>12096.1</v>
      </c>
      <c r="J134" s="28">
        <f>SUMIFS(J135:J1148,$C135:$C1148,$C135)/3</f>
        <v>2530</v>
      </c>
    </row>
    <row r="135" spans="1:10" s="13" customFormat="1" ht="31.5" x14ac:dyDescent="0.25">
      <c r="A135" s="15">
        <v>1</v>
      </c>
      <c r="B135" s="29" t="s">
        <v>62</v>
      </c>
      <c r="C135" s="30" t="s">
        <v>76</v>
      </c>
      <c r="D135" s="30" t="s">
        <v>98</v>
      </c>
      <c r="E135" s="30" t="s">
        <v>77</v>
      </c>
      <c r="F135" s="30" t="s">
        <v>77</v>
      </c>
      <c r="G135" s="31">
        <f>SUMIFS(G136:G1148,$C136:$C1148,$C136,$D136:$D1148,$D136)/2</f>
        <v>11934.9</v>
      </c>
      <c r="H135" s="31">
        <f>SUMIFS(H136:H1148,$C136:$C1148,$C136,$D136:$D1148,$D136)/2</f>
        <v>2530</v>
      </c>
      <c r="I135" s="31">
        <f>SUMIFS(I136:I1148,$C136:$C1148,$C136,$D136:$D1148,$D136)/2</f>
        <v>12096.1</v>
      </c>
      <c r="J135" s="31">
        <f>SUMIFS(J136:J1148,$C136:$C1148,$C136,$D136:$D1148,$D136)/2</f>
        <v>2530</v>
      </c>
    </row>
    <row r="136" spans="1:10" s="13" customFormat="1" ht="31.5" x14ac:dyDescent="0.25">
      <c r="A136" s="16">
        <v>2</v>
      </c>
      <c r="B136" s="32" t="s">
        <v>175</v>
      </c>
      <c r="C136" s="33" t="s">
        <v>76</v>
      </c>
      <c r="D136" s="33" t="s">
        <v>98</v>
      </c>
      <c r="E136" s="33" t="s">
        <v>63</v>
      </c>
      <c r="F136" s="33"/>
      <c r="G136" s="34">
        <f>SUMIFS(G137:G1145,$C137:$C1145,$C137,$D137:$D1145,$D137,$E137:$E1145,$E137)</f>
        <v>3504.9</v>
      </c>
      <c r="H136" s="34">
        <f>SUMIFS(H137:H1145,$C137:$C1145,$C137,$D137:$D1145,$D137,$E137:$E1145,$E137)</f>
        <v>2530</v>
      </c>
      <c r="I136" s="34">
        <f>SUMIFS(I137:I1145,$C137:$C1145,$C137,$D137:$D1145,$D137,$E137:$E1145,$E137)</f>
        <v>3534.9</v>
      </c>
      <c r="J136" s="34">
        <f>SUMIFS(J137:J1145,$C137:$C1145,$C137,$D137:$D1145,$D137,$E137:$E1145,$E137)</f>
        <v>2530</v>
      </c>
    </row>
    <row r="137" spans="1:10" s="13" customFormat="1" ht="15.75" x14ac:dyDescent="0.25">
      <c r="A137" s="17">
        <v>3</v>
      </c>
      <c r="B137" s="22" t="s">
        <v>46</v>
      </c>
      <c r="C137" s="23" t="s">
        <v>76</v>
      </c>
      <c r="D137" s="23" t="s">
        <v>98</v>
      </c>
      <c r="E137" s="23" t="s">
        <v>63</v>
      </c>
      <c r="F137" s="23" t="s">
        <v>97</v>
      </c>
      <c r="G137" s="24">
        <v>3504.9</v>
      </c>
      <c r="H137" s="24">
        <v>2530</v>
      </c>
      <c r="I137" s="24">
        <v>3534.9</v>
      </c>
      <c r="J137" s="24">
        <v>2530</v>
      </c>
    </row>
    <row r="138" spans="1:10" s="13" customFormat="1" ht="63" x14ac:dyDescent="0.25">
      <c r="A138" s="16">
        <v>2</v>
      </c>
      <c r="B138" s="32" t="s">
        <v>176</v>
      </c>
      <c r="C138" s="33" t="s">
        <v>76</v>
      </c>
      <c r="D138" s="33" t="s">
        <v>98</v>
      </c>
      <c r="E138" s="33" t="s">
        <v>64</v>
      </c>
      <c r="F138" s="33"/>
      <c r="G138" s="34">
        <f>SUMIFS(G139:G1147,$C139:$C1147,$C139,$D139:$D1147,$D139,$E139:$E1147,$E139)</f>
        <v>5451.7</v>
      </c>
      <c r="H138" s="34">
        <f>SUMIFS(H139:H1147,$C139:$C1147,$C139,$D139:$D1147,$D139,$E139:$E1147,$E139)</f>
        <v>0</v>
      </c>
      <c r="I138" s="34">
        <f>SUMIFS(I139:I1147,$C139:$C1147,$C139,$D139:$D1147,$D139,$E139:$E1147,$E139)</f>
        <v>5517.2</v>
      </c>
      <c r="J138" s="34">
        <f>SUMIFS(J139:J1147,$C139:$C1147,$C139,$D139:$D1147,$D139,$E139:$E1147,$E139)</f>
        <v>0</v>
      </c>
    </row>
    <row r="139" spans="1:10" s="13" customFormat="1" ht="15.75" x14ac:dyDescent="0.25">
      <c r="A139" s="17">
        <v>3</v>
      </c>
      <c r="B139" s="22" t="s">
        <v>46</v>
      </c>
      <c r="C139" s="23" t="s">
        <v>76</v>
      </c>
      <c r="D139" s="23" t="s">
        <v>98</v>
      </c>
      <c r="E139" s="23" t="s">
        <v>64</v>
      </c>
      <c r="F139" s="23" t="s">
        <v>97</v>
      </c>
      <c r="G139" s="24">
        <v>5451.7</v>
      </c>
      <c r="H139" s="24"/>
      <c r="I139" s="24">
        <v>5517.2</v>
      </c>
      <c r="J139" s="24"/>
    </row>
    <row r="140" spans="1:10" s="13" customFormat="1" ht="63" x14ac:dyDescent="0.25">
      <c r="A140" s="16">
        <v>2</v>
      </c>
      <c r="B140" s="35" t="s">
        <v>177</v>
      </c>
      <c r="C140" s="33" t="s">
        <v>76</v>
      </c>
      <c r="D140" s="33" t="s">
        <v>98</v>
      </c>
      <c r="E140" s="33" t="s">
        <v>65</v>
      </c>
      <c r="F140" s="33"/>
      <c r="G140" s="34">
        <f>SUMIFS(G141:G1149,$C141:$C1149,$C141,$D141:$D1149,$D141,$E141:$E1149,$E141)</f>
        <v>2978.3</v>
      </c>
      <c r="H140" s="34">
        <f>SUMIFS(H141:H1149,$C141:$C1149,$C141,$D141:$D1149,$D141,$E141:$E1149,$E141)</f>
        <v>0</v>
      </c>
      <c r="I140" s="34">
        <f>SUMIFS(I141:I1149,$C141:$C1149,$C141,$D141:$D1149,$D141,$E141:$E1149,$E141)</f>
        <v>3044</v>
      </c>
      <c r="J140" s="34">
        <f>SUMIFS(J141:J1149,$C141:$C1149,$C141,$D141:$D1149,$D141,$E141:$E1149,$E141)</f>
        <v>0</v>
      </c>
    </row>
    <row r="141" spans="1:10" s="13" customFormat="1" ht="15.75" x14ac:dyDescent="0.25">
      <c r="A141" s="17">
        <v>3</v>
      </c>
      <c r="B141" s="22" t="s">
        <v>46</v>
      </c>
      <c r="C141" s="23" t="s">
        <v>76</v>
      </c>
      <c r="D141" s="23" t="s">
        <v>98</v>
      </c>
      <c r="E141" s="23" t="s">
        <v>65</v>
      </c>
      <c r="F141" s="23" t="s">
        <v>97</v>
      </c>
      <c r="G141" s="24">
        <v>2978.3</v>
      </c>
      <c r="H141" s="24"/>
      <c r="I141" s="24">
        <v>3044</v>
      </c>
      <c r="J141" s="24"/>
    </row>
    <row r="142" spans="1:10" s="13" customFormat="1" ht="15.75" x14ac:dyDescent="0.25">
      <c r="A142" s="14">
        <v>0</v>
      </c>
      <c r="B142" s="26" t="s">
        <v>116</v>
      </c>
      <c r="C142" s="27" t="s">
        <v>87</v>
      </c>
      <c r="D142" s="27" t="s">
        <v>120</v>
      </c>
      <c r="E142" s="27"/>
      <c r="F142" s="27"/>
      <c r="G142" s="28">
        <f>SUMIFS(G143:G1166,$C143:$C1166,$C143)/3</f>
        <v>87653.7</v>
      </c>
      <c r="H142" s="28">
        <f>SUMIFS(H143:H1156,$C143:$C1156,$C143)/3</f>
        <v>2143.1999999999998</v>
      </c>
      <c r="I142" s="28">
        <f>SUMIFS(I143:I1166,$C143:$C1166,$C143)/3</f>
        <v>89941.499999999985</v>
      </c>
      <c r="J142" s="28">
        <f>SUMIFS(J143:J1156,$C143:$C1156,$C143)/3</f>
        <v>2023.0999999999997</v>
      </c>
    </row>
    <row r="143" spans="1:10" s="13" customFormat="1" ht="15.75" x14ac:dyDescent="0.25">
      <c r="A143" s="15">
        <v>1</v>
      </c>
      <c r="B143" s="29" t="s">
        <v>39</v>
      </c>
      <c r="C143" s="30" t="s">
        <v>87</v>
      </c>
      <c r="D143" s="30" t="s">
        <v>94</v>
      </c>
      <c r="E143" s="30"/>
      <c r="F143" s="30"/>
      <c r="G143" s="31">
        <f>SUMIFS(G144:G1156,$C144:$C1156,$C144,$D144:$D1156,$D144)/2</f>
        <v>70023.099999999991</v>
      </c>
      <c r="H143" s="31">
        <f>SUMIFS(H144:H1156,$C144:$C1156,$C144,$D144:$D1156,$D144)/2</f>
        <v>0</v>
      </c>
      <c r="I143" s="31">
        <f>SUMIFS(I144:I1156,$C144:$C1156,$C144,$D144:$D1156,$D144)/2</f>
        <v>72353.5</v>
      </c>
      <c r="J143" s="31">
        <f>SUMIFS(J144:J1156,$C144:$C1156,$C144,$D144:$D1156,$D144)/2</f>
        <v>0</v>
      </c>
    </row>
    <row r="144" spans="1:10" s="13" customFormat="1" ht="63" x14ac:dyDescent="0.25">
      <c r="A144" s="16">
        <v>2</v>
      </c>
      <c r="B144" s="49" t="s">
        <v>193</v>
      </c>
      <c r="C144" s="33" t="s">
        <v>87</v>
      </c>
      <c r="D144" s="33" t="s">
        <v>94</v>
      </c>
      <c r="E144" s="33" t="s">
        <v>40</v>
      </c>
      <c r="F144" s="33"/>
      <c r="G144" s="34">
        <f>SUMIFS(G145:G1153,$C145:$C1153,$C145,$D145:$D1153,$D145,$E145:$E1153,$E145)</f>
        <v>12177.6</v>
      </c>
      <c r="H144" s="34">
        <f>SUMIFS(H145:H1153,$C145:$C1153,$C145,$D145:$D1153,$D145,$E145:$E1153,$E145)</f>
        <v>0</v>
      </c>
      <c r="I144" s="34">
        <f>SUMIFS(I145:I1153,$C145:$C1153,$C145,$D145:$D1153,$D145,$E145:$E1153,$E145)</f>
        <v>13428.2</v>
      </c>
      <c r="J144" s="34">
        <f>SUMIFS(J145:J1153,$C145:$C1153,$C145,$D145:$D1153,$D145,$E145:$E1153,$E145)</f>
        <v>0</v>
      </c>
    </row>
    <row r="145" spans="1:10" s="13" customFormat="1" ht="47.25" x14ac:dyDescent="0.25">
      <c r="A145" s="17">
        <v>3</v>
      </c>
      <c r="B145" s="22" t="s">
        <v>11</v>
      </c>
      <c r="C145" s="23" t="s">
        <v>87</v>
      </c>
      <c r="D145" s="23" t="s">
        <v>94</v>
      </c>
      <c r="E145" s="23" t="s">
        <v>40</v>
      </c>
      <c r="F145" s="23" t="s">
        <v>79</v>
      </c>
      <c r="G145" s="24">
        <v>907</v>
      </c>
      <c r="H145" s="24"/>
      <c r="I145" s="24">
        <v>907</v>
      </c>
      <c r="J145" s="24"/>
    </row>
    <row r="146" spans="1:10" s="13" customFormat="1" ht="15.75" x14ac:dyDescent="0.25">
      <c r="A146" s="17">
        <v>3</v>
      </c>
      <c r="B146" s="22" t="s">
        <v>46</v>
      </c>
      <c r="C146" s="23" t="s">
        <v>87</v>
      </c>
      <c r="D146" s="23" t="s">
        <v>94</v>
      </c>
      <c r="E146" s="23" t="s">
        <v>40</v>
      </c>
      <c r="F146" s="23" t="s">
        <v>97</v>
      </c>
      <c r="G146" s="24">
        <v>11270.6</v>
      </c>
      <c r="H146" s="24"/>
      <c r="I146" s="24">
        <v>12521.2</v>
      </c>
      <c r="J146" s="24"/>
    </row>
    <row r="147" spans="1:10" s="13" customFormat="1" ht="94.5" x14ac:dyDescent="0.25">
      <c r="A147" s="16">
        <v>2</v>
      </c>
      <c r="B147" s="32" t="s">
        <v>164</v>
      </c>
      <c r="C147" s="33" t="s">
        <v>87</v>
      </c>
      <c r="D147" s="33" t="s">
        <v>94</v>
      </c>
      <c r="E147" s="33" t="s">
        <v>45</v>
      </c>
      <c r="F147" s="33"/>
      <c r="G147" s="34">
        <f>SUMIFS(G148:G1156,$C148:$C1156,$C148,$D148:$D1156,$D148,$E148:$E1156,$E148)</f>
        <v>36766.199999999997</v>
      </c>
      <c r="H147" s="34">
        <f>SUMIFS(H148:H1156,$C148:$C1156,$C148,$D148:$D1156,$D148,$E148:$E1156,$E148)</f>
        <v>0</v>
      </c>
      <c r="I147" s="34">
        <f>SUMIFS(I148:I1156,$C148:$C1156,$C148,$D148:$D1156,$D148,$E148:$E1156,$E148)</f>
        <v>37846</v>
      </c>
      <c r="J147" s="34">
        <f>SUMIFS(J148:J1156,$C148:$C1156,$C148,$D148:$D1156,$D148,$E148:$E1156,$E148)</f>
        <v>0</v>
      </c>
    </row>
    <row r="148" spans="1:10" s="13" customFormat="1" ht="15.75" x14ac:dyDescent="0.25">
      <c r="A148" s="17">
        <v>3</v>
      </c>
      <c r="B148" s="22" t="s">
        <v>46</v>
      </c>
      <c r="C148" s="23" t="s">
        <v>87</v>
      </c>
      <c r="D148" s="23" t="s">
        <v>94</v>
      </c>
      <c r="E148" s="23" t="s">
        <v>45</v>
      </c>
      <c r="F148" s="23" t="s">
        <v>97</v>
      </c>
      <c r="G148" s="24">
        <v>36766.199999999997</v>
      </c>
      <c r="H148" s="24"/>
      <c r="I148" s="24">
        <v>37846</v>
      </c>
      <c r="J148" s="24"/>
    </row>
    <row r="149" spans="1:10" s="13" customFormat="1" ht="78.75" x14ac:dyDescent="0.25">
      <c r="A149" s="16">
        <v>2</v>
      </c>
      <c r="B149" s="41" t="s">
        <v>168</v>
      </c>
      <c r="C149" s="33" t="s">
        <v>87</v>
      </c>
      <c r="D149" s="33" t="s">
        <v>94</v>
      </c>
      <c r="E149" s="33" t="s">
        <v>50</v>
      </c>
      <c r="F149" s="33"/>
      <c r="G149" s="34">
        <f>SUMIFS(G150:G1158,$C150:$C1158,$C150,$D150:$D1158,$D150,$E150:$E1158,$E150)</f>
        <v>21079.3</v>
      </c>
      <c r="H149" s="34">
        <f>SUMIFS(H150:H1158,$C150:$C1158,$C150,$D150:$D1158,$D150,$E150:$E1158,$E150)</f>
        <v>0</v>
      </c>
      <c r="I149" s="34">
        <f>SUMIFS(I150:I1158,$C150:$C1158,$C150,$D150:$D1158,$D150,$E150:$E1158,$E150)</f>
        <v>21079.3</v>
      </c>
      <c r="J149" s="34">
        <f>SUMIFS(J150:J1158,$C150:$C1158,$C150,$D150:$D1158,$D150,$E150:$E1158,$E150)</f>
        <v>0</v>
      </c>
    </row>
    <row r="150" spans="1:10" s="13" customFormat="1" ht="47.25" x14ac:dyDescent="0.25">
      <c r="A150" s="17">
        <v>3</v>
      </c>
      <c r="B150" s="22" t="s">
        <v>11</v>
      </c>
      <c r="C150" s="23" t="s">
        <v>87</v>
      </c>
      <c r="D150" s="23" t="s">
        <v>94</v>
      </c>
      <c r="E150" s="23" t="s">
        <v>50</v>
      </c>
      <c r="F150" s="23" t="s">
        <v>79</v>
      </c>
      <c r="G150" s="24">
        <v>21079.3</v>
      </c>
      <c r="H150" s="24"/>
      <c r="I150" s="24">
        <v>21079.3</v>
      </c>
      <c r="J150" s="24"/>
    </row>
    <row r="151" spans="1:10" s="13" customFormat="1" ht="15.75" x14ac:dyDescent="0.25">
      <c r="A151" s="15">
        <v>1</v>
      </c>
      <c r="B151" s="29" t="s">
        <v>67</v>
      </c>
      <c r="C151" s="30" t="s">
        <v>87</v>
      </c>
      <c r="D151" s="30" t="s">
        <v>84</v>
      </c>
      <c r="E151" s="30"/>
      <c r="F151" s="30"/>
      <c r="G151" s="31">
        <f>SUMIFS(G152:G1164,$C152:$C1164,$C152,$D152:$D1164,$D152)/2</f>
        <v>9747</v>
      </c>
      <c r="H151" s="31">
        <f>SUMIFS(H152:H1164,$C152:$C1164,$C152,$D152:$D1164,$D152)/2</f>
        <v>0</v>
      </c>
      <c r="I151" s="31">
        <f>SUMIFS(I152:I1164,$C152:$C1164,$C152,$D152:$D1164,$D152)/2</f>
        <v>9747</v>
      </c>
      <c r="J151" s="31">
        <f>SUMIFS(J152:J1164,$C152:$C1164,$C152,$D152:$D1164,$D152)/2</f>
        <v>0</v>
      </c>
    </row>
    <row r="152" spans="1:10" s="13" customFormat="1" ht="47.25" x14ac:dyDescent="0.25">
      <c r="A152" s="16">
        <v>2</v>
      </c>
      <c r="B152" s="41" t="s">
        <v>200</v>
      </c>
      <c r="C152" s="33" t="s">
        <v>87</v>
      </c>
      <c r="D152" s="33" t="s">
        <v>84</v>
      </c>
      <c r="E152" s="33" t="s">
        <v>17</v>
      </c>
      <c r="F152" s="33"/>
      <c r="G152" s="34">
        <f>SUMIFS(G153:G1161,$C153:$C1161,$C153,$D153:$D1161,$D153,$E153:$E1161,$E153)</f>
        <v>9747</v>
      </c>
      <c r="H152" s="34">
        <f>SUMIFS(H153:H1161,$C153:$C1161,$C153,$D153:$D1161,$D153,$E153:$E1161,$E153)</f>
        <v>0</v>
      </c>
      <c r="I152" s="34">
        <f>SUMIFS(I153:I1161,$C153:$C1161,$C153,$D153:$D1161,$D153,$E153:$E1161,$E153)</f>
        <v>9747</v>
      </c>
      <c r="J152" s="34">
        <f>SUMIFS(J153:J1161,$C153:$C1161,$C153,$D153:$D1161,$D153,$E153:$E1161,$E153)</f>
        <v>0</v>
      </c>
    </row>
    <row r="153" spans="1:10" s="13" customFormat="1" ht="15.75" x14ac:dyDescent="0.25">
      <c r="A153" s="17">
        <v>3</v>
      </c>
      <c r="B153" s="22" t="s">
        <v>46</v>
      </c>
      <c r="C153" s="23" t="s">
        <v>87</v>
      </c>
      <c r="D153" s="23" t="s">
        <v>84</v>
      </c>
      <c r="E153" s="23" t="s">
        <v>17</v>
      </c>
      <c r="F153" s="23" t="s">
        <v>97</v>
      </c>
      <c r="G153" s="24">
        <v>8394.2999999999993</v>
      </c>
      <c r="H153" s="24"/>
      <c r="I153" s="24">
        <v>8394.2999999999993</v>
      </c>
      <c r="J153" s="24"/>
    </row>
    <row r="154" spans="1:10" s="13" customFormat="1" ht="141.75" x14ac:dyDescent="0.25">
      <c r="A154" s="17">
        <v>3</v>
      </c>
      <c r="B154" s="22" t="s">
        <v>126</v>
      </c>
      <c r="C154" s="23" t="s">
        <v>87</v>
      </c>
      <c r="D154" s="23" t="s">
        <v>84</v>
      </c>
      <c r="E154" s="23" t="s">
        <v>17</v>
      </c>
      <c r="F154" s="23" t="s">
        <v>127</v>
      </c>
      <c r="G154" s="24">
        <v>1352.7</v>
      </c>
      <c r="H154" s="24"/>
      <c r="I154" s="24">
        <v>1352.7</v>
      </c>
      <c r="J154" s="24"/>
    </row>
    <row r="155" spans="1:10" s="13" customFormat="1" ht="15.75" x14ac:dyDescent="0.25">
      <c r="A155" s="15">
        <v>1</v>
      </c>
      <c r="B155" s="29" t="s">
        <v>182</v>
      </c>
      <c r="C155" s="30" t="s">
        <v>87</v>
      </c>
      <c r="D155" s="30" t="s">
        <v>87</v>
      </c>
      <c r="E155" s="30"/>
      <c r="F155" s="30"/>
      <c r="G155" s="31">
        <f>SUMIFS(G156:G1168,$C156:$C1168,$C156,$D156:$D1168,$D156)/2</f>
        <v>7883.6</v>
      </c>
      <c r="H155" s="31">
        <f>SUMIFS(H156:H1168,$C156:$C1168,$C156,$D156:$D1168,$D156)/2</f>
        <v>2143.1999999999998</v>
      </c>
      <c r="I155" s="31">
        <f>SUMIFS(I156:I1168,$C156:$C1168,$C156,$D156:$D1168,$D156)/2</f>
        <v>7841</v>
      </c>
      <c r="J155" s="31">
        <f>SUMIFS(J156:J1168,$C156:$C1168,$C156,$D156:$D1168,$D156)/2</f>
        <v>2023.1</v>
      </c>
    </row>
    <row r="156" spans="1:10" s="13" customFormat="1" ht="31.5" x14ac:dyDescent="0.25">
      <c r="A156" s="16">
        <v>2</v>
      </c>
      <c r="B156" s="32" t="s">
        <v>204</v>
      </c>
      <c r="C156" s="33" t="s">
        <v>87</v>
      </c>
      <c r="D156" s="33" t="s">
        <v>87</v>
      </c>
      <c r="E156" s="33" t="s">
        <v>22</v>
      </c>
      <c r="F156" s="33"/>
      <c r="G156" s="34">
        <f>SUMIFS(G157:G1165,$C157:$C1165,$C157,$D157:$D1165,$D157,$E157:$E1165,$E157)</f>
        <v>4722</v>
      </c>
      <c r="H156" s="34">
        <f>SUMIFS(H157:H1165,$C157:$C1165,$C157,$D157:$D1165,$D157,$E157:$E1165,$E157)</f>
        <v>368.2</v>
      </c>
      <c r="I156" s="34">
        <f>SUMIFS(I157:I1165,$C157:$C1165,$C157,$D157:$D1165,$D157,$E157:$E1165,$E157)</f>
        <v>4601.8999999999996</v>
      </c>
      <c r="J156" s="34">
        <f>SUMIFS(J157:J1165,$C157:$C1165,$C157,$D157:$D1165,$D157,$E157:$E1165,$E157)</f>
        <v>248.1</v>
      </c>
    </row>
    <row r="157" spans="1:10" s="13" customFormat="1" ht="31.5" x14ac:dyDescent="0.25">
      <c r="A157" s="17">
        <v>3</v>
      </c>
      <c r="B157" s="22" t="s">
        <v>23</v>
      </c>
      <c r="C157" s="23" t="s">
        <v>87</v>
      </c>
      <c r="D157" s="23" t="s">
        <v>87</v>
      </c>
      <c r="E157" s="23" t="s">
        <v>22</v>
      </c>
      <c r="F157" s="23" t="s">
        <v>88</v>
      </c>
      <c r="G157" s="24">
        <v>146.1</v>
      </c>
      <c r="H157" s="24"/>
      <c r="I157" s="24">
        <v>146.1</v>
      </c>
      <c r="J157" s="24"/>
    </row>
    <row r="158" spans="1:10" s="13" customFormat="1" ht="47.25" x14ac:dyDescent="0.25">
      <c r="A158" s="17">
        <v>3</v>
      </c>
      <c r="B158" s="22" t="s">
        <v>11</v>
      </c>
      <c r="C158" s="23" t="s">
        <v>87</v>
      </c>
      <c r="D158" s="23" t="s">
        <v>87</v>
      </c>
      <c r="E158" s="23" t="s">
        <v>22</v>
      </c>
      <c r="F158" s="23" t="s">
        <v>79</v>
      </c>
      <c r="G158" s="24">
        <v>50.1</v>
      </c>
      <c r="H158" s="24"/>
      <c r="I158" s="24">
        <v>50.1</v>
      </c>
      <c r="J158" s="24"/>
    </row>
    <row r="159" spans="1:10" s="13" customFormat="1" ht="15.75" x14ac:dyDescent="0.25">
      <c r="A159" s="17">
        <v>3</v>
      </c>
      <c r="B159" s="22" t="s">
        <v>46</v>
      </c>
      <c r="C159" s="23" t="s">
        <v>87</v>
      </c>
      <c r="D159" s="23" t="s">
        <v>87</v>
      </c>
      <c r="E159" s="23" t="s">
        <v>22</v>
      </c>
      <c r="F159" s="23" t="s">
        <v>97</v>
      </c>
      <c r="G159" s="24">
        <v>4525.8</v>
      </c>
      <c r="H159" s="24">
        <v>368.2</v>
      </c>
      <c r="I159" s="24">
        <v>4405.7</v>
      </c>
      <c r="J159" s="24">
        <v>248.1</v>
      </c>
    </row>
    <row r="160" spans="1:10" s="13" customFormat="1" ht="47.25" x14ac:dyDescent="0.25">
      <c r="A160" s="16">
        <v>2</v>
      </c>
      <c r="B160" s="35" t="s">
        <v>178</v>
      </c>
      <c r="C160" s="33" t="s">
        <v>87</v>
      </c>
      <c r="D160" s="33" t="s">
        <v>87</v>
      </c>
      <c r="E160" s="33" t="s">
        <v>68</v>
      </c>
      <c r="F160" s="33"/>
      <c r="G160" s="34">
        <f>SUMIFS(G161:G1169,$C161:$C1169,$C161,$D161:$D1169,$D161,$E161:$E1169,$E161)</f>
        <v>1336.6</v>
      </c>
      <c r="H160" s="34">
        <f>SUMIFS(H161:H1169,$C161:$C1169,$C161,$D161:$D1169,$D161,$E161:$E1169,$E161)</f>
        <v>0</v>
      </c>
      <c r="I160" s="34">
        <f>SUMIFS(I161:I1169,$C161:$C1169,$C161,$D161:$D1169,$D161,$E161:$E1169,$E161)</f>
        <v>1464.1</v>
      </c>
      <c r="J160" s="34">
        <f>SUMIFS(J161:J1169,$C161:$C1169,$C161,$D161:$D1169,$D161,$E161:$E1169,$E161)</f>
        <v>0</v>
      </c>
    </row>
    <row r="161" spans="1:10" s="13" customFormat="1" ht="15.75" x14ac:dyDescent="0.25">
      <c r="A161" s="17">
        <v>3</v>
      </c>
      <c r="B161" s="22" t="s">
        <v>46</v>
      </c>
      <c r="C161" s="23" t="s">
        <v>87</v>
      </c>
      <c r="D161" s="23" t="s">
        <v>87</v>
      </c>
      <c r="E161" s="23" t="s">
        <v>68</v>
      </c>
      <c r="F161" s="23" t="s">
        <v>97</v>
      </c>
      <c r="G161" s="24">
        <v>1336.6</v>
      </c>
      <c r="H161" s="24"/>
      <c r="I161" s="24">
        <v>1464.1</v>
      </c>
      <c r="J161" s="24"/>
    </row>
    <row r="162" spans="1:10" s="13" customFormat="1" ht="31.5" x14ac:dyDescent="0.25">
      <c r="A162" s="16">
        <v>2</v>
      </c>
      <c r="B162" s="32" t="s">
        <v>66</v>
      </c>
      <c r="C162" s="33" t="s">
        <v>87</v>
      </c>
      <c r="D162" s="33" t="s">
        <v>87</v>
      </c>
      <c r="E162" s="33" t="s">
        <v>130</v>
      </c>
      <c r="F162" s="33"/>
      <c r="G162" s="34">
        <f>SUMIFS(G163:G1171,$C163:$C1171,$C163,$D163:$D1171,$D163,$E163:$E1171,$E163)</f>
        <v>1825</v>
      </c>
      <c r="H162" s="34">
        <f>SUMIFS(H163:H1171,$C163:$C1171,$C163,$D163:$D1171,$D163,$E163:$E1171,$E163)</f>
        <v>1775</v>
      </c>
      <c r="I162" s="34">
        <f>SUMIFS(I163:I1171,$C163:$C1171,$C163,$D163:$D1171,$D163,$E163:$E1171,$E163)</f>
        <v>1775</v>
      </c>
      <c r="J162" s="34">
        <f>SUMIFS(J163:J1171,$C163:$C1171,$C163,$D163:$D1171,$D163,$E163:$E1171,$E163)</f>
        <v>1775</v>
      </c>
    </row>
    <row r="163" spans="1:10" s="13" customFormat="1" ht="47.25" x14ac:dyDescent="0.25">
      <c r="A163" s="17">
        <v>3</v>
      </c>
      <c r="B163" s="22" t="s">
        <v>11</v>
      </c>
      <c r="C163" s="23" t="s">
        <v>87</v>
      </c>
      <c r="D163" s="23" t="s">
        <v>87</v>
      </c>
      <c r="E163" s="23" t="s">
        <v>130</v>
      </c>
      <c r="F163" s="23" t="s">
        <v>79</v>
      </c>
      <c r="G163" s="24">
        <v>1825</v>
      </c>
      <c r="H163" s="24">
        <v>1775</v>
      </c>
      <c r="I163" s="24">
        <v>1775</v>
      </c>
      <c r="J163" s="24">
        <v>1775</v>
      </c>
    </row>
    <row r="164" spans="1:10" s="13" customFormat="1" ht="15.75" x14ac:dyDescent="0.25">
      <c r="A164" s="14">
        <v>0</v>
      </c>
      <c r="B164" s="26" t="s">
        <v>185</v>
      </c>
      <c r="C164" s="27" t="s">
        <v>89</v>
      </c>
      <c r="D164" s="27" t="s">
        <v>120</v>
      </c>
      <c r="E164" s="27"/>
      <c r="F164" s="27"/>
      <c r="G164" s="28">
        <f>SUMIFS(G165:G1188,$C165:$C1188,$C165)/3</f>
        <v>39913.30000000001</v>
      </c>
      <c r="H164" s="28">
        <f>SUMIFS(H165:H1178,$C165:$C1178,$C165)/3</f>
        <v>0</v>
      </c>
      <c r="I164" s="28">
        <f>SUMIFS(I165:I1188,$C165:$C1188,$C165)/3</f>
        <v>40291.500000000007</v>
      </c>
      <c r="J164" s="28">
        <f>SUMIFS(J165:J1178,$C165:$C1178,$C165)/3</f>
        <v>0</v>
      </c>
    </row>
    <row r="165" spans="1:10" s="13" customFormat="1" ht="15.75" x14ac:dyDescent="0.25">
      <c r="A165" s="15">
        <v>1</v>
      </c>
      <c r="B165" s="29" t="s">
        <v>24</v>
      </c>
      <c r="C165" s="30" t="s">
        <v>89</v>
      </c>
      <c r="D165" s="30" t="s">
        <v>75</v>
      </c>
      <c r="E165" s="30" t="s">
        <v>6</v>
      </c>
      <c r="F165" s="30" t="s">
        <v>77</v>
      </c>
      <c r="G165" s="31">
        <f>SUMIFS(G166:G1178,$C166:$C1178,$C166,$D166:$D1178,$D166)/2</f>
        <v>39913.30000000001</v>
      </c>
      <c r="H165" s="31">
        <f>SUMIFS(H166:H1178,$C166:$C1178,$C166,$D166:$D1178,$D166)/2</f>
        <v>0</v>
      </c>
      <c r="I165" s="31">
        <f>SUMIFS(I166:I1178,$C166:$C1178,$C166,$D166:$D1178,$D166)/2</f>
        <v>40291.500000000007</v>
      </c>
      <c r="J165" s="31">
        <f>SUMIFS(J166:J1178,$C166:$C1178,$C166,$D166:$D1178,$D166)/2</f>
        <v>0</v>
      </c>
    </row>
    <row r="166" spans="1:10" s="13" customFormat="1" ht="31.5" x14ac:dyDescent="0.25">
      <c r="A166" s="16">
        <v>2</v>
      </c>
      <c r="B166" s="32" t="s">
        <v>196</v>
      </c>
      <c r="C166" s="33" t="s">
        <v>89</v>
      </c>
      <c r="D166" s="33" t="s">
        <v>75</v>
      </c>
      <c r="E166" s="33" t="s">
        <v>25</v>
      </c>
      <c r="F166" s="33"/>
      <c r="G166" s="34">
        <f>SUMIFS(G167:G1175,$C167:$C1175,$C167,$D167:$D1175,$D167,$E167:$E1175,$E167)</f>
        <v>27384.799999999999</v>
      </c>
      <c r="H166" s="34">
        <f>SUMIFS(H167:H1175,$C167:$C1175,$C167,$D167:$D1175,$D167,$E167:$E1175,$E167)</f>
        <v>0</v>
      </c>
      <c r="I166" s="34">
        <f>SUMIFS(I167:I1175,$C167:$C1175,$C167,$D167:$D1175,$D167,$E167:$E1175,$E167)</f>
        <v>27762.999999999996</v>
      </c>
      <c r="J166" s="34">
        <f>SUMIFS(J167:J1175,$C167:$C1175,$C167,$D167:$D1175,$D167,$E167:$E1175,$E167)</f>
        <v>0</v>
      </c>
    </row>
    <row r="167" spans="1:10" s="13" customFormat="1" ht="31.5" x14ac:dyDescent="0.25">
      <c r="A167" s="17">
        <v>3</v>
      </c>
      <c r="B167" s="22" t="s">
        <v>23</v>
      </c>
      <c r="C167" s="23" t="s">
        <v>89</v>
      </c>
      <c r="D167" s="23" t="s">
        <v>75</v>
      </c>
      <c r="E167" s="23" t="s">
        <v>25</v>
      </c>
      <c r="F167" s="23" t="s">
        <v>88</v>
      </c>
      <c r="G167" s="24">
        <v>19084.599999999999</v>
      </c>
      <c r="H167" s="24"/>
      <c r="I167" s="24">
        <v>19084.599999999999</v>
      </c>
      <c r="J167" s="24"/>
    </row>
    <row r="168" spans="1:10" s="13" customFormat="1" ht="47.25" x14ac:dyDescent="0.25">
      <c r="A168" s="17">
        <v>3</v>
      </c>
      <c r="B168" s="22" t="s">
        <v>11</v>
      </c>
      <c r="C168" s="23" t="s">
        <v>89</v>
      </c>
      <c r="D168" s="23" t="s">
        <v>75</v>
      </c>
      <c r="E168" s="23" t="s">
        <v>25</v>
      </c>
      <c r="F168" s="23" t="s">
        <v>79</v>
      </c>
      <c r="G168" s="24">
        <v>3525.4</v>
      </c>
      <c r="H168" s="24"/>
      <c r="I168" s="24">
        <v>3903.6</v>
      </c>
      <c r="J168" s="24"/>
    </row>
    <row r="169" spans="1:10" s="13" customFormat="1" ht="15.75" x14ac:dyDescent="0.25">
      <c r="A169" s="17">
        <v>3</v>
      </c>
      <c r="B169" s="22" t="s">
        <v>46</v>
      </c>
      <c r="C169" s="23" t="s">
        <v>89</v>
      </c>
      <c r="D169" s="23" t="s">
        <v>75</v>
      </c>
      <c r="E169" s="23" t="s">
        <v>25</v>
      </c>
      <c r="F169" s="23" t="s">
        <v>97</v>
      </c>
      <c r="G169" s="24">
        <v>4754.5</v>
      </c>
      <c r="H169" s="24"/>
      <c r="I169" s="24">
        <v>4754.5</v>
      </c>
      <c r="J169" s="24"/>
    </row>
    <row r="170" spans="1:10" s="13" customFormat="1" ht="15.75" x14ac:dyDescent="0.25">
      <c r="A170" s="17">
        <v>3</v>
      </c>
      <c r="B170" s="22" t="s">
        <v>12</v>
      </c>
      <c r="C170" s="23" t="s">
        <v>89</v>
      </c>
      <c r="D170" s="23" t="s">
        <v>75</v>
      </c>
      <c r="E170" s="23" t="s">
        <v>25</v>
      </c>
      <c r="F170" s="23" t="s">
        <v>80</v>
      </c>
      <c r="G170" s="24">
        <v>20.3</v>
      </c>
      <c r="H170" s="24"/>
      <c r="I170" s="24">
        <v>20.3</v>
      </c>
      <c r="J170" s="24"/>
    </row>
    <row r="171" spans="1:10" s="13" customFormat="1" ht="47.25" x14ac:dyDescent="0.25">
      <c r="A171" s="16">
        <v>2</v>
      </c>
      <c r="B171" s="32" t="s">
        <v>197</v>
      </c>
      <c r="C171" s="33" t="s">
        <v>89</v>
      </c>
      <c r="D171" s="33" t="s">
        <v>75</v>
      </c>
      <c r="E171" s="33" t="s">
        <v>26</v>
      </c>
      <c r="F171" s="33"/>
      <c r="G171" s="34">
        <f>SUMIFS(G172:G1180,$C172:$C1180,$C172,$D172:$D1180,$D172,$E172:$E1180,$E172)</f>
        <v>5545.4000000000005</v>
      </c>
      <c r="H171" s="34">
        <f>SUMIFS(H172:H1180,$C172:$C1180,$C172,$D172:$D1180,$D172,$E172:$E1180,$E172)</f>
        <v>0</v>
      </c>
      <c r="I171" s="34">
        <f>SUMIFS(I172:I1180,$C172:$C1180,$C172,$D172:$D1180,$D172,$E172:$E1180,$E172)</f>
        <v>5545.4000000000005</v>
      </c>
      <c r="J171" s="34">
        <f>SUMIFS(J172:J1180,$C172:$C1180,$C172,$D172:$D1180,$D172,$E172:$E1180,$E172)</f>
        <v>0</v>
      </c>
    </row>
    <row r="172" spans="1:10" s="13" customFormat="1" ht="31.5" x14ac:dyDescent="0.25">
      <c r="A172" s="17">
        <v>3</v>
      </c>
      <c r="B172" s="22" t="s">
        <v>23</v>
      </c>
      <c r="C172" s="23" t="s">
        <v>89</v>
      </c>
      <c r="D172" s="23" t="s">
        <v>75</v>
      </c>
      <c r="E172" s="23" t="s">
        <v>26</v>
      </c>
      <c r="F172" s="23" t="s">
        <v>88</v>
      </c>
      <c r="G172" s="24">
        <v>5096.3</v>
      </c>
      <c r="H172" s="24"/>
      <c r="I172" s="24">
        <v>5096.3</v>
      </c>
      <c r="J172" s="24"/>
    </row>
    <row r="173" spans="1:10" s="13" customFormat="1" ht="47.25" x14ac:dyDescent="0.25">
      <c r="A173" s="17">
        <v>3</v>
      </c>
      <c r="B173" s="22" t="s">
        <v>11</v>
      </c>
      <c r="C173" s="23" t="s">
        <v>89</v>
      </c>
      <c r="D173" s="23" t="s">
        <v>75</v>
      </c>
      <c r="E173" s="23" t="s">
        <v>26</v>
      </c>
      <c r="F173" s="23" t="s">
        <v>79</v>
      </c>
      <c r="G173" s="24">
        <v>449.1</v>
      </c>
      <c r="H173" s="24"/>
      <c r="I173" s="24">
        <v>449.1</v>
      </c>
      <c r="J173" s="24"/>
    </row>
    <row r="174" spans="1:10" s="13" customFormat="1" ht="81.599999999999994" customHeight="1" x14ac:dyDescent="0.25">
      <c r="A174" s="16">
        <v>2</v>
      </c>
      <c r="B174" s="32" t="s">
        <v>164</v>
      </c>
      <c r="C174" s="33" t="s">
        <v>89</v>
      </c>
      <c r="D174" s="33" t="s">
        <v>75</v>
      </c>
      <c r="E174" s="33" t="s">
        <v>45</v>
      </c>
      <c r="F174" s="33"/>
      <c r="G174" s="34">
        <f>SUMIFS(G175:G1183,$C175:$C1183,$C175,$D175:$D1183,$D175,$E175:$E1183,$E175)</f>
        <v>6983.1</v>
      </c>
      <c r="H174" s="34">
        <f>SUMIFS(H175:H1183,$C175:$C1183,$C175,$D175:$D1183,$D175,$E175:$E1183,$E175)</f>
        <v>0</v>
      </c>
      <c r="I174" s="34">
        <f>SUMIFS(I175:I1183,$C175:$C1183,$C175,$D175:$D1183,$D175,$E175:$E1183,$E175)</f>
        <v>6983.1</v>
      </c>
      <c r="J174" s="34">
        <f>SUMIFS(J175:J1183,$C175:$C1183,$C175,$D175:$D1183,$D175,$E175:$E1183,$E175)</f>
        <v>0</v>
      </c>
    </row>
    <row r="175" spans="1:10" s="13" customFormat="1" ht="15.75" x14ac:dyDescent="0.25">
      <c r="A175" s="17">
        <v>3</v>
      </c>
      <c r="B175" s="22" t="s">
        <v>46</v>
      </c>
      <c r="C175" s="23" t="s">
        <v>89</v>
      </c>
      <c r="D175" s="23" t="s">
        <v>75</v>
      </c>
      <c r="E175" s="23" t="s">
        <v>45</v>
      </c>
      <c r="F175" s="23" t="s">
        <v>97</v>
      </c>
      <c r="G175" s="24">
        <v>6983.1</v>
      </c>
      <c r="H175" s="24"/>
      <c r="I175" s="24">
        <v>6983.1</v>
      </c>
      <c r="J175" s="24"/>
    </row>
    <row r="176" spans="1:10" s="13" customFormat="1" ht="15.75" x14ac:dyDescent="0.25">
      <c r="A176" s="14">
        <v>0</v>
      </c>
      <c r="B176" s="26" t="s">
        <v>149</v>
      </c>
      <c r="C176" s="27" t="s">
        <v>95</v>
      </c>
      <c r="D176" s="27" t="s">
        <v>120</v>
      </c>
      <c r="E176" s="27"/>
      <c r="F176" s="27"/>
      <c r="G176" s="28">
        <f>SUMIFS(G177:G1200,$C177:$C1200,$C177)/3</f>
        <v>0</v>
      </c>
      <c r="H176" s="28">
        <f>SUMIFS(H177:H1190,$C177:$C1190,$C177)/3</f>
        <v>0</v>
      </c>
      <c r="I176" s="28">
        <f>SUMIFS(I177:I1200,$C177:$C1200,$C177)/3</f>
        <v>0</v>
      </c>
      <c r="J176" s="28">
        <f>SUMIFS(J177:J1190,$C177:$C1190,$C177)/3</f>
        <v>0</v>
      </c>
    </row>
    <row r="177" spans="1:10" s="13" customFormat="1" ht="15.75" x14ac:dyDescent="0.25">
      <c r="A177" s="15">
        <v>1</v>
      </c>
      <c r="B177" s="40" t="s">
        <v>150</v>
      </c>
      <c r="C177" s="44" t="s">
        <v>95</v>
      </c>
      <c r="D177" s="44" t="s">
        <v>94</v>
      </c>
      <c r="E177" s="44"/>
      <c r="F177" s="44"/>
      <c r="G177" s="31">
        <f>SUMIFS(G178:G1190,$C178:$C1190,$C178,$D178:$D1190,$D178)/2</f>
        <v>0</v>
      </c>
      <c r="H177" s="31">
        <f>SUMIFS(H178:H1190,$C178:$C1190,$C178,$D178:$D1190,$D178)/2</f>
        <v>0</v>
      </c>
      <c r="I177" s="31">
        <f>SUMIFS(I178:I1190,$C178:$C1190,$C178,$D178:$D1190,$D178)/2</f>
        <v>0</v>
      </c>
      <c r="J177" s="31">
        <f>SUMIFS(J178:J1190,$C178:$C1190,$C178,$D178:$D1190,$D178)/2</f>
        <v>0</v>
      </c>
    </row>
    <row r="178" spans="1:10" s="13" customFormat="1" ht="54" customHeight="1" x14ac:dyDescent="0.25">
      <c r="A178" s="16">
        <v>2</v>
      </c>
      <c r="B178" s="32" t="s">
        <v>192</v>
      </c>
      <c r="C178" s="42" t="s">
        <v>95</v>
      </c>
      <c r="D178" s="42" t="s">
        <v>94</v>
      </c>
      <c r="E178" s="42" t="s">
        <v>61</v>
      </c>
      <c r="F178" s="42"/>
      <c r="G178" s="34">
        <f>SUMIFS(G179:G1187,$C179:$C1187,$C179,$D179:$D1187,$D179,$E179:$E1187,$E179)</f>
        <v>0</v>
      </c>
      <c r="H178" s="34">
        <f>SUMIFS(H179:H1187,$C179:$C1187,$C179,$D179:$D1187,$D179,$E179:$E1187,$E179)</f>
        <v>0</v>
      </c>
      <c r="I178" s="34">
        <f>SUMIFS(I179:I1187,$C179:$C1187,$C179,$D179:$D1187,$D179,$E179:$E1187,$E179)</f>
        <v>0</v>
      </c>
      <c r="J178" s="34">
        <f>SUMIFS(J179:J1187,$C179:$C1187,$C179,$D179:$D1187,$D179,$E179:$E1187,$E179)</f>
        <v>0</v>
      </c>
    </row>
    <row r="179" spans="1:10" s="13" customFormat="1" ht="15.75" x14ac:dyDescent="0.25">
      <c r="A179" s="17">
        <v>3</v>
      </c>
      <c r="B179" s="22" t="s">
        <v>46</v>
      </c>
      <c r="C179" s="23" t="s">
        <v>95</v>
      </c>
      <c r="D179" s="23" t="s">
        <v>94</v>
      </c>
      <c r="E179" s="23" t="s">
        <v>61</v>
      </c>
      <c r="F179" s="23" t="s">
        <v>97</v>
      </c>
      <c r="G179" s="24"/>
      <c r="H179" s="25"/>
      <c r="I179" s="24"/>
      <c r="J179" s="25"/>
    </row>
    <row r="180" spans="1:10" s="13" customFormat="1" ht="15.75" x14ac:dyDescent="0.25">
      <c r="A180" s="14">
        <v>0</v>
      </c>
      <c r="B180" s="26" t="s">
        <v>117</v>
      </c>
      <c r="C180" s="27" t="s">
        <v>90</v>
      </c>
      <c r="D180" s="27" t="s">
        <v>120</v>
      </c>
      <c r="E180" s="27"/>
      <c r="F180" s="27"/>
      <c r="G180" s="28">
        <f>SUMIFS(G181:G1204,$C181:$C1204,$C181)/3</f>
        <v>39289.4</v>
      </c>
      <c r="H180" s="28">
        <f>SUMIFS(H181:H1194,$C181:$C1194,$C181)/3</f>
        <v>33571.9</v>
      </c>
      <c r="I180" s="28">
        <f>SUMIFS(I181:I1204,$C181:$C1204,$C181)/3</f>
        <v>40301.799999999996</v>
      </c>
      <c r="J180" s="28">
        <f>SUMIFS(J181:J1194,$C181:$C1194,$C181)/3</f>
        <v>34584.300000000003</v>
      </c>
    </row>
    <row r="181" spans="1:10" s="13" customFormat="1" ht="15.75" x14ac:dyDescent="0.25">
      <c r="A181" s="15">
        <v>1</v>
      </c>
      <c r="B181" s="29" t="s">
        <v>69</v>
      </c>
      <c r="C181" s="30" t="s">
        <v>90</v>
      </c>
      <c r="D181" s="30" t="s">
        <v>75</v>
      </c>
      <c r="E181" s="30" t="s">
        <v>6</v>
      </c>
      <c r="F181" s="30" t="s">
        <v>77</v>
      </c>
      <c r="G181" s="31">
        <f>SUMIFS(G182:G1194,$C182:$C1194,$C182,$D182:$D1194,$D182)/2</f>
        <v>1605.9</v>
      </c>
      <c r="H181" s="31">
        <f>SUMIFS(H182:H1194,$C182:$C1194,$C182,$D182:$D1194,$D182)/2</f>
        <v>0</v>
      </c>
      <c r="I181" s="31">
        <f>SUMIFS(I182:I1194,$C182:$C1194,$C182,$D182:$D1194,$D182)/2</f>
        <v>1605.9</v>
      </c>
      <c r="J181" s="31">
        <f>SUMIFS(J182:J1194,$C182:$C1194,$C182,$D182:$D1194,$D182)/2</f>
        <v>0</v>
      </c>
    </row>
    <row r="182" spans="1:10" s="13" customFormat="1" ht="47.25" x14ac:dyDescent="0.25">
      <c r="A182" s="16">
        <v>2</v>
      </c>
      <c r="B182" s="32" t="s">
        <v>32</v>
      </c>
      <c r="C182" s="33" t="s">
        <v>90</v>
      </c>
      <c r="D182" s="33" t="s">
        <v>75</v>
      </c>
      <c r="E182" s="33" t="s">
        <v>131</v>
      </c>
      <c r="F182" s="33"/>
      <c r="G182" s="34">
        <f>SUMIFS(G183:G1191,$C183:$C1191,$C183,$D183:$D1191,$D183,$E183:$E1191,$E183)</f>
        <v>1605.9</v>
      </c>
      <c r="H182" s="34">
        <f>SUMIFS(H183:H1191,$C183:$C1191,$C183,$D183:$D1191,$D183,$E183:$E1191,$E183)</f>
        <v>0</v>
      </c>
      <c r="I182" s="34">
        <f>SUMIFS(I183:I1191,$C183:$C1191,$C183,$D183:$D1191,$D183,$E183:$E1191,$E183)</f>
        <v>1605.9</v>
      </c>
      <c r="J182" s="34">
        <f>SUMIFS(J183:J1191,$C183:$C1191,$C183,$D183:$D1191,$D183,$E183:$E1191,$E183)</f>
        <v>0</v>
      </c>
    </row>
    <row r="183" spans="1:10" s="13" customFormat="1" ht="31.5" x14ac:dyDescent="0.25">
      <c r="A183" s="17">
        <v>3</v>
      </c>
      <c r="B183" s="22" t="s">
        <v>21</v>
      </c>
      <c r="C183" s="23" t="s">
        <v>90</v>
      </c>
      <c r="D183" s="23" t="s">
        <v>75</v>
      </c>
      <c r="E183" s="23" t="s">
        <v>131</v>
      </c>
      <c r="F183" s="23" t="s">
        <v>86</v>
      </c>
      <c r="G183" s="24">
        <v>1605.9</v>
      </c>
      <c r="H183" s="25"/>
      <c r="I183" s="24">
        <v>1605.9</v>
      </c>
      <c r="J183" s="25"/>
    </row>
    <row r="184" spans="1:10" s="13" customFormat="1" ht="15.75" x14ac:dyDescent="0.25">
      <c r="A184" s="15">
        <v>1</v>
      </c>
      <c r="B184" s="29" t="s">
        <v>70</v>
      </c>
      <c r="C184" s="30" t="s">
        <v>90</v>
      </c>
      <c r="D184" s="30" t="s">
        <v>84</v>
      </c>
      <c r="E184" s="30" t="s">
        <v>6</v>
      </c>
      <c r="F184" s="30" t="s">
        <v>77</v>
      </c>
      <c r="G184" s="31">
        <f>SUMIFS(G185:G1197,$C185:$C1197,$C185,$D185:$D1197,$D185)/2</f>
        <v>9313.8000000000011</v>
      </c>
      <c r="H184" s="31">
        <f>SUMIFS(H185:H1197,$C185:$C1197,$C185,$D185:$D1197,$D185)/2</f>
        <v>8914.3999999999978</v>
      </c>
      <c r="I184" s="31">
        <f>SUMIFS(I185:I1197,$C185:$C1197,$C185,$D185:$D1197,$D185)/2</f>
        <v>10564.2</v>
      </c>
      <c r="J184" s="31">
        <f>SUMIFS(J185:J1197,$C185:$C1197,$C185,$D185:$D1197,$D185)/2</f>
        <v>10164.799999999999</v>
      </c>
    </row>
    <row r="185" spans="1:10" s="13" customFormat="1" ht="51" customHeight="1" x14ac:dyDescent="0.25">
      <c r="A185" s="16">
        <v>2</v>
      </c>
      <c r="B185" s="32" t="s">
        <v>192</v>
      </c>
      <c r="C185" s="33" t="s">
        <v>90</v>
      </c>
      <c r="D185" s="33" t="s">
        <v>84</v>
      </c>
      <c r="E185" s="33" t="s">
        <v>61</v>
      </c>
      <c r="F185" s="33"/>
      <c r="G185" s="34">
        <f>SUMIFS(G186:G1194,$C186:$C1194,$C186,$D186:$D1194,$D186,$E186:$E1194,$E186)</f>
        <v>4301.7</v>
      </c>
      <c r="H185" s="34">
        <f>SUMIFS(H186:H1194,$C186:$C1194,$C186,$D186:$D1194,$D186,$E186:$E1194,$E186)</f>
        <v>4151.7</v>
      </c>
      <c r="I185" s="34">
        <f>SUMIFS(I186:I1194,$C186:$C1194,$C186,$D186:$D1194,$D186,$E186:$E1194,$E186)</f>
        <v>4301.7</v>
      </c>
      <c r="J185" s="34">
        <f>SUMIFS(J186:J1194,$C186:$C1194,$C186,$D186:$D1194,$D186,$E186:$E1194,$E186)</f>
        <v>4151.7</v>
      </c>
    </row>
    <row r="186" spans="1:10" s="13" customFormat="1" ht="31.5" x14ac:dyDescent="0.25">
      <c r="A186" s="17">
        <v>3</v>
      </c>
      <c r="B186" s="22" t="s">
        <v>21</v>
      </c>
      <c r="C186" s="23" t="s">
        <v>90</v>
      </c>
      <c r="D186" s="23" t="s">
        <v>84</v>
      </c>
      <c r="E186" s="23" t="s">
        <v>61</v>
      </c>
      <c r="F186" s="23" t="s">
        <v>86</v>
      </c>
      <c r="G186" s="24">
        <v>4301.7</v>
      </c>
      <c r="H186" s="24">
        <v>4151.7</v>
      </c>
      <c r="I186" s="24">
        <v>4301.7</v>
      </c>
      <c r="J186" s="24">
        <v>4151.7</v>
      </c>
    </row>
    <row r="187" spans="1:10" s="13" customFormat="1" ht="56.25" customHeight="1" x14ac:dyDescent="0.25">
      <c r="A187" s="16">
        <v>2</v>
      </c>
      <c r="B187" s="41" t="s">
        <v>141</v>
      </c>
      <c r="C187" s="33" t="s">
        <v>90</v>
      </c>
      <c r="D187" s="33" t="s">
        <v>84</v>
      </c>
      <c r="E187" s="33" t="s">
        <v>140</v>
      </c>
      <c r="F187" s="33"/>
      <c r="G187" s="34">
        <f>SUMIFS(G188:G1196,$C188:$C1196,$C188,$D188:$D1196,$D188,$E188:$E1196,$E188)</f>
        <v>4994.2000000000007</v>
      </c>
      <c r="H187" s="34">
        <f>SUMIFS(H188:H1196,$C188:$C1196,$C188,$D188:$D1196,$D188,$E188:$E1196,$E188)</f>
        <v>4744.8999999999996</v>
      </c>
      <c r="I187" s="34">
        <f>SUMIFS(I188:I1196,$C188:$C1196,$C188,$D188:$D1196,$D188,$E188:$E1196,$E188)</f>
        <v>6244.6</v>
      </c>
      <c r="J187" s="34">
        <f>SUMIFS(J188:J1196,$C188:$C1196,$C188,$D188:$D1196,$D188,$E188:$E1196,$E188)</f>
        <v>5995.3</v>
      </c>
    </row>
    <row r="188" spans="1:10" s="13" customFormat="1" ht="31.5" x14ac:dyDescent="0.25">
      <c r="A188" s="17">
        <v>3</v>
      </c>
      <c r="B188" s="22" t="s">
        <v>21</v>
      </c>
      <c r="C188" s="23" t="s">
        <v>90</v>
      </c>
      <c r="D188" s="23" t="s">
        <v>84</v>
      </c>
      <c r="E188" s="23" t="s">
        <v>140</v>
      </c>
      <c r="F188" s="23" t="s">
        <v>86</v>
      </c>
      <c r="G188" s="24">
        <v>2500.9</v>
      </c>
      <c r="H188" s="24">
        <v>2500.9</v>
      </c>
      <c r="I188" s="24">
        <v>3751.3</v>
      </c>
      <c r="J188" s="24">
        <v>3751.3</v>
      </c>
    </row>
    <row r="189" spans="1:10" s="13" customFormat="1" ht="15.75" x14ac:dyDescent="0.25">
      <c r="A189" s="17">
        <v>3</v>
      </c>
      <c r="B189" s="22" t="s">
        <v>46</v>
      </c>
      <c r="C189" s="23" t="s">
        <v>90</v>
      </c>
      <c r="D189" s="23" t="s">
        <v>84</v>
      </c>
      <c r="E189" s="23" t="s">
        <v>140</v>
      </c>
      <c r="F189" s="23" t="s">
        <v>97</v>
      </c>
      <c r="G189" s="24">
        <v>2493.3000000000002</v>
      </c>
      <c r="H189" s="24">
        <v>2244</v>
      </c>
      <c r="I189" s="24">
        <v>2493.3000000000002</v>
      </c>
      <c r="J189" s="24">
        <v>2244</v>
      </c>
    </row>
    <row r="190" spans="1:10" s="13" customFormat="1" ht="63" x14ac:dyDescent="0.25">
      <c r="A190" s="16">
        <v>2</v>
      </c>
      <c r="B190" s="41" t="s">
        <v>143</v>
      </c>
      <c r="C190" s="42" t="s">
        <v>90</v>
      </c>
      <c r="D190" s="42" t="s">
        <v>84</v>
      </c>
      <c r="E190" s="42" t="s">
        <v>147</v>
      </c>
      <c r="F190" s="33"/>
      <c r="G190" s="34">
        <f>SUMIFS(G191:G1202,$C191:$C1202,$C191,$D191:$D1202,$D191,$E191:$E1202,$E191)</f>
        <v>17.899999999999999</v>
      </c>
      <c r="H190" s="34">
        <f>SUMIFS(H191:H1202,$C191:$C1202,$C191,$D191:$D1202,$D191,$E191:$E1202,$E191)</f>
        <v>17.8</v>
      </c>
      <c r="I190" s="34">
        <f>SUMIFS(I191:I1202,$C191:$C1202,$C191,$D191:$D1202,$D191,$E191:$E1202,$E191)</f>
        <v>17.899999999999999</v>
      </c>
      <c r="J190" s="34">
        <f>SUMIFS(J191:J1202,$C191:$C1202,$C191,$D191:$D1202,$D191,$E191:$E1202,$E191)</f>
        <v>17.8</v>
      </c>
    </row>
    <row r="191" spans="1:10" s="13" customFormat="1" ht="78.75" x14ac:dyDescent="0.25">
      <c r="A191" s="17">
        <v>3</v>
      </c>
      <c r="B191" s="22" t="s">
        <v>186</v>
      </c>
      <c r="C191" s="23" t="s">
        <v>90</v>
      </c>
      <c r="D191" s="23" t="s">
        <v>84</v>
      </c>
      <c r="E191" s="23" t="s">
        <v>147</v>
      </c>
      <c r="F191" s="23" t="s">
        <v>99</v>
      </c>
      <c r="G191" s="24">
        <v>17.899999999999999</v>
      </c>
      <c r="H191" s="24">
        <v>17.8</v>
      </c>
      <c r="I191" s="24">
        <v>17.899999999999999</v>
      </c>
      <c r="J191" s="24">
        <v>17.8</v>
      </c>
    </row>
    <row r="192" spans="1:10" s="13" customFormat="1" ht="15.75" x14ac:dyDescent="0.25">
      <c r="A192" s="15">
        <v>1</v>
      </c>
      <c r="B192" s="29" t="s">
        <v>183</v>
      </c>
      <c r="C192" s="30" t="s">
        <v>90</v>
      </c>
      <c r="D192" s="30" t="s">
        <v>92</v>
      </c>
      <c r="E192" s="30" t="s">
        <v>6</v>
      </c>
      <c r="F192" s="30" t="s">
        <v>77</v>
      </c>
      <c r="G192" s="31">
        <f>SUMIFS(G193:G1203,$C193:$C1203,$C193,$D193:$D1203,$D193)/2</f>
        <v>23882.9</v>
      </c>
      <c r="H192" s="31">
        <f>SUMIFS(H193:H1203,$C193:$C1203,$C193,$D193:$D1203,$D193)/2</f>
        <v>21932.9</v>
      </c>
      <c r="I192" s="31">
        <f>SUMIFS(I193:I1203,$C193:$C1203,$C193,$D193:$D1203,$D193)/2</f>
        <v>23644.9</v>
      </c>
      <c r="J192" s="31">
        <f>SUMIFS(J193:J1203,$C193:$C1203,$C193,$D193:$D1203,$D193)/2</f>
        <v>21694.9</v>
      </c>
    </row>
    <row r="193" spans="1:10" s="13" customFormat="1" ht="31.5" x14ac:dyDescent="0.25">
      <c r="A193" s="16">
        <v>2</v>
      </c>
      <c r="B193" s="32" t="s">
        <v>207</v>
      </c>
      <c r="C193" s="33" t="s">
        <v>90</v>
      </c>
      <c r="D193" s="33" t="s">
        <v>92</v>
      </c>
      <c r="E193" s="33" t="s">
        <v>71</v>
      </c>
      <c r="F193" s="33"/>
      <c r="G193" s="34">
        <f>SUMIFS(G194:G1200,$C194:$C1200,$C194,$D194:$D1200,$D194,$E194:$E1200,$E194)</f>
        <v>7618.4</v>
      </c>
      <c r="H193" s="34">
        <f>SUMIFS(H194:H1200,$C194:$C1200,$C194,$D194:$D1200,$D194,$E194:$E1200,$E194)</f>
        <v>5668.4</v>
      </c>
      <c r="I193" s="34">
        <f>SUMIFS(I194:I1200,$C194:$C1200,$C194,$D194:$D1200,$D194,$E194:$E1200,$E194)</f>
        <v>7618.4</v>
      </c>
      <c r="J193" s="34">
        <f>SUMIFS(J194:J1200,$C194:$C1200,$C194,$D194:$D1200,$D194,$E194:$E1200,$E194)</f>
        <v>5668.4</v>
      </c>
    </row>
    <row r="194" spans="1:10" s="13" customFormat="1" ht="31.5" x14ac:dyDescent="0.25">
      <c r="A194" s="17">
        <v>3</v>
      </c>
      <c r="B194" s="22" t="s">
        <v>21</v>
      </c>
      <c r="C194" s="23" t="s">
        <v>90</v>
      </c>
      <c r="D194" s="23" t="s">
        <v>92</v>
      </c>
      <c r="E194" s="23" t="s">
        <v>71</v>
      </c>
      <c r="F194" s="23" t="s">
        <v>86</v>
      </c>
      <c r="G194" s="24">
        <v>7618.4</v>
      </c>
      <c r="H194" s="24">
        <v>5668.4</v>
      </c>
      <c r="I194" s="24">
        <v>7618.4</v>
      </c>
      <c r="J194" s="24">
        <v>5668.4</v>
      </c>
    </row>
    <row r="195" spans="1:10" s="13" customFormat="1" ht="63" x14ac:dyDescent="0.25">
      <c r="A195" s="16">
        <v>2</v>
      </c>
      <c r="B195" s="41" t="s">
        <v>132</v>
      </c>
      <c r="C195" s="33" t="s">
        <v>90</v>
      </c>
      <c r="D195" s="33" t="s">
        <v>92</v>
      </c>
      <c r="E195" s="33" t="s">
        <v>9</v>
      </c>
      <c r="F195" s="33"/>
      <c r="G195" s="34">
        <f>SUMIFS(G196:G1202,$C196:$C1202,$C196,$D196:$D1202,$D196,$E196:$E1202,$E196)</f>
        <v>6261</v>
      </c>
      <c r="H195" s="34">
        <f>SUMIFS(H196:H1202,$C196:$C1202,$C196,$D196:$D1202,$D196,$E196:$E1202,$E196)</f>
        <v>6261</v>
      </c>
      <c r="I195" s="34">
        <f>SUMIFS(I196:I1202,$C196:$C1202,$C196,$D196:$D1202,$D196,$E196:$E1202,$E196)</f>
        <v>6023</v>
      </c>
      <c r="J195" s="34">
        <f>SUMIFS(J196:J1202,$C196:$C1202,$C196,$D196:$D1202,$D196,$E196:$E1202,$E196)</f>
        <v>6023</v>
      </c>
    </row>
    <row r="196" spans="1:10" s="13" customFormat="1" ht="31.5" x14ac:dyDescent="0.25">
      <c r="A196" s="17">
        <v>3</v>
      </c>
      <c r="B196" s="22" t="s">
        <v>21</v>
      </c>
      <c r="C196" s="23" t="s">
        <v>90</v>
      </c>
      <c r="D196" s="23" t="s">
        <v>92</v>
      </c>
      <c r="E196" s="23" t="s">
        <v>9</v>
      </c>
      <c r="F196" s="23" t="s">
        <v>86</v>
      </c>
      <c r="G196" s="24">
        <v>6261</v>
      </c>
      <c r="H196" s="24">
        <v>6261</v>
      </c>
      <c r="I196" s="24">
        <v>6023</v>
      </c>
      <c r="J196" s="24">
        <v>6023</v>
      </c>
    </row>
    <row r="197" spans="1:10" s="13" customFormat="1" ht="94.5" x14ac:dyDescent="0.25">
      <c r="A197" s="16">
        <v>2</v>
      </c>
      <c r="B197" s="41" t="s">
        <v>142</v>
      </c>
      <c r="C197" s="33" t="s">
        <v>90</v>
      </c>
      <c r="D197" s="33" t="s">
        <v>92</v>
      </c>
      <c r="E197" s="33" t="s">
        <v>139</v>
      </c>
      <c r="F197" s="33"/>
      <c r="G197" s="34">
        <f>SUMIFS(G198:G1204,$C198:$C1204,$C198,$D198:$D1204,$D198,$E198:$E1204,$E198)</f>
        <v>10003.5</v>
      </c>
      <c r="H197" s="34">
        <f>SUMIFS(H198:H1204,$C198:$C1204,$C198,$D198:$D1204,$D198,$E198:$E1204,$E198)</f>
        <v>10003.5</v>
      </c>
      <c r="I197" s="34">
        <f>SUMIFS(I198:I1204,$C198:$C1204,$C198,$D198:$D1204,$D198,$E198:$E1204,$E198)</f>
        <v>10003.5</v>
      </c>
      <c r="J197" s="34">
        <f>SUMIFS(J198:J1204,$C198:$C1204,$C198,$D198:$D1204,$D198,$E198:$E1204,$E198)</f>
        <v>10003.5</v>
      </c>
    </row>
    <row r="198" spans="1:10" s="13" customFormat="1" ht="15.75" x14ac:dyDescent="0.25">
      <c r="A198" s="17">
        <v>3</v>
      </c>
      <c r="B198" s="22" t="s">
        <v>138</v>
      </c>
      <c r="C198" s="23" t="s">
        <v>90</v>
      </c>
      <c r="D198" s="23" t="s">
        <v>92</v>
      </c>
      <c r="E198" s="23" t="s">
        <v>139</v>
      </c>
      <c r="F198" s="23" t="s">
        <v>137</v>
      </c>
      <c r="G198" s="24">
        <v>10003.5</v>
      </c>
      <c r="H198" s="24">
        <v>10003.5</v>
      </c>
      <c r="I198" s="24">
        <v>10003.5</v>
      </c>
      <c r="J198" s="24">
        <v>10003.5</v>
      </c>
    </row>
    <row r="199" spans="1:10" s="13" customFormat="1" ht="31.5" x14ac:dyDescent="0.25">
      <c r="A199" s="15">
        <v>1</v>
      </c>
      <c r="B199" s="29" t="s">
        <v>27</v>
      </c>
      <c r="C199" s="30" t="s">
        <v>90</v>
      </c>
      <c r="D199" s="30" t="s">
        <v>76</v>
      </c>
      <c r="E199" s="30" t="s">
        <v>6</v>
      </c>
      <c r="F199" s="30" t="s">
        <v>77</v>
      </c>
      <c r="G199" s="31">
        <f>SUMIFS(G200:G1210,$C200:$C1210,$C200,$D200:$D1210,$D200)/2</f>
        <v>4486.8</v>
      </c>
      <c r="H199" s="31">
        <f>SUMIFS(H200:H1210,$C200:$C1210,$C200,$D200:$D1210,$D200)/2</f>
        <v>2724.6</v>
      </c>
      <c r="I199" s="31">
        <f>SUMIFS(I200:I1210,$C200:$C1210,$C200,$D200:$D1210,$D200)/2</f>
        <v>4486.8</v>
      </c>
      <c r="J199" s="31">
        <f>SUMIFS(J200:J1210,$C200:$C1210,$C200,$D200:$D1210,$D200)/2</f>
        <v>2724.6</v>
      </c>
    </row>
    <row r="200" spans="1:10" s="13" customFormat="1" ht="63" x14ac:dyDescent="0.25">
      <c r="A200" s="16">
        <v>2</v>
      </c>
      <c r="B200" s="32" t="s">
        <v>146</v>
      </c>
      <c r="C200" s="33" t="s">
        <v>90</v>
      </c>
      <c r="D200" s="33" t="s">
        <v>76</v>
      </c>
      <c r="E200" s="33" t="s">
        <v>28</v>
      </c>
      <c r="F200" s="33"/>
      <c r="G200" s="34">
        <f>SUMIFS(G201:G1207,$C201:$C1207,$C201,$D201:$D1207,$D201,$E201:$E1207,$E201)</f>
        <v>1072.2</v>
      </c>
      <c r="H200" s="34">
        <f>SUMIFS(H201:H1207,$C201:$C1207,$C201,$D201:$D1207,$D201,$E201:$E1207,$E201)</f>
        <v>0</v>
      </c>
      <c r="I200" s="34">
        <f>SUMIFS(I201:I1207,$C201:$C1207,$C201,$D201:$D1207,$D201,$E201:$E1207,$E201)</f>
        <v>1072.2</v>
      </c>
      <c r="J200" s="34">
        <f>SUMIFS(J201:J1207,$C201:$C1207,$C201,$D201:$D1207,$D201,$E201:$E1207,$E201)</f>
        <v>0</v>
      </c>
    </row>
    <row r="201" spans="1:10" s="13" customFormat="1" ht="47.25" x14ac:dyDescent="0.25">
      <c r="A201" s="17">
        <v>3</v>
      </c>
      <c r="B201" s="22" t="s">
        <v>11</v>
      </c>
      <c r="C201" s="23" t="s">
        <v>90</v>
      </c>
      <c r="D201" s="23" t="s">
        <v>76</v>
      </c>
      <c r="E201" s="23" t="s">
        <v>28</v>
      </c>
      <c r="F201" s="23" t="s">
        <v>79</v>
      </c>
      <c r="G201" s="24">
        <v>60</v>
      </c>
      <c r="H201" s="24"/>
      <c r="I201" s="24">
        <v>60</v>
      </c>
      <c r="J201" s="24"/>
    </row>
    <row r="202" spans="1:10" s="13" customFormat="1" ht="15.75" x14ac:dyDescent="0.25">
      <c r="A202" s="17">
        <v>3</v>
      </c>
      <c r="B202" s="22" t="s">
        <v>46</v>
      </c>
      <c r="C202" s="23" t="s">
        <v>90</v>
      </c>
      <c r="D202" s="23" t="s">
        <v>76</v>
      </c>
      <c r="E202" s="23" t="s">
        <v>28</v>
      </c>
      <c r="F202" s="23" t="s">
        <v>97</v>
      </c>
      <c r="G202" s="24">
        <v>1012.2</v>
      </c>
      <c r="H202" s="24"/>
      <c r="I202" s="24">
        <v>1012.2</v>
      </c>
      <c r="J202" s="24"/>
    </row>
    <row r="203" spans="1:10" s="13" customFormat="1" ht="84.6" customHeight="1" x14ac:dyDescent="0.25">
      <c r="A203" s="16">
        <v>2</v>
      </c>
      <c r="B203" s="32" t="s">
        <v>179</v>
      </c>
      <c r="C203" s="33" t="s">
        <v>90</v>
      </c>
      <c r="D203" s="33" t="s">
        <v>76</v>
      </c>
      <c r="E203" s="33" t="s">
        <v>29</v>
      </c>
      <c r="F203" s="33"/>
      <c r="G203" s="34">
        <f>SUMIFS(G204:G1210,$C204:$C1210,$C204,$D204:$D1210,$D204,$E204:$E1210,$E204)</f>
        <v>690</v>
      </c>
      <c r="H203" s="34">
        <f>SUMIFS(H204:H1210,$C204:$C1210,$C204,$D204:$D1210,$D204,$E204:$E1210,$E204)</f>
        <v>0</v>
      </c>
      <c r="I203" s="34">
        <f>SUMIFS(I204:I1210,$C204:$C1210,$C204,$D204:$D1210,$D204,$E204:$E1210,$E204)</f>
        <v>690</v>
      </c>
      <c r="J203" s="34">
        <f>SUMIFS(J204:J1210,$C204:$C1210,$C204,$D204:$D1210,$D204,$E204:$E1210,$E204)</f>
        <v>0</v>
      </c>
    </row>
    <row r="204" spans="1:10" s="13" customFormat="1" ht="78.75" x14ac:dyDescent="0.25">
      <c r="A204" s="17">
        <v>3</v>
      </c>
      <c r="B204" s="22" t="s">
        <v>209</v>
      </c>
      <c r="C204" s="23" t="s">
        <v>90</v>
      </c>
      <c r="D204" s="23" t="s">
        <v>76</v>
      </c>
      <c r="E204" s="23" t="s">
        <v>29</v>
      </c>
      <c r="F204" s="23" t="s">
        <v>100</v>
      </c>
      <c r="G204" s="24">
        <v>690</v>
      </c>
      <c r="H204" s="24"/>
      <c r="I204" s="24">
        <v>690</v>
      </c>
      <c r="J204" s="24"/>
    </row>
    <row r="205" spans="1:10" s="13" customFormat="1" ht="63" x14ac:dyDescent="0.25">
      <c r="A205" s="16">
        <v>2</v>
      </c>
      <c r="B205" s="41" t="s">
        <v>132</v>
      </c>
      <c r="C205" s="33" t="s">
        <v>90</v>
      </c>
      <c r="D205" s="33" t="s">
        <v>76</v>
      </c>
      <c r="E205" s="33" t="s">
        <v>9</v>
      </c>
      <c r="F205" s="33"/>
      <c r="G205" s="34">
        <f>SUMIFS(G206:G1212,$C206:$C1212,$C206,$D206:$D1212,$D206,$E206:$E1212,$E206)</f>
        <v>2218.6999999999998</v>
      </c>
      <c r="H205" s="34">
        <f>SUMIFS(H206:H1212,$C206:$C1212,$C206,$D206:$D1212,$D206,$E206:$E1212,$E206)</f>
        <v>2218.6999999999998</v>
      </c>
      <c r="I205" s="34">
        <f>SUMIFS(I206:I1212,$C206:$C1212,$C206,$D206:$D1212,$D206,$E206:$E1212,$E206)</f>
        <v>2218.6999999999998</v>
      </c>
      <c r="J205" s="34">
        <f>SUMIFS(J206:J1212,$C206:$C1212,$C206,$D206:$D1212,$D206,$E206:$E1212,$E206)</f>
        <v>2218.6999999999998</v>
      </c>
    </row>
    <row r="206" spans="1:10" s="13" customFormat="1" ht="31.5" x14ac:dyDescent="0.25">
      <c r="A206" s="17">
        <v>3</v>
      </c>
      <c r="B206" s="22" t="s">
        <v>23</v>
      </c>
      <c r="C206" s="23" t="s">
        <v>90</v>
      </c>
      <c r="D206" s="23" t="s">
        <v>76</v>
      </c>
      <c r="E206" s="23" t="s">
        <v>9</v>
      </c>
      <c r="F206" s="23" t="s">
        <v>88</v>
      </c>
      <c r="G206" s="24">
        <v>1954</v>
      </c>
      <c r="H206" s="24">
        <v>1954</v>
      </c>
      <c r="I206" s="24">
        <v>1954</v>
      </c>
      <c r="J206" s="24">
        <v>1954</v>
      </c>
    </row>
    <row r="207" spans="1:10" s="13" customFormat="1" ht="47.25" x14ac:dyDescent="0.25">
      <c r="A207" s="17">
        <v>3</v>
      </c>
      <c r="B207" s="22" t="s">
        <v>11</v>
      </c>
      <c r="C207" s="23" t="s">
        <v>90</v>
      </c>
      <c r="D207" s="23" t="s">
        <v>76</v>
      </c>
      <c r="E207" s="23" t="s">
        <v>9</v>
      </c>
      <c r="F207" s="23" t="s">
        <v>79</v>
      </c>
      <c r="G207" s="24">
        <v>264.7</v>
      </c>
      <c r="H207" s="24">
        <v>264.7</v>
      </c>
      <c r="I207" s="24">
        <v>264.7</v>
      </c>
      <c r="J207" s="24">
        <v>264.7</v>
      </c>
    </row>
    <row r="208" spans="1:10" s="13" customFormat="1" ht="15.75" x14ac:dyDescent="0.25">
      <c r="A208" s="17">
        <v>3</v>
      </c>
      <c r="B208" s="22" t="s">
        <v>12</v>
      </c>
      <c r="C208" s="23" t="s">
        <v>90</v>
      </c>
      <c r="D208" s="23" t="s">
        <v>76</v>
      </c>
      <c r="E208" s="23" t="s">
        <v>9</v>
      </c>
      <c r="F208" s="23" t="s">
        <v>80</v>
      </c>
      <c r="G208" s="24"/>
      <c r="H208" s="24"/>
      <c r="I208" s="24"/>
      <c r="J208" s="24"/>
    </row>
    <row r="209" spans="1:10" s="13" customFormat="1" ht="63" x14ac:dyDescent="0.25">
      <c r="A209" s="16">
        <v>2</v>
      </c>
      <c r="B209" s="41" t="s">
        <v>133</v>
      </c>
      <c r="C209" s="33" t="s">
        <v>90</v>
      </c>
      <c r="D209" s="33" t="s">
        <v>76</v>
      </c>
      <c r="E209" s="33" t="s">
        <v>33</v>
      </c>
      <c r="F209" s="33"/>
      <c r="G209" s="34">
        <f>SUMIFS(G210:G1216,$C210:$C1216,$C210,$D210:$D1216,$D210,$E210:$E1216,$E210)</f>
        <v>505.90000000000003</v>
      </c>
      <c r="H209" s="34">
        <f>SUMIFS(H210:H1216,$C210:$C1216,$C210,$D210:$D1216,$D210,$E210:$E1216,$E210)</f>
        <v>505.90000000000003</v>
      </c>
      <c r="I209" s="34">
        <f>SUMIFS(I210:I1216,$C210:$C1216,$C210,$D210:$D1216,$D210,$E210:$E1216,$E210)</f>
        <v>505.90000000000003</v>
      </c>
      <c r="J209" s="34">
        <f>SUMIFS(J210:J1216,$C210:$C1216,$C210,$D210:$D1216,$D210,$E210:$E1216,$E210)</f>
        <v>505.90000000000003</v>
      </c>
    </row>
    <row r="210" spans="1:10" s="13" customFormat="1" ht="31.5" x14ac:dyDescent="0.25">
      <c r="A210" s="17">
        <v>3</v>
      </c>
      <c r="B210" s="22" t="s">
        <v>10</v>
      </c>
      <c r="C210" s="23" t="s">
        <v>90</v>
      </c>
      <c r="D210" s="23" t="s">
        <v>76</v>
      </c>
      <c r="E210" s="23" t="s">
        <v>33</v>
      </c>
      <c r="F210" s="23" t="s">
        <v>78</v>
      </c>
      <c r="G210" s="24">
        <v>381.1</v>
      </c>
      <c r="H210" s="24">
        <v>381.1</v>
      </c>
      <c r="I210" s="24">
        <v>381.1</v>
      </c>
      <c r="J210" s="24">
        <v>381.1</v>
      </c>
    </row>
    <row r="211" spans="1:10" s="13" customFormat="1" ht="47.25" x14ac:dyDescent="0.25">
      <c r="A211" s="17">
        <v>3</v>
      </c>
      <c r="B211" s="22" t="s">
        <v>11</v>
      </c>
      <c r="C211" s="23" t="s">
        <v>90</v>
      </c>
      <c r="D211" s="23" t="s">
        <v>76</v>
      </c>
      <c r="E211" s="23" t="s">
        <v>33</v>
      </c>
      <c r="F211" s="23" t="s">
        <v>79</v>
      </c>
      <c r="G211" s="24">
        <v>124.8</v>
      </c>
      <c r="H211" s="24">
        <v>124.8</v>
      </c>
      <c r="I211" s="24">
        <v>124.8</v>
      </c>
      <c r="J211" s="24">
        <v>124.8</v>
      </c>
    </row>
    <row r="212" spans="1:10" s="13" customFormat="1" ht="15.75" x14ac:dyDescent="0.25">
      <c r="A212" s="14">
        <v>0</v>
      </c>
      <c r="B212" s="26" t="s">
        <v>118</v>
      </c>
      <c r="C212" s="27" t="s">
        <v>91</v>
      </c>
      <c r="D212" s="27" t="s">
        <v>120</v>
      </c>
      <c r="E212" s="27"/>
      <c r="F212" s="27"/>
      <c r="G212" s="28">
        <f>SUMIFS(G213:G1234,$C213:$C1234,$C213)/3</f>
        <v>11124.199999999999</v>
      </c>
      <c r="H212" s="28">
        <f>SUMIFS(H213:H1224,$C213:$C1224,$C213)/3</f>
        <v>4624.8999999999996</v>
      </c>
      <c r="I212" s="28">
        <f>SUMIFS(I213:I1234,$C213:$C1234,$C213)/3</f>
        <v>11124.199999999999</v>
      </c>
      <c r="J212" s="28">
        <f>SUMIFS(J213:J1224,$C213:$C1224,$C213)/3</f>
        <v>4624.8999999999996</v>
      </c>
    </row>
    <row r="213" spans="1:10" s="13" customFormat="1" ht="15.75" x14ac:dyDescent="0.25">
      <c r="A213" s="15">
        <v>1</v>
      </c>
      <c r="B213" s="29" t="s">
        <v>30</v>
      </c>
      <c r="C213" s="30" t="s">
        <v>91</v>
      </c>
      <c r="D213" s="30" t="s">
        <v>75</v>
      </c>
      <c r="E213" s="30" t="s">
        <v>6</v>
      </c>
      <c r="F213" s="30" t="s">
        <v>77</v>
      </c>
      <c r="G213" s="31">
        <f>SUMIFS(G214:G1224,$C214:$C1224,$C214,$D214:$D1224,$D214)/2</f>
        <v>11124.2</v>
      </c>
      <c r="H213" s="31">
        <f>SUMIFS(H214:H1224,$C214:$C1224,$C214,$D214:$D1224,$D214)/2</f>
        <v>4624.8999999999996</v>
      </c>
      <c r="I213" s="31">
        <f>SUMIFS(I214:I1224,$C214:$C1224,$C214,$D214:$D1224,$D214)/2</f>
        <v>11124.2</v>
      </c>
      <c r="J213" s="31">
        <f>SUMIFS(J214:J1224,$C214:$C1224,$C214,$D214:$D1224,$D214)/2</f>
        <v>4624.8999999999996</v>
      </c>
    </row>
    <row r="214" spans="1:10" s="13" customFormat="1" ht="47.25" x14ac:dyDescent="0.25">
      <c r="A214" s="16">
        <v>2</v>
      </c>
      <c r="B214" s="32" t="s">
        <v>198</v>
      </c>
      <c r="C214" s="33" t="s">
        <v>91</v>
      </c>
      <c r="D214" s="33" t="s">
        <v>75</v>
      </c>
      <c r="E214" s="33" t="s">
        <v>31</v>
      </c>
      <c r="F214" s="33"/>
      <c r="G214" s="34">
        <f>SUMIFS(G215:G1221,$C215:$C1221,$C215,$D215:$D1221,$D215,$E215:$E1221,$E215)</f>
        <v>2690.8</v>
      </c>
      <c r="H214" s="34">
        <f>SUMIFS(H215:H1221,$C215:$C1221,$C215,$D215:$D1221,$D215,$E215:$E1221,$E215)</f>
        <v>0</v>
      </c>
      <c r="I214" s="34">
        <f>SUMIFS(I215:I1221,$C215:$C1221,$C215,$D215:$D1221,$D215,$E215:$E1221,$E215)</f>
        <v>2690.8</v>
      </c>
      <c r="J214" s="34">
        <f>SUMIFS(J215:J1221,$C215:$C1221,$C215,$D215:$D1221,$D215,$E215:$E1221,$E215)</f>
        <v>0</v>
      </c>
    </row>
    <row r="215" spans="1:10" s="13" customFormat="1" ht="31.5" x14ac:dyDescent="0.25">
      <c r="A215" s="17">
        <v>3</v>
      </c>
      <c r="B215" s="22" t="s">
        <v>23</v>
      </c>
      <c r="C215" s="23" t="s">
        <v>91</v>
      </c>
      <c r="D215" s="23" t="s">
        <v>75</v>
      </c>
      <c r="E215" s="23" t="s">
        <v>31</v>
      </c>
      <c r="F215" s="23" t="s">
        <v>88</v>
      </c>
      <c r="G215" s="24"/>
      <c r="H215" s="24"/>
      <c r="I215" s="24"/>
      <c r="J215" s="24"/>
    </row>
    <row r="216" spans="1:10" s="13" customFormat="1" ht="15.75" x14ac:dyDescent="0.25">
      <c r="A216" s="17">
        <v>3</v>
      </c>
      <c r="B216" s="43" t="s">
        <v>46</v>
      </c>
      <c r="C216" s="23" t="s">
        <v>91</v>
      </c>
      <c r="D216" s="23" t="s">
        <v>75</v>
      </c>
      <c r="E216" s="23" t="s">
        <v>31</v>
      </c>
      <c r="F216" s="23" t="s">
        <v>97</v>
      </c>
      <c r="G216" s="24">
        <v>2690.8</v>
      </c>
      <c r="H216" s="25"/>
      <c r="I216" s="24">
        <v>2690.8</v>
      </c>
      <c r="J216" s="25"/>
    </row>
    <row r="217" spans="1:10" s="13" customFormat="1" ht="50.45" customHeight="1" x14ac:dyDescent="0.25">
      <c r="A217" s="16">
        <v>2</v>
      </c>
      <c r="B217" s="32" t="s">
        <v>192</v>
      </c>
      <c r="C217" s="33" t="s">
        <v>91</v>
      </c>
      <c r="D217" s="33" t="s">
        <v>75</v>
      </c>
      <c r="E217" s="33" t="s">
        <v>61</v>
      </c>
      <c r="F217" s="33"/>
      <c r="G217" s="34">
        <f>SUMIFS(G218:G1224,$C218:$C1224,$C218,$D218:$D1224,$D218,$E218:$E1224,$E218)</f>
        <v>5441.1</v>
      </c>
      <c r="H217" s="34">
        <f>SUMIFS(H218:H1224,$C218:$C1224,$C218,$D218:$D1224,$D218,$E218:$E1224,$E218)</f>
        <v>4624.8999999999996</v>
      </c>
      <c r="I217" s="34">
        <f>SUMIFS(I218:I1224,$C218:$C1224,$C218,$D218:$D1224,$D218,$E218:$E1224,$E218)</f>
        <v>5441.1</v>
      </c>
      <c r="J217" s="34">
        <f>SUMIFS(J218:J1224,$C218:$C1224,$C218,$D218:$D1224,$D218,$E218:$E1224,$E218)</f>
        <v>4624.8999999999996</v>
      </c>
    </row>
    <row r="218" spans="1:10" s="13" customFormat="1" ht="128.44999999999999" customHeight="1" x14ac:dyDescent="0.25">
      <c r="A218" s="17">
        <v>3</v>
      </c>
      <c r="B218" s="22" t="s">
        <v>126</v>
      </c>
      <c r="C218" s="23" t="s">
        <v>91</v>
      </c>
      <c r="D218" s="23" t="s">
        <v>75</v>
      </c>
      <c r="E218" s="23" t="s">
        <v>61</v>
      </c>
      <c r="F218" s="23" t="s">
        <v>127</v>
      </c>
      <c r="G218" s="24">
        <v>5441.1</v>
      </c>
      <c r="H218" s="24">
        <v>4624.8999999999996</v>
      </c>
      <c r="I218" s="24">
        <v>5441.1</v>
      </c>
      <c r="J218" s="24">
        <v>4624.8999999999996</v>
      </c>
    </row>
    <row r="219" spans="1:10" s="13" customFormat="1" ht="81.599999999999994" customHeight="1" x14ac:dyDescent="0.25">
      <c r="A219" s="16">
        <v>2</v>
      </c>
      <c r="B219" s="32" t="s">
        <v>164</v>
      </c>
      <c r="C219" s="33" t="s">
        <v>91</v>
      </c>
      <c r="D219" s="33" t="s">
        <v>75</v>
      </c>
      <c r="E219" s="33" t="s">
        <v>45</v>
      </c>
      <c r="F219" s="33"/>
      <c r="G219" s="34">
        <f>SUMIFS(G220:G1226,$C220:$C1226,$C220,$D220:$D1226,$D220,$E220:$E1226,$E220)</f>
        <v>2982.3</v>
      </c>
      <c r="H219" s="34">
        <f>SUMIFS(H220:H1226,$C220:$C1226,$C220,$D220:$D1226,$D220,$E220:$E1226,$E220)</f>
        <v>0</v>
      </c>
      <c r="I219" s="34">
        <f>SUMIFS(I220:I1226,$C220:$C1226,$C220,$D220:$D1226,$D220,$E220:$E1226,$E220)</f>
        <v>2982.3</v>
      </c>
      <c r="J219" s="34">
        <f>SUMIFS(J220:J1226,$C220:$C1226,$C220,$D220:$D1226,$D220,$E220:$E1226,$E220)</f>
        <v>0</v>
      </c>
    </row>
    <row r="220" spans="1:10" s="13" customFormat="1" ht="15.75" x14ac:dyDescent="0.25">
      <c r="A220" s="17">
        <v>3</v>
      </c>
      <c r="B220" s="22" t="s">
        <v>46</v>
      </c>
      <c r="C220" s="23" t="s">
        <v>91</v>
      </c>
      <c r="D220" s="23" t="s">
        <v>75</v>
      </c>
      <c r="E220" s="23" t="s">
        <v>45</v>
      </c>
      <c r="F220" s="23" t="s">
        <v>97</v>
      </c>
      <c r="G220" s="24">
        <v>2982.3</v>
      </c>
      <c r="H220" s="25"/>
      <c r="I220" s="24">
        <v>2982.3</v>
      </c>
      <c r="J220" s="25"/>
    </row>
    <row r="221" spans="1:10" s="13" customFormat="1" ht="47.25" x14ac:dyDescent="0.25">
      <c r="A221" s="16">
        <v>2</v>
      </c>
      <c r="B221" s="41" t="s">
        <v>206</v>
      </c>
      <c r="C221" s="33" t="s">
        <v>91</v>
      </c>
      <c r="D221" s="33" t="s">
        <v>75</v>
      </c>
      <c r="E221" s="33" t="s">
        <v>205</v>
      </c>
      <c r="F221" s="33"/>
      <c r="G221" s="34">
        <f>SUMIFS(G222:G1229,$C222:$C1229,$C222,$D222:$D1229,$D222,$E222:$E1229,$E222)</f>
        <v>10</v>
      </c>
      <c r="H221" s="34">
        <f>SUMIFS(H222:H1229,$C222:$C1229,$C222,$D222:$D1229,$D222,$E222:$E1229,$E222)</f>
        <v>0</v>
      </c>
      <c r="I221" s="34">
        <f>SUMIFS(I222:I1229,$C222:$C1229,$C222,$D222:$D1229,$D222,$E222:$E1229,$E222)</f>
        <v>10</v>
      </c>
      <c r="J221" s="34">
        <f>SUMIFS(J222:J1229,$C222:$C1229,$C222,$D222:$D1229,$D222,$E222:$E1229,$E222)</f>
        <v>0</v>
      </c>
    </row>
    <row r="222" spans="1:10" s="13" customFormat="1" ht="15.75" x14ac:dyDescent="0.25">
      <c r="A222" s="17">
        <v>3</v>
      </c>
      <c r="B222" s="22" t="s">
        <v>46</v>
      </c>
      <c r="C222" s="23" t="s">
        <v>91</v>
      </c>
      <c r="D222" s="23" t="s">
        <v>75</v>
      </c>
      <c r="E222" s="23" t="s">
        <v>205</v>
      </c>
      <c r="F222" s="23" t="s">
        <v>97</v>
      </c>
      <c r="G222" s="24">
        <v>10</v>
      </c>
      <c r="H222" s="24"/>
      <c r="I222" s="24">
        <v>10</v>
      </c>
      <c r="J222" s="24"/>
    </row>
    <row r="223" spans="1:10" s="13" customFormat="1" ht="15.75" x14ac:dyDescent="0.25">
      <c r="A223" s="14">
        <v>0</v>
      </c>
      <c r="B223" s="26" t="s">
        <v>119</v>
      </c>
      <c r="C223" s="27" t="s">
        <v>93</v>
      </c>
      <c r="D223" s="27" t="s">
        <v>120</v>
      </c>
      <c r="E223" s="27"/>
      <c r="F223" s="27"/>
      <c r="G223" s="28">
        <f>SUMIFS(G224:G1243,$C224:$C1243,$C224)/3</f>
        <v>3396.7000000000003</v>
      </c>
      <c r="H223" s="28">
        <f>SUMIFS(H224:H1233,$C224:$C1233,$C224)/3</f>
        <v>0</v>
      </c>
      <c r="I223" s="28">
        <f>SUMIFS(I224:I1243,$C224:$C1243,$C224)/3</f>
        <v>3803.5</v>
      </c>
      <c r="J223" s="28">
        <f>SUMIFS(J224:J1233,$C224:$C1233,$C224)/3</f>
        <v>0</v>
      </c>
    </row>
    <row r="224" spans="1:10" s="13" customFormat="1" ht="15.75" x14ac:dyDescent="0.25">
      <c r="A224" s="15">
        <v>1</v>
      </c>
      <c r="B224" s="29" t="s">
        <v>72</v>
      </c>
      <c r="C224" s="30" t="s">
        <v>93</v>
      </c>
      <c r="D224" s="30" t="s">
        <v>94</v>
      </c>
      <c r="E224" s="30" t="s">
        <v>6</v>
      </c>
      <c r="F224" s="30" t="s">
        <v>77</v>
      </c>
      <c r="G224" s="31">
        <f>SUMIFS(G225:G1233,$C225:$C1233,$C225,$D225:$D1233,$D225)/2</f>
        <v>3396.7</v>
      </c>
      <c r="H224" s="31">
        <f>SUMIFS(H225:H1233,$C225:$C1233,$C225,$D225:$D1233,$D225)/2</f>
        <v>0</v>
      </c>
      <c r="I224" s="31">
        <f>SUMIFS(I225:I1233,$C225:$C1233,$C225,$D225:$D1233,$D225)/2</f>
        <v>3803.5</v>
      </c>
      <c r="J224" s="31">
        <f>SUMIFS(J225:J1233,$C225:$C1233,$C225,$D225:$D1233,$D225)/2</f>
        <v>0</v>
      </c>
    </row>
    <row r="225" spans="1:10" s="13" customFormat="1" ht="47.25" x14ac:dyDescent="0.25">
      <c r="A225" s="16">
        <v>2</v>
      </c>
      <c r="B225" s="35" t="s">
        <v>180</v>
      </c>
      <c r="C225" s="33" t="s">
        <v>93</v>
      </c>
      <c r="D225" s="33" t="s">
        <v>94</v>
      </c>
      <c r="E225" s="33" t="s">
        <v>73</v>
      </c>
      <c r="F225" s="33"/>
      <c r="G225" s="34">
        <f>SUMIFS(G226:G1230,$C226:$C1230,$C226,$D226:$D1230,$D226,$E226:$E1230,$E226)</f>
        <v>1932.8</v>
      </c>
      <c r="H225" s="34">
        <f>SUMIFS(H226:H1230,$C226:$C1230,$C226,$D226:$D1230,$D226,$E226:$E1230,$E226)</f>
        <v>0</v>
      </c>
      <c r="I225" s="34">
        <f>SUMIFS(I226:I1230,$C226:$C1230,$C226,$D226:$D1230,$D226,$E226:$E1230,$E226)</f>
        <v>2325.4</v>
      </c>
      <c r="J225" s="34">
        <f>SUMIFS(J226:J1230,$C226:$C1230,$C226,$D226:$D1230,$D226,$E226:$E1230,$E226)</f>
        <v>0</v>
      </c>
    </row>
    <row r="226" spans="1:10" s="13" customFormat="1" ht="15.75" x14ac:dyDescent="0.25">
      <c r="A226" s="17">
        <v>3</v>
      </c>
      <c r="B226" s="22" t="s">
        <v>46</v>
      </c>
      <c r="C226" s="23" t="s">
        <v>93</v>
      </c>
      <c r="D226" s="23" t="s">
        <v>94</v>
      </c>
      <c r="E226" s="23" t="s">
        <v>73</v>
      </c>
      <c r="F226" s="23" t="s">
        <v>97</v>
      </c>
      <c r="G226" s="24">
        <v>1932.8</v>
      </c>
      <c r="H226" s="25"/>
      <c r="I226" s="24">
        <v>2325.4</v>
      </c>
      <c r="J226" s="25"/>
    </row>
    <row r="227" spans="1:10" s="13" customFormat="1" ht="94.5" x14ac:dyDescent="0.25">
      <c r="A227" s="16">
        <v>2</v>
      </c>
      <c r="B227" s="45" t="s">
        <v>208</v>
      </c>
      <c r="C227" s="33" t="s">
        <v>93</v>
      </c>
      <c r="D227" s="33" t="s">
        <v>94</v>
      </c>
      <c r="E227" s="33" t="s">
        <v>148</v>
      </c>
      <c r="F227" s="33"/>
      <c r="G227" s="34">
        <f>SUMIFS(G228:G1232,$C228:$C1232,$C228,$D228:$D1232,$D228,$E228:$E1232,$E228)</f>
        <v>1463.9</v>
      </c>
      <c r="H227" s="34">
        <f>SUMIFS(H228:H1232,$C228:$C1232,$C228,$D228:$D1232,$D228,$E228:$E1232,$E228)</f>
        <v>0</v>
      </c>
      <c r="I227" s="34">
        <f>SUMIFS(I228:I1232,$C228:$C1232,$C228,$D228:$D1232,$D228,$E228:$E1232,$E228)</f>
        <v>1478.1</v>
      </c>
      <c r="J227" s="34">
        <f>SUMIFS(J228:J1232,$C228:$C1232,$C228,$D228:$D1232,$D228,$E228:$E1232,$E228)</f>
        <v>0</v>
      </c>
    </row>
    <row r="228" spans="1:10" s="13" customFormat="1" ht="15.75" x14ac:dyDescent="0.25">
      <c r="A228" s="17">
        <v>3</v>
      </c>
      <c r="B228" s="22" t="s">
        <v>46</v>
      </c>
      <c r="C228" s="23" t="s">
        <v>93</v>
      </c>
      <c r="D228" s="23" t="s">
        <v>94</v>
      </c>
      <c r="E228" s="23" t="s">
        <v>148</v>
      </c>
      <c r="F228" s="23" t="s">
        <v>97</v>
      </c>
      <c r="G228" s="24">
        <v>1463.9</v>
      </c>
      <c r="H228" s="25"/>
      <c r="I228" s="24">
        <v>1478.1</v>
      </c>
      <c r="J228" s="25"/>
    </row>
    <row r="229" spans="1:10" s="13" customFormat="1" ht="34.15" customHeight="1" x14ac:dyDescent="0.25">
      <c r="A229" s="14">
        <v>0</v>
      </c>
      <c r="B229" s="26" t="s">
        <v>215</v>
      </c>
      <c r="C229" s="27" t="s">
        <v>81</v>
      </c>
      <c r="D229" s="27" t="s">
        <v>120</v>
      </c>
      <c r="E229" s="27"/>
      <c r="F229" s="27"/>
      <c r="G229" s="28">
        <f>SUMIFS(G230:G1245,$C230:$C1245,$C230)/3</f>
        <v>0</v>
      </c>
      <c r="H229" s="28">
        <f>SUMIFS(H230:H1235,$C230:$C1235,$C230)/3</f>
        <v>0</v>
      </c>
      <c r="I229" s="28">
        <f>SUMIFS(I230:I1245,$C230:$C1245,$C230)/3</f>
        <v>900</v>
      </c>
      <c r="J229" s="28">
        <f>SUMIFS(J230:J1235,$C230:$C1235,$C230)/3</f>
        <v>0</v>
      </c>
    </row>
    <row r="230" spans="1:10" s="13" customFormat="1" ht="31.15" customHeight="1" x14ac:dyDescent="0.25">
      <c r="A230" s="15">
        <v>1</v>
      </c>
      <c r="B230" s="40" t="s">
        <v>210</v>
      </c>
      <c r="C230" s="44" t="s">
        <v>81</v>
      </c>
      <c r="D230" s="44" t="s">
        <v>75</v>
      </c>
      <c r="E230" s="44"/>
      <c r="F230" s="44"/>
      <c r="G230" s="31">
        <f>SUMIFS(G231:G1238,$C231:$C1238,$C231,$D231:$D1238,$D231)/2</f>
        <v>0</v>
      </c>
      <c r="H230" s="31">
        <f>SUMIFS(H231:H1238,$C231:$C1238,$C231,$D231:$D1238,$D231)/2</f>
        <v>0</v>
      </c>
      <c r="I230" s="31">
        <f>SUMIFS(I231:I1238,$C231:$C1238,$C231,$D231:$D1238,$D231)/2</f>
        <v>900</v>
      </c>
      <c r="J230" s="31">
        <f>SUMIFS(J231:J1238,$C231:$C1238,$C231,$D231:$D1238,$D231)/2</f>
        <v>0</v>
      </c>
    </row>
    <row r="231" spans="1:10" s="13" customFormat="1" ht="63" x14ac:dyDescent="0.25">
      <c r="A231" s="16">
        <v>2</v>
      </c>
      <c r="B231" s="41" t="s">
        <v>211</v>
      </c>
      <c r="C231" s="42" t="s">
        <v>81</v>
      </c>
      <c r="D231" s="42" t="s">
        <v>75</v>
      </c>
      <c r="E231" s="42" t="s">
        <v>212</v>
      </c>
      <c r="F231" s="42" t="s">
        <v>77</v>
      </c>
      <c r="G231" s="34">
        <f>SUMIFS(G232:G1235,$C232:$C1235,$C232,$D232:$D1235,$D232,$E232:$E1235,$E232)</f>
        <v>0</v>
      </c>
      <c r="H231" s="34">
        <f>SUMIFS(H232:H1235,$C232:$C1235,$C232,$D232:$D1235,$D232,$E232:$E1235,$E232)</f>
        <v>0</v>
      </c>
      <c r="I231" s="34">
        <f>SUMIFS(I232:I1235,$C232:$C1235,$C232,$D232:$D1235,$D232,$E232:$E1235,$E232)</f>
        <v>900</v>
      </c>
      <c r="J231" s="34">
        <f>SUMIFS(J232:J1235,$C232:$C1235,$C232,$D232:$D1235,$D232,$E232:$E1235,$E232)</f>
        <v>0</v>
      </c>
    </row>
    <row r="232" spans="1:10" s="13" customFormat="1" ht="31.5" x14ac:dyDescent="0.25">
      <c r="A232" s="17">
        <v>3</v>
      </c>
      <c r="B232" s="22" t="s">
        <v>213</v>
      </c>
      <c r="C232" s="23" t="s">
        <v>81</v>
      </c>
      <c r="D232" s="23" t="s">
        <v>75</v>
      </c>
      <c r="E232" s="23" t="s">
        <v>212</v>
      </c>
      <c r="F232" s="23" t="s">
        <v>214</v>
      </c>
      <c r="G232" s="24"/>
      <c r="H232" s="25"/>
      <c r="I232" s="24">
        <v>900</v>
      </c>
      <c r="J232" s="25"/>
    </row>
    <row r="233" spans="1:10" s="13" customFormat="1" ht="47.25" x14ac:dyDescent="0.25">
      <c r="A233" s="14">
        <v>0</v>
      </c>
      <c r="B233" s="26" t="s">
        <v>195</v>
      </c>
      <c r="C233" s="27" t="s">
        <v>82</v>
      </c>
      <c r="D233" s="27" t="s">
        <v>120</v>
      </c>
      <c r="E233" s="27"/>
      <c r="F233" s="27"/>
      <c r="G233" s="28">
        <f>SUMIFS(G234:G1249,$C234:$C1249,$C234)/3</f>
        <v>81593.100000000006</v>
      </c>
      <c r="H233" s="28">
        <f>SUMIFS(H234:H1239,$C234:$C1239,$C234)/3</f>
        <v>789</v>
      </c>
      <c r="I233" s="28">
        <f>SUMIFS(I234:I1249,$C234:$C1249,$C234)/3</f>
        <v>83226.3</v>
      </c>
      <c r="J233" s="28">
        <f>SUMIFS(J234:J1239,$C234:$C1239,$C234)/3</f>
        <v>789</v>
      </c>
    </row>
    <row r="234" spans="1:10" s="13" customFormat="1" ht="47.25" x14ac:dyDescent="0.25">
      <c r="A234" s="15">
        <v>1</v>
      </c>
      <c r="B234" s="29" t="s">
        <v>15</v>
      </c>
      <c r="C234" s="30" t="s">
        <v>82</v>
      </c>
      <c r="D234" s="30" t="s">
        <v>75</v>
      </c>
      <c r="E234" s="30" t="s">
        <v>6</v>
      </c>
      <c r="F234" s="30" t="s">
        <v>77</v>
      </c>
      <c r="G234" s="31">
        <f>SUMIFS(G235:G1239,$C235:$C1239,$C235,$D235:$D1239,$D235)/2</f>
        <v>21900</v>
      </c>
      <c r="H234" s="31">
        <f>SUMIFS(H235:H1239,$C235:$C1239,$C235,$D235:$D1239,$D235)/2</f>
        <v>789</v>
      </c>
      <c r="I234" s="31">
        <f>SUMIFS(I235:I1239,$C235:$C1239,$C235,$D235:$D1239,$D235)/2</f>
        <v>21900</v>
      </c>
      <c r="J234" s="31">
        <f>SUMIFS(J235:J1239,$C235:$C1239,$C235,$D235:$D1239,$D235)/2</f>
        <v>789</v>
      </c>
    </row>
    <row r="235" spans="1:10" s="13" customFormat="1" ht="31.5" x14ac:dyDescent="0.25">
      <c r="A235" s="16">
        <v>2</v>
      </c>
      <c r="B235" s="32" t="s">
        <v>16</v>
      </c>
      <c r="C235" s="33" t="s">
        <v>82</v>
      </c>
      <c r="D235" s="33" t="s">
        <v>75</v>
      </c>
      <c r="E235" s="33" t="s">
        <v>134</v>
      </c>
      <c r="F235" s="33" t="s">
        <v>77</v>
      </c>
      <c r="G235" s="34">
        <f>SUMIFS(G236:G1236,$C236:$C1236,$C236,$D236:$D1236,$D236,$E236:$E1236,$E236)</f>
        <v>21900</v>
      </c>
      <c r="H235" s="34">
        <f>SUMIFS(H236:H1236,$C236:$C1236,$C236,$D236:$D1236,$D236,$E236:$E1236,$E236)</f>
        <v>789</v>
      </c>
      <c r="I235" s="34">
        <f>SUMIFS(I236:I1236,$C236:$C1236,$C236,$D236:$D1236,$D236,$E236:$E1236,$E236)</f>
        <v>21900</v>
      </c>
      <c r="J235" s="34">
        <f>SUMIFS(J236:J1236,$C236:$C1236,$C236,$D236:$D1236,$D236,$E236:$E1236,$E236)</f>
        <v>789</v>
      </c>
    </row>
    <row r="236" spans="1:10" s="13" customFormat="1" ht="15.75" x14ac:dyDescent="0.25">
      <c r="A236" s="17">
        <v>3</v>
      </c>
      <c r="B236" s="22" t="s">
        <v>18</v>
      </c>
      <c r="C236" s="23" t="s">
        <v>82</v>
      </c>
      <c r="D236" s="23" t="s">
        <v>75</v>
      </c>
      <c r="E236" s="23" t="s">
        <v>134</v>
      </c>
      <c r="F236" s="23" t="s">
        <v>83</v>
      </c>
      <c r="G236" s="24">
        <v>21900</v>
      </c>
      <c r="H236" s="24">
        <v>789</v>
      </c>
      <c r="I236" s="24">
        <v>21900</v>
      </c>
      <c r="J236" s="24">
        <v>789</v>
      </c>
    </row>
    <row r="237" spans="1:10" s="13" customFormat="1" ht="31.5" x14ac:dyDescent="0.25">
      <c r="A237" s="15">
        <v>1</v>
      </c>
      <c r="B237" s="29" t="s">
        <v>184</v>
      </c>
      <c r="C237" s="30" t="s">
        <v>82</v>
      </c>
      <c r="D237" s="30" t="s">
        <v>84</v>
      </c>
      <c r="E237" s="30"/>
      <c r="F237" s="30"/>
      <c r="G237" s="31">
        <f>SUMIFS(G238:G1245,$C238:$C1245,$C238,$D238:$D1245,$D238)/2</f>
        <v>59693.1</v>
      </c>
      <c r="H237" s="31">
        <f>SUMIFS(H238:H1245,$C238:$C1245,$C238,$D238:$D1245,$D238)/2</f>
        <v>0</v>
      </c>
      <c r="I237" s="31">
        <f>SUMIFS(I238:I1245,$C238:$C1245,$C238,$D238:$D1245,$D238)/2</f>
        <v>61326.3</v>
      </c>
      <c r="J237" s="31">
        <f>SUMIFS(J238:J1245,$C238:$C1245,$C238,$D238:$D1245,$D238)/2</f>
        <v>0</v>
      </c>
    </row>
    <row r="238" spans="1:10" s="13" customFormat="1" ht="31.5" x14ac:dyDescent="0.25">
      <c r="A238" s="16">
        <v>2</v>
      </c>
      <c r="B238" s="32" t="s">
        <v>16</v>
      </c>
      <c r="C238" s="33" t="s">
        <v>82</v>
      </c>
      <c r="D238" s="33" t="s">
        <v>84</v>
      </c>
      <c r="E238" s="33" t="s">
        <v>134</v>
      </c>
      <c r="F238" s="33"/>
      <c r="G238" s="34">
        <f>SUMIFS(G239:G1242,$C239:$C1242,$C239,$D239:$D1242,$D239,$E239:$E1242,$E239)</f>
        <v>59693.1</v>
      </c>
      <c r="H238" s="34">
        <f>SUMIFS(H239:H1242,$C239:$C1242,$C239,$D239:$D1242,$D239,$E239:$E1242,$E239)</f>
        <v>0</v>
      </c>
      <c r="I238" s="34">
        <f>SUMIFS(I239:I1242,$C239:$C1242,$C239,$D239:$D1242,$D239,$E239:$E1242,$E239)</f>
        <v>61326.3</v>
      </c>
      <c r="J238" s="34">
        <f>SUMIFS(J239:J1242,$C239:$C1242,$C239,$D239:$D1242,$D239,$E239:$E1242,$E239)</f>
        <v>0</v>
      </c>
    </row>
    <row r="239" spans="1:10" s="13" customFormat="1" ht="15.75" x14ac:dyDescent="0.25">
      <c r="A239" s="17">
        <v>3</v>
      </c>
      <c r="B239" s="22" t="s">
        <v>19</v>
      </c>
      <c r="C239" s="23" t="s">
        <v>82</v>
      </c>
      <c r="D239" s="23" t="s">
        <v>84</v>
      </c>
      <c r="E239" s="23" t="s">
        <v>134</v>
      </c>
      <c r="F239" s="23" t="s">
        <v>85</v>
      </c>
      <c r="G239" s="24">
        <v>59693.1</v>
      </c>
      <c r="H239" s="24"/>
      <c r="I239" s="24">
        <v>61326.3</v>
      </c>
      <c r="J239" s="24"/>
    </row>
    <row r="240" spans="1:10" s="13" customFormat="1" ht="15.75" x14ac:dyDescent="0.25">
      <c r="A240" s="12"/>
      <c r="B240" s="36" t="s">
        <v>74</v>
      </c>
      <c r="C240" s="37"/>
      <c r="D240" s="37"/>
      <c r="E240" s="37" t="s">
        <v>6</v>
      </c>
      <c r="F240" s="37"/>
      <c r="G240" s="38">
        <f>SUMIF($A14:$A239,$A14,G14:G239)</f>
        <v>610871.79999999993</v>
      </c>
      <c r="H240" s="38">
        <f>SUMIF($A14:$A239,$A14,H14:H239)</f>
        <v>256196.7</v>
      </c>
      <c r="I240" s="38">
        <f>SUMIF($A14:$A239,$A14,I14:I239)</f>
        <v>629254.1</v>
      </c>
      <c r="J240" s="38">
        <f>SUMIF($A14:$A239,$A14,J14:J239)</f>
        <v>255533.6</v>
      </c>
    </row>
  </sheetData>
  <autoFilter ref="A6:H240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109</v>
      </c>
      <c r="C3" s="63" t="s">
        <v>107</v>
      </c>
      <c r="D3" s="66" t="s">
        <v>102</v>
      </c>
      <c r="E3" s="67"/>
      <c r="F3" s="66" t="s">
        <v>103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101</v>
      </c>
      <c r="F7" s="72" t="s">
        <v>5</v>
      </c>
      <c r="G7" s="72" t="s">
        <v>101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104</v>
      </c>
      <c r="D11" s="5">
        <f>SUMIF('Приложение №6'!$A$14:$A1002,0,'Приложение №6'!$G$14:$G1002)</f>
        <v>610871.79999999993</v>
      </c>
      <c r="E11" s="5">
        <f>SUMIF('Приложение №6'!$A$14:$A1002,0,'Приложение №6'!$H$14:$H1002)</f>
        <v>256196.7</v>
      </c>
      <c r="F11" s="5" t="e">
        <f>SUMIF('Приложение №6'!$A$14:$A1002,0,'Приложение №6'!#REF!)</f>
        <v>#REF!</v>
      </c>
      <c r="G11" s="5" t="e">
        <f>SUMIF('Приложение №6'!$A$14:$A1002,0,'Приложение №6'!#REF!)</f>
        <v>#REF!</v>
      </c>
    </row>
    <row r="12" spans="2:7" x14ac:dyDescent="0.25">
      <c r="B12" s="2">
        <v>1</v>
      </c>
      <c r="C12" s="2" t="s">
        <v>105</v>
      </c>
      <c r="D12" s="7">
        <f>SUMIF('Приложение №6'!$A$14:$A1003,1,'Приложение №6'!$G$14:$G1003)</f>
        <v>610871.79999999993</v>
      </c>
      <c r="E12" s="7">
        <f>SUMIF('Приложение №6'!$A$14:$A1003,1,'Приложение №6'!$H$14:$H1003)</f>
        <v>256196.7</v>
      </c>
      <c r="F12" s="7" t="e">
        <f>SUMIF('Приложение №6'!$A$14:$A1003,1,'Приложение №6'!#REF!)</f>
        <v>#REF!</v>
      </c>
      <c r="G12" s="7" t="e">
        <f>SUMIF('Приложение №6'!$A$14:$A1003,1,'Приложение №6'!#REF!)</f>
        <v>#REF!</v>
      </c>
    </row>
    <row r="13" spans="2:7" x14ac:dyDescent="0.25">
      <c r="B13" s="3">
        <v>2</v>
      </c>
      <c r="C13" s="3" t="s">
        <v>108</v>
      </c>
      <c r="D13" s="8">
        <f>SUMIF('Приложение №6'!$A$14:$A1004,2,'Приложение №6'!$G$14:$G1004)</f>
        <v>610871.80000000016</v>
      </c>
      <c r="E13" s="8">
        <f>SUMIF('Приложение №6'!$A$14:$A1004,2,'Приложение №6'!$H$14:$H1004)</f>
        <v>256196.7</v>
      </c>
      <c r="F13" s="8" t="e">
        <f>SUMIF('Приложение №6'!$A$14:$A1004,2,'Приложение №6'!#REF!)</f>
        <v>#REF!</v>
      </c>
      <c r="G13" s="8" t="e">
        <f>SUMIF('Приложение №6'!$A$14:$A1004,2,'Приложение №6'!#REF!)</f>
        <v>#REF!</v>
      </c>
    </row>
    <row r="14" spans="2:7" x14ac:dyDescent="0.25">
      <c r="B14" s="4" t="s">
        <v>121</v>
      </c>
      <c r="C14" s="4" t="s">
        <v>106</v>
      </c>
      <c r="D14" s="9">
        <f>SUMIF('Приложение №6'!$A$14:$A1005,3,'Приложение №6'!$G$14:$G1005)</f>
        <v>610871.80000000005</v>
      </c>
      <c r="E14" s="9">
        <f>SUMIF('Приложение №6'!$A$14:$A1005,3,'Приложение №6'!$H$14:$H1005)</f>
        <v>256196.7</v>
      </c>
      <c r="F14" s="9" t="e">
        <f>SUMIF('Приложение №6'!$A$14:$A1005,3,'Приложение №6'!#REF!)</f>
        <v>#REF!</v>
      </c>
      <c r="G14" s="9" t="e">
        <f>SUMIF('Приложение №6'!$A$14:$A1005,3,'Приложение №6'!#REF!)</f>
        <v>#REF!</v>
      </c>
    </row>
    <row r="15" spans="2:7" x14ac:dyDescent="0.25">
      <c r="B15" s="10">
        <v>0</v>
      </c>
      <c r="C15" s="10" t="s">
        <v>104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105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108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2020-08-21T07:13:17Z</cp:lastPrinted>
  <dcterms:created xsi:type="dcterms:W3CDTF">2017-09-27T09:31:38Z</dcterms:created>
  <dcterms:modified xsi:type="dcterms:W3CDTF">2020-08-21T07:13:33Z</dcterms:modified>
</cp:coreProperties>
</file>