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№4'!$A$5:$G$321</definedName>
  </definedNames>
  <calcPr calcId="125725" refMode="R1C1"/>
</workbook>
</file>

<file path=xl/calcChain.xml><?xml version="1.0" encoding="utf-8"?>
<calcChain xmlns="http://schemas.openxmlformats.org/spreadsheetml/2006/main">
  <c r="H205" i="1"/>
  <c r="I319"/>
  <c r="H319"/>
  <c r="I317"/>
  <c r="H317"/>
  <c r="I315"/>
  <c r="H315"/>
  <c r="I312"/>
  <c r="H312"/>
  <c r="I310"/>
  <c r="H310"/>
  <c r="I308"/>
  <c r="H308"/>
  <c r="I306"/>
  <c r="H306"/>
  <c r="I303"/>
  <c r="H303"/>
  <c r="I300"/>
  <c r="H300"/>
  <c r="I298"/>
  <c r="H298"/>
  <c r="I296"/>
  <c r="H296"/>
  <c r="I293"/>
  <c r="H293"/>
  <c r="I290"/>
  <c r="H290"/>
  <c r="I288"/>
  <c r="H288"/>
  <c r="I285"/>
  <c r="H285"/>
  <c r="I283"/>
  <c r="H283"/>
  <c r="I280"/>
  <c r="H280"/>
  <c r="I277"/>
  <c r="H277"/>
  <c r="I274"/>
  <c r="H274"/>
  <c r="I272"/>
  <c r="H272"/>
  <c r="I270"/>
  <c r="H270"/>
  <c r="I268"/>
  <c r="H268"/>
  <c r="I266"/>
  <c r="H266"/>
  <c r="I263"/>
  <c r="H263"/>
  <c r="I261"/>
  <c r="H261"/>
  <c r="I259"/>
  <c r="H259"/>
  <c r="I255"/>
  <c r="H255"/>
  <c r="I252"/>
  <c r="H252"/>
  <c r="I250"/>
  <c r="H250"/>
  <c r="I248"/>
  <c r="H248"/>
  <c r="I246"/>
  <c r="H246"/>
  <c r="I244"/>
  <c r="H244"/>
  <c r="I242"/>
  <c r="H242"/>
  <c r="I239"/>
  <c r="H239"/>
  <c r="I236"/>
  <c r="H236"/>
  <c r="I234"/>
  <c r="H234"/>
  <c r="I232"/>
  <c r="H232"/>
  <c r="I229"/>
  <c r="H229"/>
  <c r="I227"/>
  <c r="H227"/>
  <c r="I224"/>
  <c r="H224"/>
  <c r="I221"/>
  <c r="H221"/>
  <c r="I219"/>
  <c r="H219"/>
  <c r="I216"/>
  <c r="H216"/>
  <c r="I214"/>
  <c r="H214"/>
  <c r="I211"/>
  <c r="H211"/>
  <c r="I208"/>
  <c r="H208"/>
  <c r="I205"/>
  <c r="I202"/>
  <c r="H202"/>
  <c r="I199"/>
  <c r="H199"/>
  <c r="I192"/>
  <c r="H192"/>
  <c r="I190"/>
  <c r="H190"/>
  <c r="I187"/>
  <c r="H187"/>
  <c r="I185"/>
  <c r="H185"/>
  <c r="I182"/>
  <c r="H182"/>
  <c r="I180"/>
  <c r="H180"/>
  <c r="I176"/>
  <c r="H176"/>
  <c r="I173"/>
  <c r="H173"/>
  <c r="I170"/>
  <c r="H170"/>
  <c r="I168"/>
  <c r="H168"/>
  <c r="I166"/>
  <c r="H166"/>
  <c r="I164"/>
  <c r="H164"/>
  <c r="I162"/>
  <c r="H162"/>
  <c r="I160"/>
  <c r="H160"/>
  <c r="I157"/>
  <c r="H157"/>
  <c r="I154"/>
  <c r="H154"/>
  <c r="I148"/>
  <c r="H148"/>
  <c r="I146"/>
  <c r="H146"/>
  <c r="I144"/>
  <c r="H144"/>
  <c r="I140"/>
  <c r="H140"/>
  <c r="I136"/>
  <c r="H136"/>
  <c r="I133"/>
  <c r="H133"/>
  <c r="I131"/>
  <c r="H131"/>
  <c r="I129"/>
  <c r="H129"/>
  <c r="I127"/>
  <c r="H127"/>
  <c r="I124"/>
  <c r="H124"/>
  <c r="I121"/>
  <c r="H121"/>
  <c r="I119"/>
  <c r="H119"/>
  <c r="I117"/>
  <c r="H117"/>
  <c r="I114"/>
  <c r="H114"/>
  <c r="I111"/>
  <c r="H111"/>
  <c r="I108"/>
  <c r="H108"/>
  <c r="I101"/>
  <c r="H101"/>
  <c r="I99"/>
  <c r="H99"/>
  <c r="I97"/>
  <c r="H97"/>
  <c r="I91"/>
  <c r="H91"/>
  <c r="I88"/>
  <c r="H88"/>
  <c r="I84"/>
  <c r="H84"/>
  <c r="I82"/>
  <c r="H82"/>
  <c r="I79"/>
  <c r="H79"/>
  <c r="I76"/>
  <c r="H76"/>
  <c r="I73"/>
  <c r="H73"/>
  <c r="I71"/>
  <c r="H71"/>
  <c r="I68"/>
  <c r="H68"/>
  <c r="I63"/>
  <c r="H63"/>
  <c r="I60"/>
  <c r="H60"/>
  <c r="I58"/>
  <c r="H58"/>
  <c r="I55"/>
  <c r="H55"/>
  <c r="I50"/>
  <c r="H50"/>
  <c r="I48"/>
  <c r="H48"/>
  <c r="I46"/>
  <c r="H46"/>
  <c r="I39"/>
  <c r="H39"/>
  <c r="I35"/>
  <c r="H35"/>
  <c r="I33"/>
  <c r="H33"/>
  <c r="I30"/>
  <c r="H30"/>
  <c r="I27"/>
  <c r="H27"/>
  <c r="I24"/>
  <c r="H24"/>
  <c r="I19"/>
  <c r="H19"/>
  <c r="I17"/>
  <c r="H17"/>
  <c r="I110" l="1"/>
  <c r="H110"/>
  <c r="I295" l="1"/>
  <c r="H295"/>
  <c r="I292"/>
  <c r="H292"/>
  <c r="I279"/>
  <c r="H279"/>
  <c r="I276"/>
  <c r="H276"/>
  <c r="I258"/>
  <c r="H258"/>
  <c r="I254"/>
  <c r="H254"/>
  <c r="I238"/>
  <c r="H238"/>
  <c r="I223"/>
  <c r="H223"/>
  <c r="I213"/>
  <c r="H213"/>
  <c r="I210"/>
  <c r="H210"/>
  <c r="I201"/>
  <c r="H201"/>
  <c r="I198"/>
  <c r="H198"/>
  <c r="I184"/>
  <c r="H184"/>
  <c r="I175"/>
  <c r="H175"/>
  <c r="I156"/>
  <c r="H156"/>
  <c r="I153"/>
  <c r="H153"/>
  <c r="I139"/>
  <c r="H139"/>
  <c r="I135"/>
  <c r="H135"/>
  <c r="I123"/>
  <c r="H123"/>
  <c r="I113"/>
  <c r="H113"/>
  <c r="I107"/>
  <c r="H107"/>
  <c r="I90"/>
  <c r="H90"/>
  <c r="I75"/>
  <c r="H75"/>
  <c r="I62"/>
  <c r="H62"/>
  <c r="I54"/>
  <c r="H54"/>
  <c r="I29"/>
  <c r="H29"/>
  <c r="I26"/>
  <c r="H26"/>
  <c r="I23"/>
  <c r="H23"/>
  <c r="I15"/>
  <c r="H15"/>
  <c r="H241" l="1"/>
  <c r="H265"/>
  <c r="I57"/>
  <c r="I81"/>
  <c r="I179"/>
  <c r="I218"/>
  <c r="H231"/>
  <c r="H282"/>
  <c r="H305"/>
  <c r="H126"/>
  <c r="H116"/>
  <c r="H87"/>
  <c r="H86" s="1"/>
  <c r="I32"/>
  <c r="I116"/>
  <c r="I126"/>
  <c r="I231"/>
  <c r="I241"/>
  <c r="I265"/>
  <c r="I282"/>
  <c r="I305"/>
  <c r="I314"/>
  <c r="H45"/>
  <c r="H44" s="1"/>
  <c r="H57"/>
  <c r="H81"/>
  <c r="H96"/>
  <c r="H159"/>
  <c r="H179"/>
  <c r="H218"/>
  <c r="H314"/>
  <c r="I87"/>
  <c r="I86" s="1"/>
  <c r="I38"/>
  <c r="I37" s="1"/>
  <c r="I45"/>
  <c r="I44" s="1"/>
  <c r="I96"/>
  <c r="I143"/>
  <c r="I189"/>
  <c r="H38"/>
  <c r="H37" s="1"/>
  <c r="H32"/>
  <c r="I159"/>
  <c r="H143"/>
  <c r="H189"/>
  <c r="I14"/>
  <c r="I13" s="1"/>
  <c r="H14"/>
  <c r="I138" l="1"/>
  <c r="H138"/>
  <c r="I53"/>
  <c r="H53"/>
  <c r="I95"/>
  <c r="H95"/>
  <c r="H13"/>
  <c r="I321" l="1"/>
  <c r="H321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<sst xmlns="http://schemas.openxmlformats.org/spreadsheetml/2006/main" count="1438" uniqueCount="209">
  <si>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</si>
  <si>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</si>
  <si>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</si>
  <si>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</si>
  <si>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</si>
  <si>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</si>
  <si>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</si>
  <si>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</si>
  <si>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</si>
  <si>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</si>
  <si>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</si>
  <si>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</si>
  <si>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</si>
  <si>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</si>
  <si>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</si>
  <si>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</si>
  <si>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</si>
  <si>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</si>
  <si>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</si>
  <si>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</si>
  <si>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</si>
  <si>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</si>
  <si>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</si>
  <si>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</si>
  <si>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</si>
  <si>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</si>
  <si>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</si>
  <si>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</si>
  <si>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</si>
  <si>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</si>
  <si>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</si>
  <si>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</si>
  <si>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</si>
  <si>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</si>
  <si>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</si>
  <si>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</si>
  <si>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</si>
  <si>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</si>
  <si>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</si>
  <si>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</si>
  <si>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</si>
  <si>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</si>
  <si>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</si>
  <si>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</si>
  <si>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</si>
  <si>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</si>
  <si>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</si>
  <si>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</si>
  <si>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</si>
  <si>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</si>
  <si>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</si>
  <si>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</si>
  <si>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</si>
  <si>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</si>
  <si>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</si>
  <si>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</si>
  <si>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</si>
  <si>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</si>
  <si>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</si>
  <si>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</si>
  <si>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</si>
  <si>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</si>
  <si>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</si>
  <si>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</si>
  <si>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</si>
  <si>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</si>
  <si>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</si>
  <si>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</si>
  <si>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</si>
  <si>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</si>
  <si>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</si>
  <si>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</si>
  <si>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</si>
  <si>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</si>
  <si>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</si>
  <si>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</si>
  <si>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</si>
  <si>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</si>
  <si>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</si>
  <si>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</si>
  <si>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</si>
  <si>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</si>
  <si>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</si>
  <si>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</si>
  <si>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</si>
  <si>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</si>
  <si>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</si>
  <si>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</si>
  <si>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</si>
  <si>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</si>
  <si>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</si>
  <si>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</si>
  <si>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</si>
  <si>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</si>
  <si>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</si>
  <si>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</si>
  <si>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</si>
  <si>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</si>
  <si>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</si>
  <si>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</si>
  <si>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</si>
  <si>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</si>
  <si>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</si>
  <si>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</si>
  <si>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</si>
  <si>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</si>
  <si>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</si>
  <si>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</si>
  <si>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</si>
  <si>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</si>
  <si>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</si>
  <si>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</si>
  <si>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</si>
  <si>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</si>
  <si>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</si>
  <si>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</si>
  <si>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</si>
  <si>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</si>
  <si>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</si>
  <si>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</si>
  <si>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</si>
  <si>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</si>
  <si>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</si>
  <si>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</si>
  <si>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</si>
  <si>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</si>
  <si>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</si>
  <si>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</si>
  <si>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</si>
  <si>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</si>
  <si>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</si>
  <si>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</si>
  <si>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</si>
  <si>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</si>
  <si>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</si>
  <si>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</si>
  <si>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</si>
  <si>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</si>
  <si>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</si>
  <si>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</si>
  <si>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</si>
  <si>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</si>
  <si>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</si>
  <si>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</si>
  <si>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</si>
  <si>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</si>
  <si>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</si>
  <si>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</si>
  <si>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</si>
  <si>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</si>
  <si>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</si>
  <si>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</si>
  <si>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</si>
  <si>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</si>
  <si>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</si>
  <si>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</si>
  <si>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</si>
  <si>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</si>
  <si>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МП «Молодёжь муниципального района Кинельский» на 2014-2023 гг.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</si>
  <si>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</si>
  <si>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</si>
  <si>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</si>
  <si>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</si>
  <si>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</si>
  <si>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</si>
  <si>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</si>
  <si>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</si>
  <si>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</si>
  <si>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</si>
  <si>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</si>
  <si>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МП " Охрана окружающей среды на территории муниципального района Кинельский Самарской области на 2022 - 2026 годы"</t>
  </si>
  <si>
    <t>09 0 00 00000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</si>
  <si>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</si>
  <si>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>МП "Развитие и улучшение материально-технического оснащения учреждений муниципального района Кинельский" на 2014-2023 годы.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</si>
  <si>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</si>
  <si>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</si>
  <si>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</si>
  <si>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2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</si>
  <si>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</si>
  <si>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2015-2024 гг.»</t>
    </r>
  </si>
  <si>
    <t>Контрольно-счётная палата муниципального района Кинельский Самарской области</t>
  </si>
  <si>
    <t>МП «Развитие и поддержка малого и среднего предпринимательства в муниципальном районе Кинельский на 2022-2026 гг.»</t>
  </si>
  <si>
    <t>МП "Организация деятельности по опеке и попечительству на территории муниципального района Кинельский Самарской области на 2018-2023 годы".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</si>
  <si>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2018-2024 годы.</t>
  </si>
  <si>
    <t>МП "Профилактика безнадзорности, правонарушений и защита прав несовершеннолетних в муниципальном районе Кинельский" на 2018-2023 гг.</t>
  </si>
  <si>
    <t>Амбулаторная помощь</t>
  </si>
  <si>
    <t>Непрограммные направления расходов местного бюджета в области жилищного строительства</t>
  </si>
  <si>
    <t>80 0 00 00000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</si>
  <si>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</si>
  <si>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</si>
  <si>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</si>
  <si>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</si>
  <si>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</si>
  <si>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</si>
  <si>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</si>
  <si>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</si>
  <si>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</si>
  <si>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</si>
  <si>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</si>
  <si>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</si>
  <si>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МП «Развитие  физической культуры и спорта муниципального района Кинельский» на 2020-2029 гг.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</si>
  <si>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</si>
  <si>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</si>
  <si>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</si>
  <si>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"Обеспечение жилыми помещениями отдельных категорий граждан в муниципальном районе Кинельский на 2018-2023 годы."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</si>
  <si>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</si>
  <si>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Утвержденные бюджетные назначения, в рублях</t>
  </si>
  <si>
    <t>Исполнено, в рублях</t>
  </si>
  <si>
    <t>2. Расходы бюджета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</si>
</sst>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8" fillId="0" borderId="0" xfId="0" applyNumberFormat="1" applyFont="1" applyFill="1" applyProtection="1">
      <protection hidden="1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Fill="1" applyAlignment="1" applyProtection="1">
      <alignment horizontal="center" vertical="center" wrapText="1"/>
      <protection hidden="1"/>
    </xf>
    <xf numFmtId="4" fontId="4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49" fontId="4" fillId="0" borderId="1" xfId="0" applyNumberFormat="1" applyFont="1" applyFill="1" applyBorder="1" applyAlignment="1" applyProtection="1">
      <alignment horizontal="center" vertical="top" wrapText="1"/>
      <protection locked="0"/>
    </xf>
    <xf numFmtId="4" fontId="4" fillId="0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5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hidden="1"/>
    </xf>
    <xf numFmtId="49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4" fillId="0" borderId="0" xfId="0" applyFont="1" applyFill="1"/>
    <xf numFmtId="49" fontId="4" fillId="0" borderId="1" xfId="0" applyNumberFormat="1" applyFont="1" applyFill="1" applyBorder="1" applyAlignment="1" applyProtection="1">
      <alignment horizontal="center" vertical="top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right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5"/>
  <sheetViews>
    <sheetView tabSelected="1" topLeftCell="B1" zoomScale="85" zoomScaleNormal="85" workbookViewId="0">
      <selection activeCell="K8" sqref="K8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42.6640625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20" style="13" customWidth="1"/>
    <col min="9" max="9" width="19.44140625" style="13" customWidth="1"/>
    <col min="10" max="10" width="13.6640625" style="13" customWidth="1"/>
    <col min="11" max="11" width="14.44140625" style="13" customWidth="1"/>
    <col min="12" max="16384" width="9.109375" style="13"/>
  </cols>
  <sheetData>
    <row r="1" spans="1:9" s="11" customFormat="1" ht="34.5" customHeight="1">
      <c r="A1" s="10"/>
      <c r="H1" s="50" t="s">
        <v>177</v>
      </c>
      <c r="I1" s="50"/>
    </row>
    <row r="2" spans="1:9" ht="18.600000000000001" customHeight="1">
      <c r="F2" s="20"/>
      <c r="G2" s="20"/>
      <c r="H2" s="20"/>
      <c r="I2" s="20"/>
    </row>
    <row r="3" spans="1:9" s="12" customFormat="1" ht="34.5" customHeight="1">
      <c r="B3" s="42" t="s">
        <v>208</v>
      </c>
      <c r="C3" s="42"/>
      <c r="D3" s="42"/>
      <c r="E3" s="42"/>
      <c r="F3" s="42"/>
      <c r="G3" s="42"/>
      <c r="H3" s="42"/>
      <c r="I3" s="42"/>
    </row>
    <row r="5" spans="1:9" ht="15" customHeight="1">
      <c r="B5" s="43" t="s">
        <v>0</v>
      </c>
      <c r="C5" s="41" t="s">
        <v>1</v>
      </c>
      <c r="D5" s="41" t="s">
        <v>2</v>
      </c>
      <c r="E5" s="41" t="s">
        <v>3</v>
      </c>
      <c r="F5" s="41" t="s">
        <v>4</v>
      </c>
      <c r="G5" s="41" t="s">
        <v>5</v>
      </c>
      <c r="H5" s="40" t="s">
        <v>206</v>
      </c>
      <c r="I5" s="41" t="s">
        <v>207</v>
      </c>
    </row>
    <row r="6" spans="1:9">
      <c r="B6" s="44"/>
      <c r="C6" s="41"/>
      <c r="D6" s="41"/>
      <c r="E6" s="41"/>
      <c r="F6" s="41"/>
      <c r="G6" s="41"/>
      <c r="H6" s="40"/>
      <c r="I6" s="41"/>
    </row>
    <row r="7" spans="1:9">
      <c r="B7" s="44"/>
      <c r="C7" s="41"/>
      <c r="D7" s="41"/>
      <c r="E7" s="41"/>
      <c r="F7" s="41"/>
      <c r="G7" s="41"/>
      <c r="H7" s="40"/>
      <c r="I7" s="41"/>
    </row>
    <row r="8" spans="1:9">
      <c r="B8" s="44"/>
      <c r="C8" s="41"/>
      <c r="D8" s="41"/>
      <c r="E8" s="41"/>
      <c r="F8" s="41"/>
      <c r="G8" s="41"/>
      <c r="H8" s="40"/>
      <c r="I8" s="41"/>
    </row>
    <row r="9" spans="1:9" ht="15" customHeight="1">
      <c r="B9" s="44"/>
      <c r="C9" s="41"/>
      <c r="D9" s="41"/>
      <c r="E9" s="41"/>
      <c r="F9" s="41"/>
      <c r="G9" s="41"/>
      <c r="H9" s="40"/>
      <c r="I9" s="41"/>
    </row>
    <row r="10" spans="1:9">
      <c r="B10" s="44"/>
      <c r="C10" s="41"/>
      <c r="D10" s="41"/>
      <c r="E10" s="41"/>
      <c r="F10" s="41"/>
      <c r="G10" s="41"/>
      <c r="H10" s="40"/>
      <c r="I10" s="41"/>
    </row>
    <row r="11" spans="1:9">
      <c r="B11" s="44"/>
      <c r="C11" s="41"/>
      <c r="D11" s="41"/>
      <c r="E11" s="41"/>
      <c r="F11" s="41"/>
      <c r="G11" s="41"/>
      <c r="H11" s="40"/>
      <c r="I11" s="41"/>
    </row>
    <row r="12" spans="1:9">
      <c r="B12" s="45"/>
      <c r="C12" s="41"/>
      <c r="D12" s="41"/>
      <c r="E12" s="41"/>
      <c r="F12" s="41"/>
      <c r="G12" s="41"/>
      <c r="H12" s="40"/>
      <c r="I12" s="41"/>
    </row>
    <row r="13" spans="1:9" s="14" customFormat="1" ht="46.8">
      <c r="A13" s="15">
        <v>0</v>
      </c>
      <c r="B13" s="22">
        <v>920</v>
      </c>
      <c r="C13" s="23" t="s">
        <v>146</v>
      </c>
      <c r="D13" s="22"/>
      <c r="E13" s="22"/>
      <c r="F13" s="22" t="s">
        <v>7</v>
      </c>
      <c r="G13" s="22"/>
      <c r="H13" s="24">
        <f>SUMIFS(H14:H1075,$B14:$B1075,$B14)/3</f>
        <v>45635126.800000004</v>
      </c>
      <c r="I13" s="24">
        <f>SUMIFS(I14:I1075,$B14:$B1075,$B14)/3</f>
        <v>11990153.08</v>
      </c>
    </row>
    <row r="14" spans="1:9" s="14" customFormat="1" ht="62.4">
      <c r="A14" s="15">
        <v>1</v>
      </c>
      <c r="B14" s="25">
        <v>920</v>
      </c>
      <c r="C14" s="26" t="s">
        <v>8</v>
      </c>
      <c r="D14" s="27" t="s">
        <v>70</v>
      </c>
      <c r="E14" s="27" t="s">
        <v>71</v>
      </c>
      <c r="F14" s="27" t="s">
        <v>7</v>
      </c>
      <c r="G14" s="27" t="s">
        <v>99</v>
      </c>
      <c r="H14" s="28">
        <f>SUMIFS(H15:H1070,$B15:$B1070,$B15,$D15:$D1070,$D15,$E15:$E1070,$E15)/2</f>
        <v>14793314.539999999</v>
      </c>
      <c r="I14" s="28">
        <f>SUMIFS(I15:I1070,$B15:$B1070,$B15,$D15:$D1070,$D15,$E15:$E1070,$E15)/2</f>
        <v>2452756.98</v>
      </c>
    </row>
    <row r="15" spans="1:9" s="14" customFormat="1" ht="62.4">
      <c r="A15" s="15">
        <v>2</v>
      </c>
      <c r="B15" s="29">
        <v>920</v>
      </c>
      <c r="C15" s="30" t="s">
        <v>173</v>
      </c>
      <c r="D15" s="31" t="s">
        <v>70</v>
      </c>
      <c r="E15" s="27" t="s">
        <v>71</v>
      </c>
      <c r="F15" s="27" t="s">
        <v>15</v>
      </c>
      <c r="G15" s="27" t="s">
        <v>72</v>
      </c>
      <c r="H15" s="28">
        <f>SUMIFS(H16:H1070,$B16:$B1070,$B15,$D16:$D1070,$D16,$E16:$E1070,$E16,$F16:$F1070,$F16)</f>
        <v>35000</v>
      </c>
      <c r="I15" s="28">
        <f>SUMIFS(I16:I1070,$B16:$B1070,$B15,$D16:$D1070,$D16,$E16:$E1070,$E16,$F16:$F1070,$F16)</f>
        <v>0</v>
      </c>
    </row>
    <row r="16" spans="1:9" s="14" customFormat="1" ht="46.8">
      <c r="A16" s="15">
        <v>3</v>
      </c>
      <c r="B16" s="25">
        <v>920</v>
      </c>
      <c r="C16" s="32" t="s">
        <v>12</v>
      </c>
      <c r="D16" s="27" t="s">
        <v>70</v>
      </c>
      <c r="E16" s="27" t="s">
        <v>71</v>
      </c>
      <c r="F16" s="27" t="s">
        <v>15</v>
      </c>
      <c r="G16" s="27" t="s">
        <v>74</v>
      </c>
      <c r="H16" s="21">
        <v>35000</v>
      </c>
      <c r="I16" s="21">
        <v>0</v>
      </c>
    </row>
    <row r="17" spans="1:9" s="14" customFormat="1" ht="62.4">
      <c r="A17" s="15">
        <v>2</v>
      </c>
      <c r="B17" s="29">
        <v>920</v>
      </c>
      <c r="C17" s="30" t="s">
        <v>174</v>
      </c>
      <c r="D17" s="31" t="s">
        <v>70</v>
      </c>
      <c r="E17" s="27" t="s">
        <v>71</v>
      </c>
      <c r="F17" s="27" t="s">
        <v>42</v>
      </c>
      <c r="G17" s="27" t="s">
        <v>72</v>
      </c>
      <c r="H17" s="28">
        <f>SUMIFS(H18:H1072,$B18:$B1072,$B17,$D18:$D1072,$D18,$E18:$E1072,$E18,$F18:$F1072,$F18)</f>
        <v>16500</v>
      </c>
      <c r="I17" s="28">
        <f>SUMIFS(I18:I1072,$B18:$B1072,$B17,$D18:$D1072,$D18,$E18:$E1072,$E18,$F18:$F1072,$F18)</f>
        <v>0</v>
      </c>
    </row>
    <row r="18" spans="1:9" s="14" customFormat="1" ht="46.8">
      <c r="A18" s="15">
        <v>3</v>
      </c>
      <c r="B18" s="25">
        <v>920</v>
      </c>
      <c r="C18" s="32" t="s">
        <v>12</v>
      </c>
      <c r="D18" s="27" t="s">
        <v>70</v>
      </c>
      <c r="E18" s="27" t="s">
        <v>71</v>
      </c>
      <c r="F18" s="27" t="s">
        <v>42</v>
      </c>
      <c r="G18" s="27" t="s">
        <v>74</v>
      </c>
      <c r="H18" s="21">
        <v>16500</v>
      </c>
      <c r="I18" s="21">
        <v>0</v>
      </c>
    </row>
    <row r="19" spans="1:9" s="14" customFormat="1" ht="78">
      <c r="A19" s="15">
        <v>2</v>
      </c>
      <c r="B19" s="25">
        <v>920</v>
      </c>
      <c r="C19" s="33" t="s">
        <v>9</v>
      </c>
      <c r="D19" s="27" t="s">
        <v>70</v>
      </c>
      <c r="E19" s="27" t="s">
        <v>71</v>
      </c>
      <c r="F19" s="27" t="s">
        <v>109</v>
      </c>
      <c r="G19" s="27" t="s">
        <v>72</v>
      </c>
      <c r="H19" s="28">
        <f>SUMIFS(H20:H1074,$B20:$B1074,$B19,$D20:$D1074,$D20,$E20:$E1074,$E20,$F20:$F1074,$F20)</f>
        <v>14741814.539999999</v>
      </c>
      <c r="I19" s="28">
        <f>SUMIFS(I20:I1074,$B20:$B1074,$B19,$D20:$D1074,$D20,$E20:$E1074,$E20,$F20:$F1074,$F20)</f>
        <v>2452756.98</v>
      </c>
    </row>
    <row r="20" spans="1:9" s="14" customFormat="1" ht="38.4" customHeight="1">
      <c r="A20" s="15">
        <v>3</v>
      </c>
      <c r="B20" s="25">
        <v>920</v>
      </c>
      <c r="C20" s="33" t="s">
        <v>11</v>
      </c>
      <c r="D20" s="27" t="s">
        <v>70</v>
      </c>
      <c r="E20" s="27" t="s">
        <v>71</v>
      </c>
      <c r="F20" s="27" t="s">
        <v>109</v>
      </c>
      <c r="G20" s="27" t="s">
        <v>73</v>
      </c>
      <c r="H20" s="21">
        <v>14330514.539999999</v>
      </c>
      <c r="I20" s="21">
        <v>2430656.98</v>
      </c>
    </row>
    <row r="21" spans="1:9" s="14" customFormat="1" ht="46.8">
      <c r="A21" s="15">
        <v>3</v>
      </c>
      <c r="B21" s="25">
        <v>920</v>
      </c>
      <c r="C21" s="33" t="s">
        <v>12</v>
      </c>
      <c r="D21" s="27" t="s">
        <v>70</v>
      </c>
      <c r="E21" s="27" t="s">
        <v>71</v>
      </c>
      <c r="F21" s="27" t="s">
        <v>109</v>
      </c>
      <c r="G21" s="27" t="s">
        <v>74</v>
      </c>
      <c r="H21" s="21">
        <v>411300</v>
      </c>
      <c r="I21" s="21">
        <v>22100</v>
      </c>
    </row>
    <row r="22" spans="1:9" s="14" customFormat="1" ht="15.6">
      <c r="A22" s="15">
        <v>3</v>
      </c>
      <c r="B22" s="25">
        <v>920</v>
      </c>
      <c r="C22" s="33" t="s">
        <v>13</v>
      </c>
      <c r="D22" s="27" t="s">
        <v>70</v>
      </c>
      <c r="E22" s="27" t="s">
        <v>71</v>
      </c>
      <c r="F22" s="27" t="s">
        <v>109</v>
      </c>
      <c r="G22" s="27" t="s">
        <v>75</v>
      </c>
      <c r="H22" s="21">
        <v>0</v>
      </c>
      <c r="I22" s="21">
        <v>0</v>
      </c>
    </row>
    <row r="23" spans="1:9" s="14" customFormat="1" ht="15" customHeight="1">
      <c r="A23" s="15">
        <v>1</v>
      </c>
      <c r="B23" s="25">
        <v>920</v>
      </c>
      <c r="C23" s="33" t="s">
        <v>14</v>
      </c>
      <c r="D23" s="27" t="s">
        <v>70</v>
      </c>
      <c r="E23" s="27" t="s">
        <v>76</v>
      </c>
      <c r="F23" s="27"/>
      <c r="G23" s="27"/>
      <c r="H23" s="28">
        <f>SUMIFS(H24:H1079,$B24:$B1079,$B24,$D24:$D1079,$D24,$E24:$E1079,$E24)/2</f>
        <v>0</v>
      </c>
      <c r="I23" s="28">
        <f>SUMIFS(I24:I1079,$B24:$B1079,$B24,$D24:$D1079,$D24,$E24:$E1079,$E24)/2</f>
        <v>0</v>
      </c>
    </row>
    <row r="24" spans="1:9" s="14" customFormat="1" ht="46.8">
      <c r="A24" s="15">
        <v>2</v>
      </c>
      <c r="B24" s="25">
        <v>920</v>
      </c>
      <c r="C24" s="33" t="s">
        <v>35</v>
      </c>
      <c r="D24" s="27" t="s">
        <v>70</v>
      </c>
      <c r="E24" s="27" t="s">
        <v>76</v>
      </c>
      <c r="F24" s="27" t="s">
        <v>111</v>
      </c>
      <c r="G24" s="27" t="s">
        <v>72</v>
      </c>
      <c r="H24" s="28">
        <f>SUMIFS(H25:H1079,$B25:$B1079,$B24,$D25:$D1079,$D25,$E25:$E1079,$E25,$F25:$F1079,$F25)</f>
        <v>0</v>
      </c>
      <c r="I24" s="28">
        <f>SUMIFS(I25:I1079,$B25:$B1079,$B24,$D25:$D1079,$D25,$E25:$E1079,$E25,$F25:$F1079,$F25)</f>
        <v>0</v>
      </c>
    </row>
    <row r="25" spans="1:9" s="14" customFormat="1" ht="15.6">
      <c r="A25" s="15">
        <v>3</v>
      </c>
      <c r="B25" s="25">
        <v>920</v>
      </c>
      <c r="C25" s="33" t="s">
        <v>131</v>
      </c>
      <c r="D25" s="27" t="s">
        <v>70</v>
      </c>
      <c r="E25" s="27" t="s">
        <v>76</v>
      </c>
      <c r="F25" s="27" t="s">
        <v>111</v>
      </c>
      <c r="G25" s="27" t="s">
        <v>130</v>
      </c>
      <c r="H25" s="21">
        <v>0</v>
      </c>
      <c r="I25" s="21">
        <v>0</v>
      </c>
    </row>
    <row r="26" spans="1:9" s="14" customFormat="1" ht="30" customHeight="1">
      <c r="A26" s="15">
        <v>1</v>
      </c>
      <c r="B26" s="25">
        <v>920</v>
      </c>
      <c r="C26" s="33" t="s">
        <v>155</v>
      </c>
      <c r="D26" s="27" t="s">
        <v>76</v>
      </c>
      <c r="E26" s="27" t="s">
        <v>70</v>
      </c>
      <c r="F26" s="27"/>
      <c r="G26" s="27"/>
      <c r="H26" s="28">
        <f>SUMIFS(H27:H1082,$B27:$B1082,$B27,$D27:$D1082,$D27,$E27:$E1082,$E27)/2</f>
        <v>187500</v>
      </c>
      <c r="I26" s="28">
        <f>SUMIFS(I27:I1082,$B27:$B1082,$B27,$D27:$D1082,$D27,$E27:$E1082,$E27)/2</f>
        <v>0</v>
      </c>
    </row>
    <row r="27" spans="1:9" s="14" customFormat="1" ht="62.4">
      <c r="A27" s="15">
        <v>2</v>
      </c>
      <c r="B27" s="25">
        <v>920</v>
      </c>
      <c r="C27" s="33" t="s">
        <v>153</v>
      </c>
      <c r="D27" s="27" t="s">
        <v>76</v>
      </c>
      <c r="E27" s="27" t="s">
        <v>70</v>
      </c>
      <c r="F27" s="27" t="s">
        <v>152</v>
      </c>
      <c r="G27" s="27" t="s">
        <v>72</v>
      </c>
      <c r="H27" s="28">
        <f>SUMIFS(H28:H1082,$B28:$B1082,$B27,$D28:$D1082,$D28,$E28:$E1082,$E28,$F28:$F1082,$F28)</f>
        <v>187500</v>
      </c>
      <c r="I27" s="28">
        <f>SUMIFS(I28:I1082,$B28:$B1082,$B27,$D28:$D1082,$D28,$E28:$E1082,$E28,$F28:$F1082,$F28)</f>
        <v>0</v>
      </c>
    </row>
    <row r="28" spans="1:9" s="14" customFormat="1" ht="21.6" customHeight="1">
      <c r="A28" s="15">
        <v>3</v>
      </c>
      <c r="B28" s="25">
        <v>920</v>
      </c>
      <c r="C28" s="33" t="s">
        <v>156</v>
      </c>
      <c r="D28" s="27" t="s">
        <v>76</v>
      </c>
      <c r="E28" s="27" t="s">
        <v>70</v>
      </c>
      <c r="F28" s="27" t="s">
        <v>152</v>
      </c>
      <c r="G28" s="27" t="s">
        <v>154</v>
      </c>
      <c r="H28" s="21">
        <v>187500</v>
      </c>
      <c r="I28" s="21">
        <v>0</v>
      </c>
    </row>
    <row r="29" spans="1:9" s="14" customFormat="1" ht="52.95" customHeight="1">
      <c r="A29" s="15">
        <v>1</v>
      </c>
      <c r="B29" s="25">
        <v>920</v>
      </c>
      <c r="C29" s="33" t="s">
        <v>16</v>
      </c>
      <c r="D29" s="27" t="s">
        <v>77</v>
      </c>
      <c r="E29" s="27" t="s">
        <v>70</v>
      </c>
      <c r="F29" s="27" t="s">
        <v>7</v>
      </c>
      <c r="G29" s="27" t="s">
        <v>72</v>
      </c>
      <c r="H29" s="28">
        <f>SUMIFS(H30:H1085,$B30:$B1085,$B30,$D30:$D1085,$D30,$E30:$E1085,$E30)/2</f>
        <v>11900000</v>
      </c>
      <c r="I29" s="28">
        <f>SUMIFS(I30:I1085,$B30:$B1085,$B30,$D30:$D1085,$D30,$E30:$E1085,$E30)/2</f>
        <v>3890383</v>
      </c>
    </row>
    <row r="30" spans="1:9" s="14" customFormat="1" ht="31.2">
      <c r="A30" s="15">
        <v>2</v>
      </c>
      <c r="B30" s="25">
        <v>920</v>
      </c>
      <c r="C30" s="33" t="s">
        <v>17</v>
      </c>
      <c r="D30" s="27" t="s">
        <v>77</v>
      </c>
      <c r="E30" s="27" t="s">
        <v>70</v>
      </c>
      <c r="F30" s="27" t="s">
        <v>110</v>
      </c>
      <c r="G30" s="27" t="s">
        <v>72</v>
      </c>
      <c r="H30" s="28">
        <f>SUMIFS(H31:H1085,$B31:$B1085,$B30,$D31:$D1085,$D31,$E31:$E1085,$E31,$F31:$F1085,$F31)</f>
        <v>11900000</v>
      </c>
      <c r="I30" s="28">
        <f>SUMIFS(I31:I1085,$B31:$B1085,$B30,$D31:$D1085,$D31,$E31:$E1085,$E31,$F31:$F1085,$F31)</f>
        <v>3890383</v>
      </c>
    </row>
    <row r="31" spans="1:9" s="14" customFormat="1" ht="15.6">
      <c r="A31" s="15">
        <v>3</v>
      </c>
      <c r="B31" s="25">
        <v>920</v>
      </c>
      <c r="C31" s="33" t="s">
        <v>18</v>
      </c>
      <c r="D31" s="27" t="s">
        <v>77</v>
      </c>
      <c r="E31" s="27" t="s">
        <v>70</v>
      </c>
      <c r="F31" s="27" t="s">
        <v>110</v>
      </c>
      <c r="G31" s="27" t="s">
        <v>78</v>
      </c>
      <c r="H31" s="21">
        <v>11900000</v>
      </c>
      <c r="I31" s="21">
        <v>3890383</v>
      </c>
    </row>
    <row r="32" spans="1:9" s="14" customFormat="1" ht="31.2">
      <c r="A32" s="15">
        <v>1</v>
      </c>
      <c r="B32" s="25">
        <v>920</v>
      </c>
      <c r="C32" s="34" t="s">
        <v>135</v>
      </c>
      <c r="D32" s="27" t="s">
        <v>77</v>
      </c>
      <c r="E32" s="27" t="s">
        <v>79</v>
      </c>
      <c r="F32" s="27"/>
      <c r="G32" s="27"/>
      <c r="H32" s="28">
        <f>SUMIFS(H33:H1088,$B33:$B1088,$B33,$D33:$D1088,$D33,$E33:$E1088,$E33)/2</f>
        <v>18754312.260000002</v>
      </c>
      <c r="I32" s="28">
        <f>SUMIFS(I33:I1088,$B33:$B1088,$B33,$D33:$D1088,$D33,$E33:$E1088,$E33)/2</f>
        <v>5647013.0999999996</v>
      </c>
    </row>
    <row r="33" spans="1:9" s="14" customFormat="1" ht="46.8">
      <c r="A33" s="15">
        <v>2</v>
      </c>
      <c r="B33" s="25">
        <v>920</v>
      </c>
      <c r="C33" s="33" t="s">
        <v>162</v>
      </c>
      <c r="D33" s="27" t="s">
        <v>77</v>
      </c>
      <c r="E33" s="27" t="s">
        <v>79</v>
      </c>
      <c r="F33" s="27" t="s">
        <v>157</v>
      </c>
      <c r="G33" s="27" t="s">
        <v>72</v>
      </c>
      <c r="H33" s="28">
        <f>SUMIFS(H34:H1088,$B34:$B1088,$B33,$D34:$D1088,$D34,$E34:$E1088,$E34,$F34:$F1088,$F34)</f>
        <v>0</v>
      </c>
      <c r="I33" s="28">
        <f>SUMIFS(I34:I1088,$B34:$B1088,$B33,$D34:$D1088,$D34,$E34:$E1088,$E34,$F34:$F1088,$F34)</f>
        <v>0</v>
      </c>
    </row>
    <row r="34" spans="1:9" s="14" customFormat="1" ht="15.6">
      <c r="A34" s="15">
        <v>3</v>
      </c>
      <c r="B34" s="25">
        <v>920</v>
      </c>
      <c r="C34" s="33" t="s">
        <v>19</v>
      </c>
      <c r="D34" s="27" t="s">
        <v>77</v>
      </c>
      <c r="E34" s="27" t="s">
        <v>79</v>
      </c>
      <c r="F34" s="27" t="s">
        <v>157</v>
      </c>
      <c r="G34" s="27" t="s">
        <v>80</v>
      </c>
      <c r="H34" s="21">
        <v>0</v>
      </c>
      <c r="I34" s="21">
        <v>0</v>
      </c>
    </row>
    <row r="35" spans="1:9" s="14" customFormat="1" ht="31.2">
      <c r="A35" s="15">
        <v>2</v>
      </c>
      <c r="B35" s="25">
        <v>920</v>
      </c>
      <c r="C35" s="33" t="s">
        <v>17</v>
      </c>
      <c r="D35" s="27" t="s">
        <v>77</v>
      </c>
      <c r="E35" s="27" t="s">
        <v>79</v>
      </c>
      <c r="F35" s="27" t="s">
        <v>110</v>
      </c>
      <c r="G35" s="27"/>
      <c r="H35" s="28">
        <f>SUMIFS(H36:H1090,$B36:$B1090,$B35,$D36:$D1090,$D36,$E36:$E1090,$E36,$F36:$F1090,$F36)</f>
        <v>18754312.260000002</v>
      </c>
      <c r="I35" s="28">
        <f>SUMIFS(I36:I1090,$B36:$B1090,$B35,$D36:$D1090,$D36,$E36:$E1090,$E36,$F36:$F1090,$F36)</f>
        <v>5647013.0999999996</v>
      </c>
    </row>
    <row r="36" spans="1:9" s="14" customFormat="1" ht="15.6">
      <c r="A36" s="15">
        <v>3</v>
      </c>
      <c r="B36" s="25">
        <v>920</v>
      </c>
      <c r="C36" s="33" t="s">
        <v>19</v>
      </c>
      <c r="D36" s="27" t="s">
        <v>77</v>
      </c>
      <c r="E36" s="27" t="s">
        <v>79</v>
      </c>
      <c r="F36" s="27" t="s">
        <v>110</v>
      </c>
      <c r="G36" s="27" t="s">
        <v>80</v>
      </c>
      <c r="H36" s="21">
        <v>18754312.260000002</v>
      </c>
      <c r="I36" s="21">
        <v>5647013.0999999996</v>
      </c>
    </row>
    <row r="37" spans="1:9" s="14" customFormat="1" ht="46.8">
      <c r="A37" s="15">
        <v>0</v>
      </c>
      <c r="B37" s="22">
        <v>933</v>
      </c>
      <c r="C37" s="23" t="s">
        <v>145</v>
      </c>
      <c r="D37" s="35" t="s">
        <v>72</v>
      </c>
      <c r="E37" s="35" t="s">
        <v>72</v>
      </c>
      <c r="F37" s="35" t="s">
        <v>7</v>
      </c>
      <c r="G37" s="35" t="s">
        <v>72</v>
      </c>
      <c r="H37" s="24">
        <f>SUMIFS(H38:H1099,$B38:$B1099,$B38)/3</f>
        <v>794872.42</v>
      </c>
      <c r="I37" s="24">
        <f>SUMIFS(I38:I1099,$B38:$B1099,$B38)/3</f>
        <v>167742.70000000001</v>
      </c>
    </row>
    <row r="38" spans="1:9" s="14" customFormat="1" ht="70.95" customHeight="1">
      <c r="A38" s="15">
        <v>1</v>
      </c>
      <c r="B38" s="25">
        <v>933</v>
      </c>
      <c r="C38" s="33" t="s">
        <v>20</v>
      </c>
      <c r="D38" s="27" t="s">
        <v>70</v>
      </c>
      <c r="E38" s="27" t="s">
        <v>79</v>
      </c>
      <c r="F38" s="27" t="s">
        <v>7</v>
      </c>
      <c r="G38" s="27" t="s">
        <v>72</v>
      </c>
      <c r="H38" s="28">
        <f>SUMIFS(H39:H1094,$B39:$B1094,$B39,$D39:$D1094,$D39,$E39:$E1094,$E39)/2</f>
        <v>794872.42</v>
      </c>
      <c r="I38" s="28">
        <f>SUMIFS(I39:I1094,$B39:$B1094,$B39,$D39:$D1094,$D39,$E39:$E1094,$E39)/2</f>
        <v>167742.70000000001</v>
      </c>
    </row>
    <row r="39" spans="1:9" s="14" customFormat="1" ht="78">
      <c r="A39" s="15">
        <v>2</v>
      </c>
      <c r="B39" s="25">
        <v>933</v>
      </c>
      <c r="C39" s="33" t="s">
        <v>9</v>
      </c>
      <c r="D39" s="27" t="s">
        <v>70</v>
      </c>
      <c r="E39" s="27" t="s">
        <v>79</v>
      </c>
      <c r="F39" s="27" t="s">
        <v>109</v>
      </c>
      <c r="G39" s="27" t="s">
        <v>72</v>
      </c>
      <c r="H39" s="28">
        <f>SUMIFS(H40:H1094,$B40:$B1094,$B39,$D40:$D1094,$D40,$E40:$E1094,$E40,$F40:$F1094,$F40)</f>
        <v>794872.42</v>
      </c>
      <c r="I39" s="28">
        <f>SUMIFS(I40:I1094,$B40:$B1094,$B39,$D40:$D1094,$D40,$E40:$E1094,$E40,$F40:$F1094,$F40)</f>
        <v>167742.70000000001</v>
      </c>
    </row>
    <row r="40" spans="1:9" s="14" customFormat="1" ht="35.4" customHeight="1">
      <c r="A40" s="15">
        <v>3</v>
      </c>
      <c r="B40" s="25">
        <v>933</v>
      </c>
      <c r="C40" s="33" t="s">
        <v>11</v>
      </c>
      <c r="D40" s="27" t="s">
        <v>70</v>
      </c>
      <c r="E40" s="27" t="s">
        <v>79</v>
      </c>
      <c r="F40" s="27" t="s">
        <v>109</v>
      </c>
      <c r="G40" s="27" t="s">
        <v>73</v>
      </c>
      <c r="H40" s="21">
        <v>649584.42000000004</v>
      </c>
      <c r="I40" s="21">
        <v>162312.70000000001</v>
      </c>
    </row>
    <row r="41" spans="1:9" s="14" customFormat="1" ht="46.8">
      <c r="A41" s="15">
        <v>3</v>
      </c>
      <c r="B41" s="25">
        <v>933</v>
      </c>
      <c r="C41" s="33" t="s">
        <v>12</v>
      </c>
      <c r="D41" s="27" t="s">
        <v>70</v>
      </c>
      <c r="E41" s="27" t="s">
        <v>79</v>
      </c>
      <c r="F41" s="27" t="s">
        <v>109</v>
      </c>
      <c r="G41" s="27" t="s">
        <v>74</v>
      </c>
      <c r="H41" s="21">
        <v>145288</v>
      </c>
      <c r="I41" s="21">
        <v>5430</v>
      </c>
    </row>
    <row r="42" spans="1:9" s="14" customFormat="1" ht="35.4" customHeight="1">
      <c r="A42" s="15">
        <v>3</v>
      </c>
      <c r="B42" s="25">
        <v>933</v>
      </c>
      <c r="C42" s="33" t="s">
        <v>21</v>
      </c>
      <c r="D42" s="27" t="s">
        <v>70</v>
      </c>
      <c r="E42" s="27" t="s">
        <v>79</v>
      </c>
      <c r="F42" s="27" t="s">
        <v>109</v>
      </c>
      <c r="G42" s="27" t="s">
        <v>81</v>
      </c>
      <c r="H42" s="21">
        <v>0</v>
      </c>
      <c r="I42" s="21">
        <v>0</v>
      </c>
    </row>
    <row r="43" spans="1:9" s="14" customFormat="1" ht="15.6">
      <c r="A43" s="15">
        <v>3</v>
      </c>
      <c r="B43" s="25">
        <v>933</v>
      </c>
      <c r="C43" s="33" t="s">
        <v>13</v>
      </c>
      <c r="D43" s="27" t="s">
        <v>70</v>
      </c>
      <c r="E43" s="27" t="s">
        <v>79</v>
      </c>
      <c r="F43" s="27" t="s">
        <v>109</v>
      </c>
      <c r="G43" s="27" t="s">
        <v>75</v>
      </c>
      <c r="H43" s="21">
        <v>0</v>
      </c>
      <c r="I43" s="21">
        <v>0</v>
      </c>
    </row>
    <row r="44" spans="1:9" s="14" customFormat="1" ht="46.8">
      <c r="A44" s="15">
        <v>0</v>
      </c>
      <c r="B44" s="22">
        <v>934</v>
      </c>
      <c r="C44" s="23" t="s">
        <v>180</v>
      </c>
      <c r="D44" s="35" t="s">
        <v>72</v>
      </c>
      <c r="E44" s="35" t="s">
        <v>72</v>
      </c>
      <c r="F44" s="35" t="s">
        <v>7</v>
      </c>
      <c r="G44" s="35" t="s">
        <v>72</v>
      </c>
      <c r="H44" s="24">
        <f>SUMIFS(H45:H1106,$B45:$B1106,$B45)/3</f>
        <v>2653940.11</v>
      </c>
      <c r="I44" s="24">
        <f>SUMIFS(I45:I1106,$B45:$B1106,$B45)/3</f>
        <v>516355.5</v>
      </c>
    </row>
    <row r="45" spans="1:9" s="14" customFormat="1" ht="62.4">
      <c r="A45" s="15">
        <v>1</v>
      </c>
      <c r="B45" s="25">
        <v>934</v>
      </c>
      <c r="C45" s="33" t="s">
        <v>8</v>
      </c>
      <c r="D45" s="27" t="s">
        <v>70</v>
      </c>
      <c r="E45" s="27" t="s">
        <v>71</v>
      </c>
      <c r="F45" s="27" t="s">
        <v>7</v>
      </c>
      <c r="G45" s="27" t="s">
        <v>72</v>
      </c>
      <c r="H45" s="28">
        <f>SUMIFS(H46:H1101,$B46:$B1101,$B46,$D46:$D1101,$D46,$E46:$E1101,$E46)/2</f>
        <v>2653940.11</v>
      </c>
      <c r="I45" s="28">
        <f>SUMIFS(I46:I1101,$B46:$B1101,$B46,$D46:$D1101,$D46,$E46:$E1101,$E46)/2</f>
        <v>516355.5</v>
      </c>
    </row>
    <row r="46" spans="1:9" s="14" customFormat="1" ht="62.4">
      <c r="A46" s="15">
        <v>2</v>
      </c>
      <c r="B46" s="25">
        <v>934</v>
      </c>
      <c r="C46" s="30" t="s">
        <v>173</v>
      </c>
      <c r="D46" s="27" t="s">
        <v>70</v>
      </c>
      <c r="E46" s="27" t="s">
        <v>71</v>
      </c>
      <c r="F46" s="27" t="s">
        <v>15</v>
      </c>
      <c r="G46" s="27" t="s">
        <v>72</v>
      </c>
      <c r="H46" s="28">
        <f>SUMIFS(H47:H1101,$B47:$B1101,$B46,$D47:$D1101,$D47,$E47:$E1101,$E47,$F47:$F1101,$F47)</f>
        <v>0</v>
      </c>
      <c r="I46" s="28">
        <f>SUMIFS(I47:I1101,$B47:$B1101,$B46,$D47:$D1101,$D47,$E47:$E1101,$E47,$F47:$F1101,$F47)</f>
        <v>0</v>
      </c>
    </row>
    <row r="47" spans="1:9" s="14" customFormat="1" ht="51.6" customHeight="1">
      <c r="A47" s="15">
        <v>3</v>
      </c>
      <c r="B47" s="25">
        <v>934</v>
      </c>
      <c r="C47" s="33" t="s">
        <v>12</v>
      </c>
      <c r="D47" s="27" t="s">
        <v>70</v>
      </c>
      <c r="E47" s="27" t="s">
        <v>71</v>
      </c>
      <c r="F47" s="27" t="s">
        <v>15</v>
      </c>
      <c r="G47" s="27" t="s">
        <v>74</v>
      </c>
      <c r="H47" s="21">
        <v>0</v>
      </c>
      <c r="I47" s="21">
        <v>0</v>
      </c>
    </row>
    <row r="48" spans="1:9" s="14" customFormat="1" ht="62.4">
      <c r="A48" s="15">
        <v>2</v>
      </c>
      <c r="B48" s="25">
        <v>934</v>
      </c>
      <c r="C48" s="30" t="s">
        <v>174</v>
      </c>
      <c r="D48" s="27" t="s">
        <v>70</v>
      </c>
      <c r="E48" s="27" t="s">
        <v>71</v>
      </c>
      <c r="F48" s="27" t="s">
        <v>42</v>
      </c>
      <c r="G48" s="27" t="s">
        <v>72</v>
      </c>
      <c r="H48" s="28">
        <f>SUMIFS(H49:H1103,$B49:$B1103,$B48,$D49:$D1103,$D49,$E49:$E1103,$E49,$F49:$F1103,$F49)</f>
        <v>3500</v>
      </c>
      <c r="I48" s="28">
        <f>SUMIFS(I49:I1103,$B49:$B1103,$B48,$D49:$D1103,$D49,$E49:$E1103,$E49,$F49:$F1103,$F49)</f>
        <v>0</v>
      </c>
    </row>
    <row r="49" spans="1:9" s="14" customFormat="1" ht="51.6" customHeight="1">
      <c r="A49" s="15">
        <v>3</v>
      </c>
      <c r="B49" s="25">
        <v>934</v>
      </c>
      <c r="C49" s="33" t="s">
        <v>12</v>
      </c>
      <c r="D49" s="27" t="s">
        <v>70</v>
      </c>
      <c r="E49" s="27" t="s">
        <v>71</v>
      </c>
      <c r="F49" s="27" t="s">
        <v>42</v>
      </c>
      <c r="G49" s="27" t="s">
        <v>74</v>
      </c>
      <c r="H49" s="21">
        <v>3500</v>
      </c>
      <c r="I49" s="21">
        <v>0</v>
      </c>
    </row>
    <row r="50" spans="1:9" s="14" customFormat="1" ht="78">
      <c r="A50" s="15">
        <v>2</v>
      </c>
      <c r="B50" s="25">
        <v>934</v>
      </c>
      <c r="C50" s="33" t="s">
        <v>9</v>
      </c>
      <c r="D50" s="27" t="s">
        <v>70</v>
      </c>
      <c r="E50" s="27" t="s">
        <v>71</v>
      </c>
      <c r="F50" s="27" t="s">
        <v>109</v>
      </c>
      <c r="G50" s="27" t="s">
        <v>72</v>
      </c>
      <c r="H50" s="28">
        <f>SUMIFS(H51:H1105,$B51:$B1105,$B50,$D51:$D1105,$D51,$E51:$E1105,$E51,$F51:$F1105,$F51)</f>
        <v>2650440.11</v>
      </c>
      <c r="I50" s="28">
        <f>SUMIFS(I51:I1105,$B51:$B1105,$B50,$D51:$D1105,$D51,$E51:$E1105,$E51,$F51:$F1105,$F51)</f>
        <v>516355.5</v>
      </c>
    </row>
    <row r="51" spans="1:9" s="14" customFormat="1" ht="46.8">
      <c r="A51" s="15">
        <v>3</v>
      </c>
      <c r="B51" s="25">
        <v>934</v>
      </c>
      <c r="C51" s="33" t="s">
        <v>11</v>
      </c>
      <c r="D51" s="27" t="s">
        <v>70</v>
      </c>
      <c r="E51" s="27" t="s">
        <v>71</v>
      </c>
      <c r="F51" s="27" t="s">
        <v>109</v>
      </c>
      <c r="G51" s="27" t="s">
        <v>73</v>
      </c>
      <c r="H51" s="21">
        <v>2597299.67</v>
      </c>
      <c r="I51" s="21">
        <v>512495.5</v>
      </c>
    </row>
    <row r="52" spans="1:9" s="14" customFormat="1" ht="46.8">
      <c r="A52" s="15">
        <v>3</v>
      </c>
      <c r="B52" s="25">
        <v>934</v>
      </c>
      <c r="C52" s="33" t="s">
        <v>12</v>
      </c>
      <c r="D52" s="27" t="s">
        <v>70</v>
      </c>
      <c r="E52" s="27" t="s">
        <v>71</v>
      </c>
      <c r="F52" s="27" t="s">
        <v>109</v>
      </c>
      <c r="G52" s="27" t="s">
        <v>74</v>
      </c>
      <c r="H52" s="21">
        <v>53140.44</v>
      </c>
      <c r="I52" s="21">
        <v>3860</v>
      </c>
    </row>
    <row r="53" spans="1:9" s="14" customFormat="1" ht="78">
      <c r="A53" s="15">
        <v>0</v>
      </c>
      <c r="B53" s="22">
        <v>935</v>
      </c>
      <c r="C53" s="23" t="s">
        <v>144</v>
      </c>
      <c r="D53" s="35" t="s">
        <v>72</v>
      </c>
      <c r="E53" s="35" t="s">
        <v>72</v>
      </c>
      <c r="F53" s="35" t="s">
        <v>7</v>
      </c>
      <c r="G53" s="35" t="s">
        <v>72</v>
      </c>
      <c r="H53" s="24">
        <f>SUMIFS(H54:H1115,$B54:$B1115,$B54)/3</f>
        <v>7260538.75</v>
      </c>
      <c r="I53" s="24">
        <f>SUMIFS(I54:I1115,$B54:$B1115,$B54)/3</f>
        <v>7260538.75</v>
      </c>
    </row>
    <row r="54" spans="1:9" s="14" customFormat="1" ht="46.8">
      <c r="A54" s="15">
        <v>1</v>
      </c>
      <c r="B54" s="25">
        <v>935</v>
      </c>
      <c r="C54" s="33" t="s">
        <v>36</v>
      </c>
      <c r="D54" s="27" t="s">
        <v>79</v>
      </c>
      <c r="E54" s="27" t="s">
        <v>77</v>
      </c>
      <c r="F54" s="27"/>
      <c r="G54" s="27"/>
      <c r="H54" s="28">
        <f>SUMIFS(H55:H1110,$B55:$B1110,$B55,$D55:$D1110,$D55,$E55:$E1110,$E55)/2</f>
        <v>80000</v>
      </c>
      <c r="I54" s="28">
        <f>SUMIFS(I55:I1110,$B55:$B1110,$B55,$D55:$D1110,$D55,$E55:$E1110,$E55)/2</f>
        <v>80000</v>
      </c>
    </row>
    <row r="55" spans="1:9" s="14" customFormat="1" ht="78">
      <c r="A55" s="15">
        <v>2</v>
      </c>
      <c r="B55" s="25">
        <v>935</v>
      </c>
      <c r="C55" s="33" t="s">
        <v>188</v>
      </c>
      <c r="D55" s="27" t="s">
        <v>79</v>
      </c>
      <c r="E55" s="27" t="s">
        <v>77</v>
      </c>
      <c r="F55" s="27" t="s">
        <v>53</v>
      </c>
      <c r="G55" s="27"/>
      <c r="H55" s="28">
        <f>SUMIFS(H56:H1110,$B56:$B1110,$B55,$D56:$D1110,$D56,$E56:$E1110,$E56,$F56:$F1110,$F56)</f>
        <v>80000</v>
      </c>
      <c r="I55" s="28">
        <f>SUMIFS(I56:I1110,$B56:$B1110,$B55,$D56:$D1110,$D56,$E56:$E1110,$E56,$F56:$F1110,$F56)</f>
        <v>80000</v>
      </c>
    </row>
    <row r="56" spans="1:9" s="14" customFormat="1" ht="15.6">
      <c r="A56" s="15">
        <v>3</v>
      </c>
      <c r="B56" s="25">
        <v>935</v>
      </c>
      <c r="C56" s="33" t="s">
        <v>46</v>
      </c>
      <c r="D56" s="27" t="s">
        <v>79</v>
      </c>
      <c r="E56" s="27" t="s">
        <v>77</v>
      </c>
      <c r="F56" s="27" t="s">
        <v>53</v>
      </c>
      <c r="G56" s="27" t="s">
        <v>92</v>
      </c>
      <c r="H56" s="21">
        <v>80000</v>
      </c>
      <c r="I56" s="21">
        <v>80000</v>
      </c>
    </row>
    <row r="57" spans="1:9" s="14" customFormat="1" ht="15.6">
      <c r="A57" s="15">
        <v>1</v>
      </c>
      <c r="B57" s="25">
        <v>935</v>
      </c>
      <c r="C57" s="33" t="s">
        <v>133</v>
      </c>
      <c r="D57" s="27" t="s">
        <v>82</v>
      </c>
      <c r="E57" s="27" t="s">
        <v>82</v>
      </c>
      <c r="F57" s="27" t="s">
        <v>7</v>
      </c>
      <c r="G57" s="27" t="s">
        <v>72</v>
      </c>
      <c r="H57" s="28">
        <f>SUMIFS(H58:H1113,$B58:$B1113,$B58,$D58:$D1113,$D58,$E58:$E1113,$E58)/2</f>
        <v>888235.08</v>
      </c>
      <c r="I57" s="28">
        <f>SUMIFS(I58:I1113,$B58:$B1113,$B58,$D58:$D1113,$D58,$E58:$E1113,$E58)/2</f>
        <v>888235.08</v>
      </c>
    </row>
    <row r="58" spans="1:9" s="14" customFormat="1" ht="31.2">
      <c r="A58" s="15">
        <v>2</v>
      </c>
      <c r="B58" s="25">
        <v>935</v>
      </c>
      <c r="C58" s="33" t="s">
        <v>158</v>
      </c>
      <c r="D58" s="27" t="s">
        <v>82</v>
      </c>
      <c r="E58" s="27" t="s">
        <v>82</v>
      </c>
      <c r="F58" s="27" t="s">
        <v>22</v>
      </c>
      <c r="G58" s="27"/>
      <c r="H58" s="28">
        <f>SUMIFS(H59:H1113,$B59:$B1113,$B58,$D59:$D1113,$D59,$E59:$E1113,$E59,$F59:$F1113,$F59)</f>
        <v>688235.08</v>
      </c>
      <c r="I58" s="28">
        <f>SUMIFS(I59:I1113,$B59:$B1113,$B58,$D59:$D1113,$D59,$E59:$E1113,$E59,$F59:$F1113,$F59)</f>
        <v>688235.08</v>
      </c>
    </row>
    <row r="59" spans="1:9" s="14" customFormat="1" ht="15.6">
      <c r="A59" s="15">
        <v>3</v>
      </c>
      <c r="B59" s="25">
        <v>935</v>
      </c>
      <c r="C59" s="33" t="s">
        <v>46</v>
      </c>
      <c r="D59" s="27" t="s">
        <v>82</v>
      </c>
      <c r="E59" s="27" t="s">
        <v>82</v>
      </c>
      <c r="F59" s="27" t="s">
        <v>22</v>
      </c>
      <c r="G59" s="27" t="s">
        <v>92</v>
      </c>
      <c r="H59" s="21">
        <v>688235.08</v>
      </c>
      <c r="I59" s="21">
        <v>688235.08</v>
      </c>
    </row>
    <row r="60" spans="1:9" s="14" customFormat="1" ht="46.8">
      <c r="A60" s="15">
        <v>2</v>
      </c>
      <c r="B60" s="25">
        <v>935</v>
      </c>
      <c r="C60" s="36" t="s">
        <v>197</v>
      </c>
      <c r="D60" s="27" t="s">
        <v>82</v>
      </c>
      <c r="E60" s="27" t="s">
        <v>82</v>
      </c>
      <c r="F60" s="27" t="s">
        <v>64</v>
      </c>
      <c r="G60" s="27"/>
      <c r="H60" s="28">
        <f>SUMIFS(H61:H1115,$B61:$B1115,$B60,$D61:$D1115,$D61,$E61:$E1115,$E61,$F61:$F1115,$F61)</f>
        <v>200000</v>
      </c>
      <c r="I60" s="28">
        <f>SUMIFS(I61:I1115,$B61:$B1115,$B60,$D61:$D1115,$D61,$E61:$E1115,$E61,$F61:$F1115,$F61)</f>
        <v>200000</v>
      </c>
    </row>
    <row r="61" spans="1:9" s="14" customFormat="1" ht="15.6">
      <c r="A61" s="15">
        <v>3</v>
      </c>
      <c r="B61" s="25">
        <v>935</v>
      </c>
      <c r="C61" s="33" t="s">
        <v>46</v>
      </c>
      <c r="D61" s="27" t="s">
        <v>82</v>
      </c>
      <c r="E61" s="27" t="s">
        <v>82</v>
      </c>
      <c r="F61" s="27" t="s">
        <v>64</v>
      </c>
      <c r="G61" s="27" t="s">
        <v>92</v>
      </c>
      <c r="H61" s="21">
        <v>200000</v>
      </c>
      <c r="I61" s="21">
        <v>200000</v>
      </c>
    </row>
    <row r="62" spans="1:9" s="14" customFormat="1" ht="15.6">
      <c r="A62" s="15">
        <v>1</v>
      </c>
      <c r="B62" s="25">
        <v>935</v>
      </c>
      <c r="C62" s="33" t="s">
        <v>24</v>
      </c>
      <c r="D62" s="27" t="s">
        <v>84</v>
      </c>
      <c r="E62" s="27" t="s">
        <v>70</v>
      </c>
      <c r="F62" s="27" t="s">
        <v>7</v>
      </c>
      <c r="G62" s="27" t="s">
        <v>72</v>
      </c>
      <c r="H62" s="28">
        <f>SUMIFS(H63:H1118,$B63:$B1118,$B63,$D63:$D1118,$D63,$E63:$E1118,$E63)/2</f>
        <v>5314217.3099999996</v>
      </c>
      <c r="I62" s="28">
        <f>SUMIFS(I63:I1118,$B63:$B1118,$B63,$D63:$D1118,$D63,$E63:$E1118,$E63)/2</f>
        <v>5314217.3099999996</v>
      </c>
    </row>
    <row r="63" spans="1:9" s="14" customFormat="1" ht="39" customHeight="1">
      <c r="A63" s="15">
        <v>2</v>
      </c>
      <c r="B63" s="25">
        <v>935</v>
      </c>
      <c r="C63" s="33" t="s">
        <v>198</v>
      </c>
      <c r="D63" s="27" t="s">
        <v>84</v>
      </c>
      <c r="E63" s="27" t="s">
        <v>70</v>
      </c>
      <c r="F63" s="27" t="s">
        <v>25</v>
      </c>
      <c r="G63" s="27"/>
      <c r="H63" s="28">
        <f>SUMIFS(H64:H1118,$B64:$B1118,$B63,$D64:$D1118,$D64,$E64:$E1118,$E64,$F64:$F1118,$F64)</f>
        <v>4009966.29</v>
      </c>
      <c r="I63" s="28">
        <f>SUMIFS(I64:I1118,$B64:$B1118,$B63,$D64:$D1118,$D64,$E64:$E1118,$E64,$F64:$F1118,$F64)</f>
        <v>4009966.29</v>
      </c>
    </row>
    <row r="64" spans="1:9" s="14" customFormat="1" ht="31.2">
      <c r="A64" s="15">
        <v>3</v>
      </c>
      <c r="B64" s="25">
        <v>935</v>
      </c>
      <c r="C64" s="33" t="s">
        <v>23</v>
      </c>
      <c r="D64" s="27" t="s">
        <v>84</v>
      </c>
      <c r="E64" s="27" t="s">
        <v>70</v>
      </c>
      <c r="F64" s="27" t="s">
        <v>25</v>
      </c>
      <c r="G64" s="27" t="s">
        <v>83</v>
      </c>
      <c r="H64" s="21">
        <v>3643551.23</v>
      </c>
      <c r="I64" s="21">
        <v>3643551.23</v>
      </c>
    </row>
    <row r="65" spans="1:9" s="14" customFormat="1" ht="46.8">
      <c r="A65" s="15">
        <v>3</v>
      </c>
      <c r="B65" s="25">
        <v>935</v>
      </c>
      <c r="C65" s="33" t="s">
        <v>12</v>
      </c>
      <c r="D65" s="27" t="s">
        <v>84</v>
      </c>
      <c r="E65" s="27" t="s">
        <v>70</v>
      </c>
      <c r="F65" s="27" t="s">
        <v>25</v>
      </c>
      <c r="G65" s="27" t="s">
        <v>74</v>
      </c>
      <c r="H65" s="21">
        <v>364715.06</v>
      </c>
      <c r="I65" s="21">
        <v>364715.06</v>
      </c>
    </row>
    <row r="66" spans="1:9" s="14" customFormat="1" ht="15.6">
      <c r="A66" s="15">
        <v>3</v>
      </c>
      <c r="B66" s="25">
        <v>935</v>
      </c>
      <c r="C66" s="33" t="s">
        <v>168</v>
      </c>
      <c r="D66" s="27" t="s">
        <v>84</v>
      </c>
      <c r="E66" s="27" t="s">
        <v>70</v>
      </c>
      <c r="F66" s="27" t="s">
        <v>25</v>
      </c>
      <c r="G66" s="27" t="s">
        <v>167</v>
      </c>
      <c r="H66" s="21">
        <v>0</v>
      </c>
      <c r="I66" s="21">
        <v>0</v>
      </c>
    </row>
    <row r="67" spans="1:9" s="14" customFormat="1" ht="15.6">
      <c r="A67" s="15">
        <v>3</v>
      </c>
      <c r="B67" s="25">
        <v>935</v>
      </c>
      <c r="C67" s="33" t="s">
        <v>13</v>
      </c>
      <c r="D67" s="27" t="s">
        <v>84</v>
      </c>
      <c r="E67" s="27" t="s">
        <v>70</v>
      </c>
      <c r="F67" s="27" t="s">
        <v>25</v>
      </c>
      <c r="G67" s="27" t="s">
        <v>75</v>
      </c>
      <c r="H67" s="21">
        <v>1700</v>
      </c>
      <c r="I67" s="21">
        <v>1700</v>
      </c>
    </row>
    <row r="68" spans="1:9" s="14" customFormat="1" ht="46.8">
      <c r="A68" s="15">
        <v>2</v>
      </c>
      <c r="B68" s="25">
        <v>935</v>
      </c>
      <c r="C68" s="33" t="s">
        <v>199</v>
      </c>
      <c r="D68" s="27" t="s">
        <v>84</v>
      </c>
      <c r="E68" s="27" t="s">
        <v>70</v>
      </c>
      <c r="F68" s="27" t="s">
        <v>26</v>
      </c>
      <c r="G68" s="27"/>
      <c r="H68" s="28">
        <f>SUMIFS(H69:H1123,$B69:$B1123,$B68,$D69:$D1123,$D69,$E69:$E1123,$E69,$F69:$F1123,$F69)</f>
        <v>1304251.02</v>
      </c>
      <c r="I68" s="28">
        <f>SUMIFS(I69:I1123,$B69:$B1123,$B68,$D69:$D1123,$D69,$E69:$E1123,$E69,$F69:$F1123,$F69)</f>
        <v>1304251.02</v>
      </c>
    </row>
    <row r="69" spans="1:9" s="14" customFormat="1" ht="31.2">
      <c r="A69" s="15">
        <v>3</v>
      </c>
      <c r="B69" s="25">
        <v>935</v>
      </c>
      <c r="C69" s="33" t="s">
        <v>23</v>
      </c>
      <c r="D69" s="27" t="s">
        <v>84</v>
      </c>
      <c r="E69" s="27" t="s">
        <v>70</v>
      </c>
      <c r="F69" s="27" t="s">
        <v>26</v>
      </c>
      <c r="G69" s="27" t="s">
        <v>83</v>
      </c>
      <c r="H69" s="21">
        <v>1157704.52</v>
      </c>
      <c r="I69" s="21">
        <v>1157704.52</v>
      </c>
    </row>
    <row r="70" spans="1:9" s="14" customFormat="1" ht="46.8">
      <c r="A70" s="15">
        <v>3</v>
      </c>
      <c r="B70" s="25">
        <v>935</v>
      </c>
      <c r="C70" s="33" t="s">
        <v>12</v>
      </c>
      <c r="D70" s="27" t="s">
        <v>84</v>
      </c>
      <c r="E70" s="27" t="s">
        <v>70</v>
      </c>
      <c r="F70" s="27" t="s">
        <v>26</v>
      </c>
      <c r="G70" s="27" t="s">
        <v>74</v>
      </c>
      <c r="H70" s="21">
        <v>146546.5</v>
      </c>
      <c r="I70" s="21">
        <v>146546.5</v>
      </c>
    </row>
    <row r="71" spans="1:9" s="14" customFormat="1" ht="66" customHeight="1">
      <c r="A71" s="15">
        <v>2</v>
      </c>
      <c r="B71" s="25">
        <v>935</v>
      </c>
      <c r="C71" s="33" t="s">
        <v>124</v>
      </c>
      <c r="D71" s="27" t="s">
        <v>84</v>
      </c>
      <c r="E71" s="27" t="s">
        <v>70</v>
      </c>
      <c r="F71" s="27" t="s">
        <v>125</v>
      </c>
      <c r="G71" s="27"/>
      <c r="H71" s="28">
        <f>SUMIFS(H72:H1126,$B72:$B1126,$B71,$D72:$D1126,$D72,$E72:$E1126,$E72,$F72:$F1126,$F72)</f>
        <v>0</v>
      </c>
      <c r="I71" s="28">
        <f>SUMIFS(I72:I1126,$B72:$B1126,$B71,$D72:$D1126,$D72,$E72:$E1126,$E72,$F72:$F1126,$F72)</f>
        <v>0</v>
      </c>
    </row>
    <row r="72" spans="1:9" s="14" customFormat="1" ht="46.8">
      <c r="A72" s="15">
        <v>3</v>
      </c>
      <c r="B72" s="25">
        <v>935</v>
      </c>
      <c r="C72" s="33" t="s">
        <v>12</v>
      </c>
      <c r="D72" s="27" t="s">
        <v>84</v>
      </c>
      <c r="E72" s="27" t="s">
        <v>70</v>
      </c>
      <c r="F72" s="27" t="s">
        <v>125</v>
      </c>
      <c r="G72" s="27" t="s">
        <v>74</v>
      </c>
      <c r="H72" s="21">
        <v>0</v>
      </c>
      <c r="I72" s="21">
        <v>0</v>
      </c>
    </row>
    <row r="73" spans="1:9" s="14" customFormat="1" ht="68.400000000000006" customHeight="1">
      <c r="A73" s="15">
        <v>2</v>
      </c>
      <c r="B73" s="25">
        <v>935</v>
      </c>
      <c r="C73" s="33" t="s">
        <v>166</v>
      </c>
      <c r="D73" s="27" t="s">
        <v>84</v>
      </c>
      <c r="E73" s="27" t="s">
        <v>70</v>
      </c>
      <c r="F73" s="27" t="s">
        <v>165</v>
      </c>
      <c r="G73" s="27"/>
      <c r="H73" s="28">
        <f>SUMIFS(H74:H1128,$B74:$B1128,$B73,$D74:$D1128,$D74,$E74:$E1128,$E74,$F74:$F1128,$F74)</f>
        <v>0</v>
      </c>
      <c r="I73" s="28">
        <f>SUMIFS(I74:I1128,$B74:$B1128,$B73,$D74:$D1128,$D74,$E74:$E1128,$E74,$F74:$F1128,$F74)</f>
        <v>0</v>
      </c>
    </row>
    <row r="74" spans="1:9" s="14" customFormat="1" ht="46.8">
      <c r="A74" s="15">
        <v>3</v>
      </c>
      <c r="B74" s="25">
        <v>935</v>
      </c>
      <c r="C74" s="33" t="s">
        <v>12</v>
      </c>
      <c r="D74" s="27" t="s">
        <v>84</v>
      </c>
      <c r="E74" s="27" t="s">
        <v>70</v>
      </c>
      <c r="F74" s="27" t="s">
        <v>165</v>
      </c>
      <c r="G74" s="27" t="s">
        <v>74</v>
      </c>
      <c r="H74" s="21">
        <v>0</v>
      </c>
      <c r="I74" s="21">
        <v>0</v>
      </c>
    </row>
    <row r="75" spans="1:9" s="14" customFormat="1" ht="31.2">
      <c r="A75" s="15">
        <v>1</v>
      </c>
      <c r="B75" s="25">
        <v>935</v>
      </c>
      <c r="C75" s="33" t="s">
        <v>27</v>
      </c>
      <c r="D75" s="27" t="s">
        <v>85</v>
      </c>
      <c r="E75" s="27" t="s">
        <v>71</v>
      </c>
      <c r="F75" s="27"/>
      <c r="G75" s="27"/>
      <c r="H75" s="28">
        <f>SUMIFS(H76:H1131,$B76:$B1131,$B76,$D76:$D1131,$D76,$E76:$E1131,$E76)/2</f>
        <v>384000</v>
      </c>
      <c r="I75" s="28">
        <f>SUMIFS(I76:I1131,$B76:$B1131,$B76,$D76:$D1131,$D76,$E76:$E1131,$E76)/2</f>
        <v>384000</v>
      </c>
    </row>
    <row r="76" spans="1:9" s="14" customFormat="1" ht="62.4">
      <c r="A76" s="15">
        <v>2</v>
      </c>
      <c r="B76" s="25">
        <v>935</v>
      </c>
      <c r="C76" s="33" t="s">
        <v>172</v>
      </c>
      <c r="D76" s="27" t="s">
        <v>85</v>
      </c>
      <c r="E76" s="27" t="s">
        <v>71</v>
      </c>
      <c r="F76" s="27" t="s">
        <v>28</v>
      </c>
      <c r="G76" s="27"/>
      <c r="H76" s="28">
        <f>SUMIFS(H77:H1131,$B77:$B1131,$B76,$D77:$D1131,$D77,$E77:$E1131,$E77,$F77:$F1131,$F77)</f>
        <v>0</v>
      </c>
      <c r="I76" s="28">
        <f>SUMIFS(I77:I1131,$B77:$B1131,$B76,$D77:$D1131,$D77,$E77:$E1131,$E77,$F77:$F1131,$F77)</f>
        <v>0</v>
      </c>
    </row>
    <row r="77" spans="1:9" s="14" customFormat="1" ht="46.8">
      <c r="A77" s="15">
        <v>3</v>
      </c>
      <c r="B77" s="25">
        <v>935</v>
      </c>
      <c r="C77" s="33" t="s">
        <v>12</v>
      </c>
      <c r="D77" s="27" t="s">
        <v>85</v>
      </c>
      <c r="E77" s="27" t="s">
        <v>71</v>
      </c>
      <c r="F77" s="27" t="s">
        <v>28</v>
      </c>
      <c r="G77" s="27" t="s">
        <v>74</v>
      </c>
      <c r="H77" s="21">
        <v>0</v>
      </c>
      <c r="I77" s="21">
        <v>0</v>
      </c>
    </row>
    <row r="78" spans="1:9" s="14" customFormat="1" ht="15.6">
      <c r="A78" s="15">
        <v>3</v>
      </c>
      <c r="B78" s="25">
        <v>935</v>
      </c>
      <c r="C78" s="33" t="s">
        <v>46</v>
      </c>
      <c r="D78" s="27" t="s">
        <v>85</v>
      </c>
      <c r="E78" s="27" t="s">
        <v>71</v>
      </c>
      <c r="F78" s="27" t="s">
        <v>28</v>
      </c>
      <c r="G78" s="27" t="s">
        <v>92</v>
      </c>
      <c r="H78" s="21">
        <v>0</v>
      </c>
      <c r="I78" s="21">
        <v>0</v>
      </c>
    </row>
    <row r="79" spans="1:9" s="14" customFormat="1" ht="93.6">
      <c r="A79" s="15">
        <v>2</v>
      </c>
      <c r="B79" s="25">
        <v>935</v>
      </c>
      <c r="C79" s="33" t="s">
        <v>203</v>
      </c>
      <c r="D79" s="27" t="s">
        <v>85</v>
      </c>
      <c r="E79" s="27" t="s">
        <v>71</v>
      </c>
      <c r="F79" s="27" t="s">
        <v>29</v>
      </c>
      <c r="G79" s="27"/>
      <c r="H79" s="28">
        <f>SUMIFS(H80:H1134,$B80:$B1134,$B79,$D80:$D1134,$D80,$E80:$E1134,$E80,$F80:$F1134,$F80)</f>
        <v>384000</v>
      </c>
      <c r="I79" s="28">
        <f>SUMIFS(I80:I1134,$B80:$B1134,$B79,$D80:$D1134,$D80,$E80:$E1134,$E80,$F80:$F1134,$F80)</f>
        <v>384000</v>
      </c>
    </row>
    <row r="80" spans="1:9" s="14" customFormat="1" ht="78">
      <c r="A80" s="15">
        <v>3</v>
      </c>
      <c r="B80" s="25">
        <v>935</v>
      </c>
      <c r="C80" s="33" t="s">
        <v>151</v>
      </c>
      <c r="D80" s="27" t="s">
        <v>85</v>
      </c>
      <c r="E80" s="27" t="s">
        <v>71</v>
      </c>
      <c r="F80" s="27" t="s">
        <v>29</v>
      </c>
      <c r="G80" s="27" t="s">
        <v>95</v>
      </c>
      <c r="H80" s="21">
        <v>384000</v>
      </c>
      <c r="I80" s="21">
        <v>384000</v>
      </c>
    </row>
    <row r="81" spans="1:9" s="14" customFormat="1" ht="15.6">
      <c r="A81" s="15">
        <v>1</v>
      </c>
      <c r="B81" s="25">
        <v>935</v>
      </c>
      <c r="C81" s="33" t="s">
        <v>30</v>
      </c>
      <c r="D81" s="27" t="s">
        <v>86</v>
      </c>
      <c r="E81" s="27" t="s">
        <v>70</v>
      </c>
      <c r="F81" s="27" t="s">
        <v>7</v>
      </c>
      <c r="G81" s="27" t="s">
        <v>72</v>
      </c>
      <c r="H81" s="28">
        <f>SUMIFS(H82:H1137,$B82:$B1137,$B82,$D82:$D1137,$D82,$E82:$E1137,$E82)/2</f>
        <v>594086.36</v>
      </c>
      <c r="I81" s="28">
        <f>SUMIFS(I82:I1137,$B82:$B1137,$B82,$D82:$D1137,$D82,$E82:$E1137,$E82)/2</f>
        <v>594086.36</v>
      </c>
    </row>
    <row r="82" spans="1:9" s="14" customFormat="1" ht="46.8">
      <c r="A82" s="15">
        <v>2</v>
      </c>
      <c r="B82" s="25">
        <v>935</v>
      </c>
      <c r="C82" s="33" t="s">
        <v>200</v>
      </c>
      <c r="D82" s="27" t="s">
        <v>86</v>
      </c>
      <c r="E82" s="27" t="s">
        <v>70</v>
      </c>
      <c r="F82" s="27" t="s">
        <v>31</v>
      </c>
      <c r="G82" s="27"/>
      <c r="H82" s="28">
        <f>SUMIFS(H83:H1137,$B83:$B1137,$B82,$D83:$D1137,$D83,$E83:$E1137,$E83,$F83:$F1137,$F83)</f>
        <v>594086.36</v>
      </c>
      <c r="I82" s="28">
        <f>SUMIFS(I83:I1137,$B83:$B1137,$B82,$D83:$D1137,$D83,$E83:$E1137,$E83,$F83:$F1137,$F83)</f>
        <v>594086.36</v>
      </c>
    </row>
    <row r="83" spans="1:9" s="14" customFormat="1" ht="15.6">
      <c r="A83" s="15">
        <v>3</v>
      </c>
      <c r="B83" s="25">
        <v>935</v>
      </c>
      <c r="C83" s="33" t="s">
        <v>46</v>
      </c>
      <c r="D83" s="27" t="s">
        <v>86</v>
      </c>
      <c r="E83" s="27" t="s">
        <v>70</v>
      </c>
      <c r="F83" s="27" t="s">
        <v>31</v>
      </c>
      <c r="G83" s="27" t="s">
        <v>92</v>
      </c>
      <c r="H83" s="21">
        <v>594086.36</v>
      </c>
      <c r="I83" s="21">
        <v>594086.36</v>
      </c>
    </row>
    <row r="84" spans="1:9" s="14" customFormat="1" ht="46.8">
      <c r="A84" s="15">
        <v>2</v>
      </c>
      <c r="B84" s="25">
        <v>935</v>
      </c>
      <c r="C84" s="33" t="s">
        <v>150</v>
      </c>
      <c r="D84" s="27" t="s">
        <v>86</v>
      </c>
      <c r="E84" s="27" t="s">
        <v>70</v>
      </c>
      <c r="F84" s="27" t="s">
        <v>149</v>
      </c>
      <c r="G84" s="27"/>
      <c r="H84" s="28">
        <f>SUMIFS(H85:H1139,$B85:$B1139,$B84,$D85:$D1139,$D85,$E85:$E1139,$E85,$F85:$F1139,$F85)</f>
        <v>0</v>
      </c>
      <c r="I84" s="28">
        <f>SUMIFS(I85:I1139,$B85:$B1139,$B84,$D85:$D1139,$D85,$E85:$E1139,$E85,$F85:$F1139,$F85)</f>
        <v>0</v>
      </c>
    </row>
    <row r="85" spans="1:9" s="14" customFormat="1" ht="15.6">
      <c r="A85" s="15">
        <v>3</v>
      </c>
      <c r="B85" s="25">
        <v>935</v>
      </c>
      <c r="C85" s="33" t="s">
        <v>46</v>
      </c>
      <c r="D85" s="27" t="s">
        <v>86</v>
      </c>
      <c r="E85" s="27" t="s">
        <v>70</v>
      </c>
      <c r="F85" s="27" t="s">
        <v>149</v>
      </c>
      <c r="G85" s="27" t="s">
        <v>92</v>
      </c>
      <c r="H85" s="21">
        <v>0</v>
      </c>
      <c r="I85" s="21">
        <v>0</v>
      </c>
    </row>
    <row r="86" spans="1:9" s="14" customFormat="1" ht="78" customHeight="1">
      <c r="A86" s="15">
        <v>0</v>
      </c>
      <c r="B86" s="22">
        <v>943</v>
      </c>
      <c r="C86" s="23" t="s">
        <v>143</v>
      </c>
      <c r="D86" s="35"/>
      <c r="E86" s="35"/>
      <c r="F86" s="35"/>
      <c r="G86" s="35"/>
      <c r="H86" s="24">
        <f>SUMIFS(H87:H1148,$B87:$B1148,$B87)/3</f>
        <v>10219220</v>
      </c>
      <c r="I86" s="24">
        <f>SUMIFS(I87:I1148,$B87:$B1148,$B87)/3</f>
        <v>2039336.1500000004</v>
      </c>
    </row>
    <row r="87" spans="1:9" s="14" customFormat="1" ht="15.6">
      <c r="A87" s="15">
        <v>1</v>
      </c>
      <c r="B87" s="25">
        <v>943</v>
      </c>
      <c r="C87" s="33" t="s">
        <v>134</v>
      </c>
      <c r="D87" s="27" t="s">
        <v>85</v>
      </c>
      <c r="E87" s="27" t="s">
        <v>87</v>
      </c>
      <c r="F87" s="27" t="s">
        <v>7</v>
      </c>
      <c r="G87" s="27" t="s">
        <v>72</v>
      </c>
      <c r="H87" s="28">
        <f>SUMIFS(H88:H1143,$B88:$B1143,$B88,$D88:$D1143,$D88,$E88:$E1143,$E88)/2</f>
        <v>7446540</v>
      </c>
      <c r="I87" s="28">
        <f>SUMIFS(I88:I1143,$B88:$B1143,$B88,$D88:$D1143,$D88,$E88:$E1143,$E88)/2</f>
        <v>1536714.02</v>
      </c>
    </row>
    <row r="88" spans="1:9" s="14" customFormat="1" ht="62.4">
      <c r="A88" s="15">
        <v>2</v>
      </c>
      <c r="B88" s="25">
        <v>943</v>
      </c>
      <c r="C88" s="33" t="s">
        <v>182</v>
      </c>
      <c r="D88" s="27" t="s">
        <v>85</v>
      </c>
      <c r="E88" s="27" t="s">
        <v>87</v>
      </c>
      <c r="F88" s="27" t="s">
        <v>10</v>
      </c>
      <c r="G88" s="27"/>
      <c r="H88" s="28">
        <f>SUMIFS(H89:H1143,$B89:$B1143,$B88,$D89:$D1143,$D89,$E89:$E1143,$E89,$F89:$F1143,$F89)</f>
        <v>7446540</v>
      </c>
      <c r="I88" s="28">
        <f>SUMIFS(I89:I1143,$B89:$B1143,$B88,$D89:$D1143,$D89,$E89:$E1143,$E89,$F89:$F1143,$F89)</f>
        <v>1536714.02</v>
      </c>
    </row>
    <row r="89" spans="1:9" s="14" customFormat="1" ht="33.6" customHeight="1">
      <c r="A89" s="15">
        <v>3</v>
      </c>
      <c r="B89" s="25">
        <v>943</v>
      </c>
      <c r="C89" s="33" t="s">
        <v>21</v>
      </c>
      <c r="D89" s="27" t="s">
        <v>85</v>
      </c>
      <c r="E89" s="27" t="s">
        <v>87</v>
      </c>
      <c r="F89" s="27" t="s">
        <v>10</v>
      </c>
      <c r="G89" s="27" t="s">
        <v>81</v>
      </c>
      <c r="H89" s="21">
        <v>7446540</v>
      </c>
      <c r="I89" s="21">
        <v>1536714.02</v>
      </c>
    </row>
    <row r="90" spans="1:9" s="14" customFormat="1" ht="31.2">
      <c r="A90" s="15">
        <v>1</v>
      </c>
      <c r="B90" s="25">
        <v>943</v>
      </c>
      <c r="C90" s="33" t="s">
        <v>27</v>
      </c>
      <c r="D90" s="27" t="s">
        <v>85</v>
      </c>
      <c r="E90" s="27" t="s">
        <v>71</v>
      </c>
      <c r="F90" s="27"/>
      <c r="G90" s="27"/>
      <c r="H90" s="28">
        <f>SUMIFS(H91:H1146,$B91:$B1146,$B91,$D91:$D1146,$D91,$E91:$E1146,$E91)/2</f>
        <v>2772680</v>
      </c>
      <c r="I90" s="28">
        <f>SUMIFS(I91:I1146,$B91:$B1146,$B91,$D91:$D1146,$D91,$E91:$E1146,$E91)/2</f>
        <v>502622.13</v>
      </c>
    </row>
    <row r="91" spans="1:9" s="14" customFormat="1" ht="62.4">
      <c r="A91" s="15">
        <v>2</v>
      </c>
      <c r="B91" s="25">
        <v>943</v>
      </c>
      <c r="C91" s="33" t="s">
        <v>182</v>
      </c>
      <c r="D91" s="27" t="s">
        <v>85</v>
      </c>
      <c r="E91" s="27" t="s">
        <v>71</v>
      </c>
      <c r="F91" s="27" t="s">
        <v>10</v>
      </c>
      <c r="G91" s="27"/>
      <c r="H91" s="28">
        <f>SUMIFS(H92:H1146,$B92:$B1146,$B91,$D92:$D1146,$D92,$E92:$E1146,$E92,$F92:$F1146,$F92)</f>
        <v>2772680</v>
      </c>
      <c r="I91" s="28">
        <f>SUMIFS(I92:I1146,$B92:$B1146,$B91,$D92:$D1146,$D92,$E92:$E1146,$E92,$F92:$F1146,$F92)</f>
        <v>502622.13</v>
      </c>
    </row>
    <row r="92" spans="1:9" s="14" customFormat="1" ht="31.2">
      <c r="A92" s="15">
        <v>3</v>
      </c>
      <c r="B92" s="25">
        <v>943</v>
      </c>
      <c r="C92" s="33" t="s">
        <v>23</v>
      </c>
      <c r="D92" s="27" t="s">
        <v>85</v>
      </c>
      <c r="E92" s="27" t="s">
        <v>71</v>
      </c>
      <c r="F92" s="27" t="s">
        <v>10</v>
      </c>
      <c r="G92" s="27" t="s">
        <v>83</v>
      </c>
      <c r="H92" s="21">
        <v>2437744</v>
      </c>
      <c r="I92" s="21">
        <v>494037.4</v>
      </c>
    </row>
    <row r="93" spans="1:9" s="14" customFormat="1" ht="46.8">
      <c r="A93" s="15">
        <v>3</v>
      </c>
      <c r="B93" s="25">
        <v>943</v>
      </c>
      <c r="C93" s="33" t="s">
        <v>12</v>
      </c>
      <c r="D93" s="27" t="s">
        <v>85</v>
      </c>
      <c r="E93" s="27" t="s">
        <v>71</v>
      </c>
      <c r="F93" s="27" t="s">
        <v>10</v>
      </c>
      <c r="G93" s="27" t="s">
        <v>74</v>
      </c>
      <c r="H93" s="21">
        <v>334936</v>
      </c>
      <c r="I93" s="21">
        <v>8584.73</v>
      </c>
    </row>
    <row r="94" spans="1:9" s="14" customFormat="1" ht="15.6">
      <c r="A94" s="15">
        <v>3</v>
      </c>
      <c r="B94" s="25">
        <v>943</v>
      </c>
      <c r="C94" s="33" t="s">
        <v>13</v>
      </c>
      <c r="D94" s="27" t="s">
        <v>85</v>
      </c>
      <c r="E94" s="27" t="s">
        <v>71</v>
      </c>
      <c r="F94" s="27" t="s">
        <v>10</v>
      </c>
      <c r="G94" s="27" t="s">
        <v>75</v>
      </c>
      <c r="H94" s="21">
        <v>0</v>
      </c>
      <c r="I94" s="21">
        <v>0</v>
      </c>
    </row>
    <row r="95" spans="1:9" s="14" customFormat="1" ht="62.4">
      <c r="A95" s="15">
        <v>0</v>
      </c>
      <c r="B95" s="22">
        <v>950</v>
      </c>
      <c r="C95" s="23" t="s">
        <v>142</v>
      </c>
      <c r="D95" s="35"/>
      <c r="E95" s="35"/>
      <c r="F95" s="35"/>
      <c r="G95" s="35"/>
      <c r="H95" s="24">
        <f>SUMIFS(H96:H1157,$B96:$B1157,$B96)/3</f>
        <v>56240051.399999999</v>
      </c>
      <c r="I95" s="24">
        <f>SUMIFS(I96:I1157,$B96:$B1157,$B96)/3</f>
        <v>13235069.009999996</v>
      </c>
    </row>
    <row r="96" spans="1:9" s="14" customFormat="1" ht="78">
      <c r="A96" s="15">
        <v>1</v>
      </c>
      <c r="B96" s="25">
        <v>950</v>
      </c>
      <c r="C96" s="33" t="s">
        <v>34</v>
      </c>
      <c r="D96" s="27" t="s">
        <v>70</v>
      </c>
      <c r="E96" s="27" t="s">
        <v>87</v>
      </c>
      <c r="F96" s="27" t="s">
        <v>7</v>
      </c>
      <c r="G96" s="27" t="s">
        <v>72</v>
      </c>
      <c r="H96" s="28">
        <f>SUMIFS(H97:H1152,$B97:$B1152,$B97,$D97:$D1152,$D97,$E97:$E1152,$E97)/2</f>
        <v>7420333.2000000002</v>
      </c>
      <c r="I96" s="28">
        <f>SUMIFS(I97:I1152,$B97:$B1152,$B97,$D97:$D1152,$D97,$E97:$E1152,$E97)/2</f>
        <v>1513467.81</v>
      </c>
    </row>
    <row r="97" spans="1:9" s="14" customFormat="1" ht="62.4">
      <c r="A97" s="15">
        <v>2</v>
      </c>
      <c r="B97" s="25">
        <v>950</v>
      </c>
      <c r="C97" s="30" t="s">
        <v>173</v>
      </c>
      <c r="D97" s="27" t="s">
        <v>70</v>
      </c>
      <c r="E97" s="27" t="s">
        <v>87</v>
      </c>
      <c r="F97" s="27" t="s">
        <v>15</v>
      </c>
      <c r="G97" s="27" t="s">
        <v>72</v>
      </c>
      <c r="H97" s="28">
        <f>SUMIFS(H98:H1152,$B98:$B1152,$B97,$D98:$D1152,$D98,$E98:$E1152,$E98,$F98:$F1152,$F98)</f>
        <v>0</v>
      </c>
      <c r="I97" s="28">
        <f>SUMIFS(I98:I1152,$B98:$B1152,$B97,$D98:$D1152,$D98,$E98:$E1152,$E98,$F98:$F1152,$F98)</f>
        <v>0</v>
      </c>
    </row>
    <row r="98" spans="1:9" s="14" customFormat="1" ht="46.8">
      <c r="A98" s="15">
        <v>3</v>
      </c>
      <c r="B98" s="25">
        <v>950</v>
      </c>
      <c r="C98" s="33" t="s">
        <v>12</v>
      </c>
      <c r="D98" s="27" t="s">
        <v>70</v>
      </c>
      <c r="E98" s="27" t="s">
        <v>87</v>
      </c>
      <c r="F98" s="27" t="s">
        <v>15</v>
      </c>
      <c r="G98" s="27" t="s">
        <v>74</v>
      </c>
      <c r="H98" s="21">
        <v>0</v>
      </c>
      <c r="I98" s="21">
        <v>0</v>
      </c>
    </row>
    <row r="99" spans="1:9" s="14" customFormat="1" ht="62.4">
      <c r="A99" s="15">
        <v>2</v>
      </c>
      <c r="B99" s="25">
        <v>950</v>
      </c>
      <c r="C99" s="30" t="s">
        <v>174</v>
      </c>
      <c r="D99" s="27" t="s">
        <v>70</v>
      </c>
      <c r="E99" s="27" t="s">
        <v>87</v>
      </c>
      <c r="F99" s="27" t="s">
        <v>42</v>
      </c>
      <c r="G99" s="27" t="s">
        <v>72</v>
      </c>
      <c r="H99" s="28">
        <f>SUMIFS(H100:H1154,$B100:$B1154,$B99,$D100:$D1154,$D100,$E100:$E1154,$E100,$F100:$F1154,$F100)</f>
        <v>19500</v>
      </c>
      <c r="I99" s="28">
        <f>SUMIFS(I100:I1154,$B100:$B1154,$B99,$D100:$D1154,$D100,$E100:$E1154,$E100,$F100:$F1154,$F100)</f>
        <v>0</v>
      </c>
    </row>
    <row r="100" spans="1:9" s="14" customFormat="1" ht="46.8">
      <c r="A100" s="15">
        <v>3</v>
      </c>
      <c r="B100" s="25">
        <v>950</v>
      </c>
      <c r="C100" s="33" t="s">
        <v>12</v>
      </c>
      <c r="D100" s="27" t="s">
        <v>70</v>
      </c>
      <c r="E100" s="27" t="s">
        <v>87</v>
      </c>
      <c r="F100" s="27" t="s">
        <v>42</v>
      </c>
      <c r="G100" s="27" t="s">
        <v>74</v>
      </c>
      <c r="H100" s="21">
        <v>19500</v>
      </c>
      <c r="I100" s="21">
        <v>0</v>
      </c>
    </row>
    <row r="101" spans="1:9" s="14" customFormat="1" ht="78">
      <c r="A101" s="15">
        <v>2</v>
      </c>
      <c r="B101" s="25">
        <v>950</v>
      </c>
      <c r="C101" s="33" t="s">
        <v>9</v>
      </c>
      <c r="D101" s="27" t="s">
        <v>70</v>
      </c>
      <c r="E101" s="27" t="s">
        <v>87</v>
      </c>
      <c r="F101" s="27" t="s">
        <v>109</v>
      </c>
      <c r="G101" s="27" t="s">
        <v>72</v>
      </c>
      <c r="H101" s="28">
        <f>SUMIFS(H102:H1156,$B102:$B1156,$B101,$D102:$D1156,$D102,$E102:$E1156,$E102,$F102:$F1156,$F102)</f>
        <v>7400833.2000000002</v>
      </c>
      <c r="I101" s="28">
        <f>SUMIFS(I102:I1156,$B102:$B1156,$B101,$D102:$D1156,$D102,$E102:$E1156,$E102,$F102:$F1156,$F102)</f>
        <v>1513467.81</v>
      </c>
    </row>
    <row r="102" spans="1:9" s="14" customFormat="1" ht="46.8">
      <c r="A102" s="15">
        <v>3</v>
      </c>
      <c r="B102" s="25">
        <v>950</v>
      </c>
      <c r="C102" s="33" t="s">
        <v>11</v>
      </c>
      <c r="D102" s="27" t="s">
        <v>70</v>
      </c>
      <c r="E102" s="27" t="s">
        <v>87</v>
      </c>
      <c r="F102" s="27" t="s">
        <v>109</v>
      </c>
      <c r="G102" s="27" t="s">
        <v>73</v>
      </c>
      <c r="H102" s="21">
        <v>6989768.2000000002</v>
      </c>
      <c r="I102" s="21">
        <v>1317239.72</v>
      </c>
    </row>
    <row r="103" spans="1:9" s="14" customFormat="1" ht="46.8">
      <c r="A103" s="15">
        <v>3</v>
      </c>
      <c r="B103" s="25">
        <v>950</v>
      </c>
      <c r="C103" s="33" t="s">
        <v>12</v>
      </c>
      <c r="D103" s="27" t="s">
        <v>70</v>
      </c>
      <c r="E103" s="27" t="s">
        <v>87</v>
      </c>
      <c r="F103" s="27" t="s">
        <v>109</v>
      </c>
      <c r="G103" s="27" t="s">
        <v>74</v>
      </c>
      <c r="H103" s="21">
        <v>409565</v>
      </c>
      <c r="I103" s="21">
        <v>196228.09</v>
      </c>
    </row>
    <row r="104" spans="1:9" s="14" customFormat="1" ht="39" customHeight="1">
      <c r="A104" s="15">
        <v>3</v>
      </c>
      <c r="B104" s="25">
        <v>950</v>
      </c>
      <c r="C104" s="33" t="s">
        <v>21</v>
      </c>
      <c r="D104" s="27" t="s">
        <v>70</v>
      </c>
      <c r="E104" s="27" t="s">
        <v>87</v>
      </c>
      <c r="F104" s="27" t="s">
        <v>109</v>
      </c>
      <c r="G104" s="27" t="s">
        <v>81</v>
      </c>
      <c r="H104" s="21">
        <v>0</v>
      </c>
      <c r="I104" s="21">
        <v>0</v>
      </c>
    </row>
    <row r="105" spans="1:9" s="14" customFormat="1" ht="15.6">
      <c r="A105" s="15">
        <v>3</v>
      </c>
      <c r="B105" s="25">
        <v>950</v>
      </c>
      <c r="C105" s="33" t="s">
        <v>131</v>
      </c>
      <c r="D105" s="27" t="s">
        <v>70</v>
      </c>
      <c r="E105" s="27" t="s">
        <v>87</v>
      </c>
      <c r="F105" s="27" t="s">
        <v>109</v>
      </c>
      <c r="G105" s="27" t="s">
        <v>130</v>
      </c>
      <c r="H105" s="21">
        <v>0</v>
      </c>
      <c r="I105" s="21">
        <v>0</v>
      </c>
    </row>
    <row r="106" spans="1:9" s="14" customFormat="1" ht="21" customHeight="1">
      <c r="A106" s="15">
        <v>3</v>
      </c>
      <c r="B106" s="25">
        <v>950</v>
      </c>
      <c r="C106" s="33" t="s">
        <v>13</v>
      </c>
      <c r="D106" s="27" t="s">
        <v>70</v>
      </c>
      <c r="E106" s="27" t="s">
        <v>87</v>
      </c>
      <c r="F106" s="27" t="s">
        <v>109</v>
      </c>
      <c r="G106" s="27" t="s">
        <v>75</v>
      </c>
      <c r="H106" s="21">
        <v>1500</v>
      </c>
      <c r="I106" s="21">
        <v>0</v>
      </c>
    </row>
    <row r="107" spans="1:9" s="14" customFormat="1" ht="15" customHeight="1">
      <c r="A107" s="15">
        <v>1</v>
      </c>
      <c r="B107" s="25">
        <v>950</v>
      </c>
      <c r="C107" s="33" t="s">
        <v>14</v>
      </c>
      <c r="D107" s="27" t="s">
        <v>70</v>
      </c>
      <c r="E107" s="27" t="s">
        <v>76</v>
      </c>
      <c r="F107" s="27"/>
      <c r="G107" s="27"/>
      <c r="H107" s="28">
        <f>SUMIFS(H108:H1163,$B108:$B1163,$B108,$D108:$D1163,$D108,$E108:$E1163,$E108)/2</f>
        <v>529786.81999999995</v>
      </c>
      <c r="I107" s="28">
        <f>SUMIFS(I108:I1163,$B108:$B1163,$B108,$D108:$D1163,$D108,$E108:$E1163,$E108)/2</f>
        <v>12443.93</v>
      </c>
    </row>
    <row r="108" spans="1:9" s="14" customFormat="1" ht="78">
      <c r="A108" s="15">
        <v>2</v>
      </c>
      <c r="B108" s="25">
        <v>950</v>
      </c>
      <c r="C108" s="33" t="s">
        <v>189</v>
      </c>
      <c r="D108" s="27" t="s">
        <v>70</v>
      </c>
      <c r="E108" s="27" t="s">
        <v>76</v>
      </c>
      <c r="F108" s="27" t="s">
        <v>50</v>
      </c>
      <c r="G108" s="27" t="s">
        <v>72</v>
      </c>
      <c r="H108" s="28">
        <f>SUMIFS(H109:H1163,$B109:$B1163,$B108,$D109:$D1163,$D109,$E109:$E1163,$E109,$F109:$F1163,$F109)</f>
        <v>529786.81999999995</v>
      </c>
      <c r="I108" s="28">
        <f>SUMIFS(I109:I1163,$B109:$B1163,$B108,$D109:$D1163,$D109,$E109:$E1163,$E109,$F109:$F1163,$F109)</f>
        <v>12443.93</v>
      </c>
    </row>
    <row r="109" spans="1:9" s="14" customFormat="1" ht="46.8">
      <c r="A109" s="15">
        <v>3</v>
      </c>
      <c r="B109" s="25">
        <v>950</v>
      </c>
      <c r="C109" s="33" t="s">
        <v>12</v>
      </c>
      <c r="D109" s="27" t="s">
        <v>70</v>
      </c>
      <c r="E109" s="27" t="s">
        <v>76</v>
      </c>
      <c r="F109" s="27" t="s">
        <v>50</v>
      </c>
      <c r="G109" s="27" t="s">
        <v>74</v>
      </c>
      <c r="H109" s="21">
        <v>529786.81999999995</v>
      </c>
      <c r="I109" s="21">
        <v>12443.93</v>
      </c>
    </row>
    <row r="110" spans="1:9" s="14" customFormat="1" ht="15" customHeight="1">
      <c r="A110" s="15">
        <v>1</v>
      </c>
      <c r="B110" s="25">
        <v>950</v>
      </c>
      <c r="C110" s="34" t="s">
        <v>54</v>
      </c>
      <c r="D110" s="27" t="s">
        <v>87</v>
      </c>
      <c r="E110" s="27" t="s">
        <v>93</v>
      </c>
      <c r="F110" s="27"/>
      <c r="G110" s="27"/>
      <c r="H110" s="28">
        <f>SUMIFS(H111:H1166,$B111:$B1166,$B111,$D111:$D1166,$D111,$E111:$E1166,$E111)/2</f>
        <v>45033.67</v>
      </c>
      <c r="I110" s="28">
        <f>SUMIFS(I111:I1166,$B111:$B1166,$B111,$D111:$D1166,$D111,$E111:$E1166,$E111)/2</f>
        <v>0</v>
      </c>
    </row>
    <row r="111" spans="1:9" s="14" customFormat="1" ht="78">
      <c r="A111" s="15">
        <v>2</v>
      </c>
      <c r="B111" s="25">
        <v>950</v>
      </c>
      <c r="C111" s="33" t="s">
        <v>189</v>
      </c>
      <c r="D111" s="27" t="s">
        <v>87</v>
      </c>
      <c r="E111" s="27" t="s">
        <v>93</v>
      </c>
      <c r="F111" s="27" t="s">
        <v>50</v>
      </c>
      <c r="G111" s="27" t="s">
        <v>72</v>
      </c>
      <c r="H111" s="28">
        <f>SUMIFS(H112:H1166,$B112:$B1166,$B111,$D112:$D1166,$D112,$E112:$E1166,$E112,$F112:$F1166,$F112)</f>
        <v>45033.67</v>
      </c>
      <c r="I111" s="28">
        <f>SUMIFS(I112:I1166,$B112:$B1166,$B111,$D112:$D1166,$D112,$E112:$E1166,$E112,$F112:$F1166,$F112)</f>
        <v>0</v>
      </c>
    </row>
    <row r="112" spans="1:9" s="14" customFormat="1" ht="46.8">
      <c r="A112" s="15">
        <v>3</v>
      </c>
      <c r="B112" s="25">
        <v>950</v>
      </c>
      <c r="C112" s="33" t="s">
        <v>12</v>
      </c>
      <c r="D112" s="27" t="s">
        <v>87</v>
      </c>
      <c r="E112" s="27" t="s">
        <v>93</v>
      </c>
      <c r="F112" s="27" t="s">
        <v>50</v>
      </c>
      <c r="G112" s="27" t="s">
        <v>74</v>
      </c>
      <c r="H112" s="21">
        <v>45033.67</v>
      </c>
      <c r="I112" s="21">
        <v>0</v>
      </c>
    </row>
    <row r="113" spans="1:9" s="14" customFormat="1" ht="31.2">
      <c r="A113" s="15">
        <v>1</v>
      </c>
      <c r="B113" s="25">
        <v>950</v>
      </c>
      <c r="C113" s="33" t="s">
        <v>37</v>
      </c>
      <c r="D113" s="27" t="s">
        <v>87</v>
      </c>
      <c r="E113" s="27" t="s">
        <v>88</v>
      </c>
      <c r="F113" s="27"/>
      <c r="G113" s="27"/>
      <c r="H113" s="28">
        <f>SUMIFS(H114:H1169,$B114:$B1169,$B114,$D114:$D1169,$D114,$E114:$E1169,$E114)/2</f>
        <v>127953.35</v>
      </c>
      <c r="I113" s="28">
        <f>SUMIFS(I114:I1169,$B114:$B1169,$B114,$D114:$D1169,$D114,$E114:$E1169,$E114)/2</f>
        <v>0</v>
      </c>
    </row>
    <row r="114" spans="1:9" s="14" customFormat="1" ht="78">
      <c r="A114" s="15">
        <v>2</v>
      </c>
      <c r="B114" s="25">
        <v>950</v>
      </c>
      <c r="C114" s="33" t="s">
        <v>189</v>
      </c>
      <c r="D114" s="27" t="s">
        <v>87</v>
      </c>
      <c r="E114" s="27" t="s">
        <v>88</v>
      </c>
      <c r="F114" s="27" t="s">
        <v>50</v>
      </c>
      <c r="G114" s="27"/>
      <c r="H114" s="28">
        <f>SUMIFS(H115:H1169,$B115:$B1169,$B114,$D115:$D1169,$D115,$E115:$E1169,$E115,$F115:$F1169,$F115)</f>
        <v>127953.35</v>
      </c>
      <c r="I114" s="28">
        <f>SUMIFS(I115:I1169,$B115:$B1169,$B114,$D115:$D1169,$D115,$E115:$E1169,$E115,$F115:$F1169,$F115)</f>
        <v>0</v>
      </c>
    </row>
    <row r="115" spans="1:9" s="14" customFormat="1" ht="46.8">
      <c r="A115" s="15">
        <v>3</v>
      </c>
      <c r="B115" s="25">
        <v>950</v>
      </c>
      <c r="C115" s="33" t="s">
        <v>12</v>
      </c>
      <c r="D115" s="27" t="s">
        <v>87</v>
      </c>
      <c r="E115" s="27" t="s">
        <v>88</v>
      </c>
      <c r="F115" s="27" t="s">
        <v>50</v>
      </c>
      <c r="G115" s="27" t="s">
        <v>74</v>
      </c>
      <c r="H115" s="21">
        <v>127953.35</v>
      </c>
      <c r="I115" s="21">
        <v>0</v>
      </c>
    </row>
    <row r="116" spans="1:9" s="14" customFormat="1" ht="15.6">
      <c r="A116" s="15">
        <v>1</v>
      </c>
      <c r="B116" s="25">
        <v>950</v>
      </c>
      <c r="C116" s="33" t="s">
        <v>59</v>
      </c>
      <c r="D116" s="27" t="s">
        <v>93</v>
      </c>
      <c r="E116" s="27" t="s">
        <v>70</v>
      </c>
      <c r="F116" s="27"/>
      <c r="G116" s="27"/>
      <c r="H116" s="28">
        <f>SUMIFS(H117:H1172,$B117:$B1172,$B117,$D117:$D1172,$D117,$E117:$E1172,$E117)/2</f>
        <v>560000</v>
      </c>
      <c r="I116" s="28">
        <f>SUMIFS(I117:I1172,$B117:$B1172,$B117,$D117:$D1172,$D117,$E117:$E1172,$E117)/2</f>
        <v>27719.99</v>
      </c>
    </row>
    <row r="117" spans="1:9" s="14" customFormat="1" ht="78">
      <c r="A117" s="15">
        <v>2</v>
      </c>
      <c r="B117" s="25">
        <v>950</v>
      </c>
      <c r="C117" s="33" t="s">
        <v>189</v>
      </c>
      <c r="D117" s="27" t="s">
        <v>93</v>
      </c>
      <c r="E117" s="27" t="s">
        <v>70</v>
      </c>
      <c r="F117" s="27" t="s">
        <v>50</v>
      </c>
      <c r="G117" s="27"/>
      <c r="H117" s="28">
        <f>SUMIFS(H118:H1172,$B118:$B1172,$B117,$D118:$D1172,$D118,$E118:$E1172,$E118,$F118:$F1172,$F118)</f>
        <v>530000</v>
      </c>
      <c r="I117" s="28">
        <f>SUMIFS(I118:I1172,$B118:$B1172,$B117,$D118:$D1172,$D118,$E118:$E1172,$E118,$F118:$F1172,$F118)</f>
        <v>27719.99</v>
      </c>
    </row>
    <row r="118" spans="1:9" s="14" customFormat="1" ht="46.8">
      <c r="A118" s="15">
        <v>3</v>
      </c>
      <c r="B118" s="25">
        <v>950</v>
      </c>
      <c r="C118" s="33" t="s">
        <v>12</v>
      </c>
      <c r="D118" s="27" t="s">
        <v>93</v>
      </c>
      <c r="E118" s="27" t="s">
        <v>70</v>
      </c>
      <c r="F118" s="27" t="s">
        <v>50</v>
      </c>
      <c r="G118" s="27" t="s">
        <v>74</v>
      </c>
      <c r="H118" s="21">
        <v>530000</v>
      </c>
      <c r="I118" s="21">
        <v>27719.99</v>
      </c>
    </row>
    <row r="119" spans="1:9" s="14" customFormat="1" ht="62.4">
      <c r="A119" s="15">
        <v>2</v>
      </c>
      <c r="B119" s="25">
        <v>950</v>
      </c>
      <c r="C119" s="33" t="s">
        <v>166</v>
      </c>
      <c r="D119" s="27" t="s">
        <v>93</v>
      </c>
      <c r="E119" s="27" t="s">
        <v>70</v>
      </c>
      <c r="F119" s="27" t="s">
        <v>165</v>
      </c>
      <c r="G119" s="27"/>
      <c r="H119" s="28">
        <f>SUMIFS(H120:H1174,$B120:$B1174,$B119,$D120:$D1174,$D120,$E120:$E1174,$E120,$F120:$F1174,$F120)</f>
        <v>30000</v>
      </c>
      <c r="I119" s="28">
        <f>SUMIFS(I120:I1174,$B120:$B1174,$B119,$D120:$D1174,$D120,$E120:$E1174,$E120,$F120:$F1174,$F120)</f>
        <v>0</v>
      </c>
    </row>
    <row r="120" spans="1:9" s="14" customFormat="1" ht="46.8">
      <c r="A120" s="15">
        <v>3</v>
      </c>
      <c r="B120" s="25">
        <v>950</v>
      </c>
      <c r="C120" s="33" t="s">
        <v>12</v>
      </c>
      <c r="D120" s="27" t="s">
        <v>93</v>
      </c>
      <c r="E120" s="27" t="s">
        <v>70</v>
      </c>
      <c r="F120" s="27" t="s">
        <v>165</v>
      </c>
      <c r="G120" s="27" t="s">
        <v>74</v>
      </c>
      <c r="H120" s="21">
        <v>30000</v>
      </c>
      <c r="I120" s="21">
        <v>0</v>
      </c>
    </row>
    <row r="121" spans="1:9" s="14" customFormat="1" ht="46.8">
      <c r="A121" s="15">
        <v>2</v>
      </c>
      <c r="B121" s="25">
        <v>950</v>
      </c>
      <c r="C121" s="33" t="s">
        <v>186</v>
      </c>
      <c r="D121" s="27" t="s">
        <v>93</v>
      </c>
      <c r="E121" s="27" t="s">
        <v>70</v>
      </c>
      <c r="F121" s="27" t="s">
        <v>187</v>
      </c>
      <c r="G121" s="27"/>
      <c r="H121" s="28">
        <f>SUMIFS(H122:H1176,$B122:$B1176,$B121,$D122:$D1176,$D122,$E122:$E1176,$E122,$F122:$F1176,$F122)</f>
        <v>0</v>
      </c>
      <c r="I121" s="28">
        <f>SUMIFS(I122:I1176,$B122:$B1176,$B121,$D122:$D1176,$D122,$E122:$E1176,$E122,$F122:$F1176,$F122)</f>
        <v>0</v>
      </c>
    </row>
    <row r="122" spans="1:9" s="14" customFormat="1" ht="15.6">
      <c r="A122" s="15">
        <v>3</v>
      </c>
      <c r="B122" s="25">
        <v>950</v>
      </c>
      <c r="C122" s="33" t="s">
        <v>131</v>
      </c>
      <c r="D122" s="27" t="s">
        <v>93</v>
      </c>
      <c r="E122" s="27" t="s">
        <v>70</v>
      </c>
      <c r="F122" s="27" t="s">
        <v>187</v>
      </c>
      <c r="G122" s="27" t="s">
        <v>130</v>
      </c>
      <c r="H122" s="21">
        <v>0</v>
      </c>
      <c r="I122" s="21">
        <v>0</v>
      </c>
    </row>
    <row r="123" spans="1:9" s="14" customFormat="1" ht="15.6">
      <c r="A123" s="15">
        <v>1</v>
      </c>
      <c r="B123" s="25">
        <v>950</v>
      </c>
      <c r="C123" s="33" t="s">
        <v>115</v>
      </c>
      <c r="D123" s="27" t="s">
        <v>93</v>
      </c>
      <c r="E123" s="27" t="s">
        <v>89</v>
      </c>
      <c r="F123" s="27" t="s">
        <v>7</v>
      </c>
      <c r="G123" s="27" t="s">
        <v>72</v>
      </c>
      <c r="H123" s="28">
        <f>SUMIFS(H124:H1179,$B124:$B1179,$B124,$D124:$D1179,$D124,$E124:$E1179,$E124)/2</f>
        <v>0</v>
      </c>
      <c r="I123" s="28">
        <f>SUMIFS(I124:I1179,$B124:$B1179,$B124,$D124:$D1179,$D124,$E124:$E1179,$E124)/2</f>
        <v>0</v>
      </c>
    </row>
    <row r="124" spans="1:9" s="14" customFormat="1" ht="78">
      <c r="A124" s="15">
        <v>2</v>
      </c>
      <c r="B124" s="25">
        <v>950</v>
      </c>
      <c r="C124" s="33" t="s">
        <v>189</v>
      </c>
      <c r="D124" s="27" t="s">
        <v>93</v>
      </c>
      <c r="E124" s="27" t="s">
        <v>89</v>
      </c>
      <c r="F124" s="27" t="s">
        <v>50</v>
      </c>
      <c r="G124" s="27" t="s">
        <v>72</v>
      </c>
      <c r="H124" s="28">
        <f>SUMIFS(H125:H1179,$B125:$B1179,$B124,$D125:$D1179,$D125,$E125:$E1179,$E125,$F125:$F1179,$F125)</f>
        <v>0</v>
      </c>
      <c r="I124" s="28">
        <f>SUMIFS(I125:I1179,$B125:$B1179,$B124,$D125:$D1179,$D125,$E125:$E1179,$E125,$F125:$F1179,$F125)</f>
        <v>0</v>
      </c>
    </row>
    <row r="125" spans="1:9" s="14" customFormat="1" ht="52.2" customHeight="1">
      <c r="A125" s="15">
        <v>3</v>
      </c>
      <c r="B125" s="25">
        <v>950</v>
      </c>
      <c r="C125" s="33" t="s">
        <v>12</v>
      </c>
      <c r="D125" s="27" t="s">
        <v>93</v>
      </c>
      <c r="E125" s="27" t="s">
        <v>89</v>
      </c>
      <c r="F125" s="27" t="s">
        <v>50</v>
      </c>
      <c r="G125" s="27" t="s">
        <v>74</v>
      </c>
      <c r="H125" s="21">
        <v>0</v>
      </c>
      <c r="I125" s="21">
        <v>0</v>
      </c>
    </row>
    <row r="126" spans="1:9" s="14" customFormat="1" ht="15.6">
      <c r="A126" s="15">
        <v>1</v>
      </c>
      <c r="B126" s="25">
        <v>950</v>
      </c>
      <c r="C126" s="33" t="s">
        <v>38</v>
      </c>
      <c r="D126" s="27" t="s">
        <v>82</v>
      </c>
      <c r="E126" s="27" t="s">
        <v>89</v>
      </c>
      <c r="F126" s="27"/>
      <c r="G126" s="27"/>
      <c r="H126" s="28">
        <f>SUMIFS(H127:H1182,$B127:$B1182,$B127,$D127:$D1182,$D127,$E127:$E1182,$E127)/2</f>
        <v>28593494.359999999</v>
      </c>
      <c r="I126" s="28">
        <f>SUMIFS(I127:I1182,$B127:$B1182,$B127,$D127:$D1182,$D127,$E127:$E1182,$E127)/2</f>
        <v>8814770.6199999992</v>
      </c>
    </row>
    <row r="127" spans="1:9" s="14" customFormat="1" ht="62.4">
      <c r="A127" s="15">
        <v>2</v>
      </c>
      <c r="B127" s="25">
        <v>950</v>
      </c>
      <c r="C127" s="33" t="s">
        <v>159</v>
      </c>
      <c r="D127" s="27" t="s">
        <v>82</v>
      </c>
      <c r="E127" s="27" t="s">
        <v>89</v>
      </c>
      <c r="F127" s="27" t="s">
        <v>128</v>
      </c>
      <c r="G127" s="27"/>
      <c r="H127" s="28">
        <f>SUMIFS(H128:H1182,$B128:$B1182,$B127,$D128:$D1182,$D128,$E128:$E1182,$E128,$F128:$F1182,$F128)</f>
        <v>280000</v>
      </c>
      <c r="I127" s="28">
        <f>SUMIFS(I128:I1182,$B128:$B1182,$B127,$D128:$D1182,$D128,$E128:$E1182,$E128,$F128:$F1182,$F128)</f>
        <v>0</v>
      </c>
    </row>
    <row r="128" spans="1:9" s="14" customFormat="1" ht="46.8">
      <c r="A128" s="15">
        <v>3</v>
      </c>
      <c r="B128" s="25">
        <v>950</v>
      </c>
      <c r="C128" s="33" t="s">
        <v>12</v>
      </c>
      <c r="D128" s="27" t="s">
        <v>82</v>
      </c>
      <c r="E128" s="27" t="s">
        <v>89</v>
      </c>
      <c r="F128" s="27" t="s">
        <v>128</v>
      </c>
      <c r="G128" s="27" t="s">
        <v>74</v>
      </c>
      <c r="H128" s="21">
        <v>280000</v>
      </c>
      <c r="I128" s="21">
        <v>0</v>
      </c>
    </row>
    <row r="129" spans="1:9" s="14" customFormat="1" ht="78">
      <c r="A129" s="15">
        <v>2</v>
      </c>
      <c r="B129" s="25">
        <v>950</v>
      </c>
      <c r="C129" s="37" t="s">
        <v>178</v>
      </c>
      <c r="D129" s="27" t="s">
        <v>82</v>
      </c>
      <c r="E129" s="27" t="s">
        <v>89</v>
      </c>
      <c r="F129" s="27" t="s">
        <v>39</v>
      </c>
      <c r="G129" s="27"/>
      <c r="H129" s="28">
        <f>SUMIFS(H130:H1184,$B130:$B1184,$B129,$D130:$D1184,$D130,$E130:$E1184,$E130,$F130:$F1184,$F130)</f>
        <v>350000</v>
      </c>
      <c r="I129" s="28">
        <f>SUMIFS(I130:I1184,$B130:$B1184,$B129,$D130:$D1184,$D130,$E130:$E1184,$E130,$F130:$F1184,$F130)</f>
        <v>0</v>
      </c>
    </row>
    <row r="130" spans="1:9" s="14" customFormat="1" ht="46.8">
      <c r="A130" s="15">
        <v>3</v>
      </c>
      <c r="B130" s="25">
        <v>950</v>
      </c>
      <c r="C130" s="33" t="s">
        <v>12</v>
      </c>
      <c r="D130" s="27" t="s">
        <v>82</v>
      </c>
      <c r="E130" s="27" t="s">
        <v>89</v>
      </c>
      <c r="F130" s="27" t="s">
        <v>39</v>
      </c>
      <c r="G130" s="27" t="s">
        <v>74</v>
      </c>
      <c r="H130" s="21">
        <v>350000</v>
      </c>
      <c r="I130" s="21">
        <v>0</v>
      </c>
    </row>
    <row r="131" spans="1:9" s="14" customFormat="1" ht="78">
      <c r="A131" s="15">
        <v>2</v>
      </c>
      <c r="B131" s="25">
        <v>950</v>
      </c>
      <c r="C131" s="33" t="s">
        <v>189</v>
      </c>
      <c r="D131" s="27" t="s">
        <v>82</v>
      </c>
      <c r="E131" s="27" t="s">
        <v>89</v>
      </c>
      <c r="F131" s="27" t="s">
        <v>50</v>
      </c>
      <c r="G131" s="27"/>
      <c r="H131" s="28">
        <f>SUMIFS(H132:H1186,$B132:$B1186,$B131,$D132:$D1186,$D132,$E132:$E1186,$E132,$F132:$F1186,$F132)</f>
        <v>27963494.359999999</v>
      </c>
      <c r="I131" s="28">
        <f>SUMIFS(I132:I1186,$B132:$B1186,$B131,$D132:$D1186,$D132,$E132:$E1186,$E132,$F132:$F1186,$F132)</f>
        <v>8814770.6199999992</v>
      </c>
    </row>
    <row r="132" spans="1:9" s="14" customFormat="1" ht="46.8">
      <c r="A132" s="15">
        <v>3</v>
      </c>
      <c r="B132" s="25">
        <v>950</v>
      </c>
      <c r="C132" s="33" t="s">
        <v>12</v>
      </c>
      <c r="D132" s="27" t="s">
        <v>82</v>
      </c>
      <c r="E132" s="27" t="s">
        <v>89</v>
      </c>
      <c r="F132" s="27" t="s">
        <v>50</v>
      </c>
      <c r="G132" s="27" t="s">
        <v>74</v>
      </c>
      <c r="H132" s="21">
        <v>27963494.359999999</v>
      </c>
      <c r="I132" s="21">
        <v>8814770.6199999992</v>
      </c>
    </row>
    <row r="133" spans="1:9" s="14" customFormat="1" ht="46.8">
      <c r="A133" s="15">
        <v>2</v>
      </c>
      <c r="B133" s="25">
        <v>950</v>
      </c>
      <c r="C133" s="33" t="s">
        <v>162</v>
      </c>
      <c r="D133" s="27" t="s">
        <v>82</v>
      </c>
      <c r="E133" s="27" t="s">
        <v>89</v>
      </c>
      <c r="F133" s="27" t="s">
        <v>157</v>
      </c>
      <c r="G133" s="27"/>
      <c r="H133" s="28">
        <f>SUMIFS(H134:H1188,$B134:$B1188,$B133,$D134:$D1188,$D134,$E134:$E1188,$E134,$F134:$F1188,$F134)</f>
        <v>0</v>
      </c>
      <c r="I133" s="28">
        <f>SUMIFS(I134:I1188,$B134:$B1188,$B133,$D134:$D1188,$D134,$E134:$E1188,$E134,$F134:$F1188,$F134)</f>
        <v>0</v>
      </c>
    </row>
    <row r="134" spans="1:9" s="14" customFormat="1" ht="46.8">
      <c r="A134" s="15">
        <v>3</v>
      </c>
      <c r="B134" s="25">
        <v>950</v>
      </c>
      <c r="C134" s="33" t="s">
        <v>12</v>
      </c>
      <c r="D134" s="27" t="s">
        <v>82</v>
      </c>
      <c r="E134" s="27" t="s">
        <v>89</v>
      </c>
      <c r="F134" s="27" t="s">
        <v>157</v>
      </c>
      <c r="G134" s="27" t="s">
        <v>74</v>
      </c>
      <c r="H134" s="21">
        <v>0</v>
      </c>
      <c r="I134" s="21">
        <v>0</v>
      </c>
    </row>
    <row r="135" spans="1:9" s="14" customFormat="1" ht="15.6">
      <c r="A135" s="15">
        <v>1</v>
      </c>
      <c r="B135" s="25">
        <v>950</v>
      </c>
      <c r="C135" s="33" t="s">
        <v>134</v>
      </c>
      <c r="D135" s="27" t="s">
        <v>85</v>
      </c>
      <c r="E135" s="27" t="s">
        <v>87</v>
      </c>
      <c r="F135" s="27"/>
      <c r="G135" s="27"/>
      <c r="H135" s="28">
        <f>SUMIFS(H136:H1191,$B136:$B1191,$B136,$D136:$D1191,$D136,$E136:$E1191,$E136)/2</f>
        <v>18963450</v>
      </c>
      <c r="I135" s="28">
        <f>SUMIFS(I136:I1191,$B136:$B1191,$B136,$D136:$D1191,$D136,$E136:$E1191,$E136)/2</f>
        <v>2866666.66</v>
      </c>
    </row>
    <row r="136" spans="1:9" s="14" customFormat="1" ht="104.25" customHeight="1">
      <c r="A136" s="15">
        <v>2</v>
      </c>
      <c r="B136" s="25">
        <v>950</v>
      </c>
      <c r="C136" s="33" t="s">
        <v>183</v>
      </c>
      <c r="D136" s="27" t="s">
        <v>85</v>
      </c>
      <c r="E136" s="27" t="s">
        <v>87</v>
      </c>
      <c r="F136" s="27" t="s">
        <v>122</v>
      </c>
      <c r="G136" s="27"/>
      <c r="H136" s="28">
        <f>SUMIFS(H137:H1191,$B137:$B1191,$B136,$D137:$D1191,$D137,$E137:$E1191,$E137,$F137:$F1191,$F137)</f>
        <v>18963450</v>
      </c>
      <c r="I136" s="28">
        <f>SUMIFS(I137:I1191,$B137:$B1191,$B136,$D137:$D1191,$D137,$E137:$E1191,$E137,$F137:$F1191,$F137)</f>
        <v>2866666.66</v>
      </c>
    </row>
    <row r="137" spans="1:9" s="14" customFormat="1" ht="15.6">
      <c r="A137" s="15">
        <v>3</v>
      </c>
      <c r="B137" s="25">
        <v>950</v>
      </c>
      <c r="C137" s="33" t="s">
        <v>120</v>
      </c>
      <c r="D137" s="27" t="s">
        <v>85</v>
      </c>
      <c r="E137" s="27" t="s">
        <v>87</v>
      </c>
      <c r="F137" s="27" t="s">
        <v>122</v>
      </c>
      <c r="G137" s="27" t="s">
        <v>121</v>
      </c>
      <c r="H137" s="21">
        <v>18963450</v>
      </c>
      <c r="I137" s="21">
        <v>2866666.66</v>
      </c>
    </row>
    <row r="138" spans="1:9" s="14" customFormat="1" ht="31.2">
      <c r="A138" s="15">
        <v>0</v>
      </c>
      <c r="B138" s="22">
        <v>955</v>
      </c>
      <c r="C138" s="23" t="s">
        <v>40</v>
      </c>
      <c r="D138" s="35" t="s">
        <v>72</v>
      </c>
      <c r="E138" s="35" t="s">
        <v>72</v>
      </c>
      <c r="F138" s="35" t="s">
        <v>7</v>
      </c>
      <c r="G138" s="35" t="s">
        <v>72</v>
      </c>
      <c r="H138" s="24">
        <f>SUMIFS(H139:H1200,$B139:$B1200,$B139)/3</f>
        <v>472679076.3599999</v>
      </c>
      <c r="I138" s="24">
        <f>SUMIFS(I139:I1200,$B139:$B1200,$B139)/3</f>
        <v>71442859.450000003</v>
      </c>
    </row>
    <row r="139" spans="1:9" s="14" customFormat="1" ht="62.4">
      <c r="A139" s="15">
        <v>1</v>
      </c>
      <c r="B139" s="25">
        <v>955</v>
      </c>
      <c r="C139" s="33" t="s">
        <v>41</v>
      </c>
      <c r="D139" s="27" t="s">
        <v>70</v>
      </c>
      <c r="E139" s="27" t="s">
        <v>89</v>
      </c>
      <c r="F139" s="27" t="s">
        <v>7</v>
      </c>
      <c r="G139" s="27" t="s">
        <v>72</v>
      </c>
      <c r="H139" s="28">
        <f>SUMIFS(H140:H1195,$B140:$B1195,$B140,$D140:$D1195,$D140,$E140:$E1195,$E140)/2</f>
        <v>2991572.2</v>
      </c>
      <c r="I139" s="28">
        <f>SUMIFS(I140:I1195,$B140:$B1195,$B140,$D140:$D1195,$D140,$E140:$E1195,$E140)/2</f>
        <v>584972.56000000006</v>
      </c>
    </row>
    <row r="140" spans="1:9" s="14" customFormat="1" ht="78">
      <c r="A140" s="15">
        <v>2</v>
      </c>
      <c r="B140" s="25">
        <v>955</v>
      </c>
      <c r="C140" s="33" t="s">
        <v>9</v>
      </c>
      <c r="D140" s="27" t="s">
        <v>70</v>
      </c>
      <c r="E140" s="27" t="s">
        <v>89</v>
      </c>
      <c r="F140" s="27" t="s">
        <v>109</v>
      </c>
      <c r="G140" s="27" t="s">
        <v>72</v>
      </c>
      <c r="H140" s="28">
        <f>SUMIFS(H141:H1195,$B141:$B1195,$B140,$D141:$D1195,$D141,$E141:$E1195,$E141,$F141:$F1195,$F141)</f>
        <v>2991572.2</v>
      </c>
      <c r="I140" s="28">
        <f>SUMIFS(I141:I1195,$B141:$B1195,$B140,$D141:$D1195,$D141,$E141:$E1195,$E141,$F141:$F1195,$F141)</f>
        <v>584972.56000000006</v>
      </c>
    </row>
    <row r="141" spans="1:9" s="14" customFormat="1" ht="46.8">
      <c r="A141" s="15">
        <v>3</v>
      </c>
      <c r="B141" s="25">
        <v>955</v>
      </c>
      <c r="C141" s="33" t="s">
        <v>11</v>
      </c>
      <c r="D141" s="27" t="s">
        <v>70</v>
      </c>
      <c r="E141" s="27" t="s">
        <v>89</v>
      </c>
      <c r="F141" s="27" t="s">
        <v>109</v>
      </c>
      <c r="G141" s="27" t="s">
        <v>73</v>
      </c>
      <c r="H141" s="21">
        <v>2991572.2</v>
      </c>
      <c r="I141" s="21">
        <v>584972.56000000006</v>
      </c>
    </row>
    <row r="142" spans="1:9" s="14" customFormat="1" ht="46.8">
      <c r="A142" s="15">
        <v>3</v>
      </c>
      <c r="B142" s="25">
        <v>955</v>
      </c>
      <c r="C142" s="26" t="s">
        <v>12</v>
      </c>
      <c r="D142" s="27" t="s">
        <v>70</v>
      </c>
      <c r="E142" s="27" t="s">
        <v>89</v>
      </c>
      <c r="F142" s="27" t="s">
        <v>109</v>
      </c>
      <c r="G142" s="27" t="s">
        <v>74</v>
      </c>
      <c r="H142" s="21">
        <v>0</v>
      </c>
      <c r="I142" s="21">
        <v>0</v>
      </c>
    </row>
    <row r="143" spans="1:9" s="14" customFormat="1" ht="78">
      <c r="A143" s="15">
        <v>1</v>
      </c>
      <c r="B143" s="25">
        <v>955</v>
      </c>
      <c r="C143" s="33" t="s">
        <v>34</v>
      </c>
      <c r="D143" s="27" t="s">
        <v>70</v>
      </c>
      <c r="E143" s="27" t="s">
        <v>87</v>
      </c>
      <c r="F143" s="27" t="s">
        <v>7</v>
      </c>
      <c r="G143" s="27" t="s">
        <v>72</v>
      </c>
      <c r="H143" s="28">
        <f>SUMIFS(H144:H1199,$B144:$B1199,$B144,$D144:$D1199,$D144,$E144:$E1199,$E144)/2</f>
        <v>29806044.379999999</v>
      </c>
      <c r="I143" s="28">
        <f>SUMIFS(I144:I1199,$B144:$B1199,$B144,$D144:$D1199,$D144,$E144:$E1199,$E144)/2</f>
        <v>6445744.0300000003</v>
      </c>
    </row>
    <row r="144" spans="1:9" s="14" customFormat="1" ht="62.4">
      <c r="A144" s="15">
        <v>2</v>
      </c>
      <c r="B144" s="25">
        <v>955</v>
      </c>
      <c r="C144" s="30" t="s">
        <v>173</v>
      </c>
      <c r="D144" s="27" t="s">
        <v>70</v>
      </c>
      <c r="E144" s="27" t="s">
        <v>87</v>
      </c>
      <c r="F144" s="27" t="s">
        <v>15</v>
      </c>
      <c r="G144" s="27" t="s">
        <v>72</v>
      </c>
      <c r="H144" s="28">
        <f>SUMIFS(H145:H1199,$B145:$B1199,$B144,$D145:$D1199,$D145,$E145:$E1199,$E145,$F145:$F1199,$F145)</f>
        <v>309000</v>
      </c>
      <c r="I144" s="28">
        <f>SUMIFS(I145:I1199,$B145:$B1199,$B144,$D145:$D1199,$D145,$E145:$E1199,$E145,$F145:$F1199,$F145)</f>
        <v>29940</v>
      </c>
    </row>
    <row r="145" spans="1:9" s="14" customFormat="1" ht="46.8">
      <c r="A145" s="15">
        <v>3</v>
      </c>
      <c r="B145" s="25">
        <v>955</v>
      </c>
      <c r="C145" s="26" t="s">
        <v>12</v>
      </c>
      <c r="D145" s="27" t="s">
        <v>70</v>
      </c>
      <c r="E145" s="27" t="s">
        <v>87</v>
      </c>
      <c r="F145" s="27" t="s">
        <v>15</v>
      </c>
      <c r="G145" s="27" t="s">
        <v>74</v>
      </c>
      <c r="H145" s="21">
        <v>309000</v>
      </c>
      <c r="I145" s="21">
        <v>29940</v>
      </c>
    </row>
    <row r="146" spans="1:9" s="14" customFormat="1" ht="62.4">
      <c r="A146" s="15">
        <v>2</v>
      </c>
      <c r="B146" s="29">
        <v>955</v>
      </c>
      <c r="C146" s="30" t="s">
        <v>174</v>
      </c>
      <c r="D146" s="31" t="s">
        <v>70</v>
      </c>
      <c r="E146" s="27" t="s">
        <v>87</v>
      </c>
      <c r="F146" s="27" t="s">
        <v>42</v>
      </c>
      <c r="G146" s="27" t="s">
        <v>72</v>
      </c>
      <c r="H146" s="28">
        <f>SUMIFS(H147:H1201,$B147:$B1201,$B146,$D147:$D1201,$D147,$E147:$E1201,$E147,$F147:$F1201,$F147)</f>
        <v>79500</v>
      </c>
      <c r="I146" s="28">
        <f>SUMIFS(I147:I1201,$B147:$B1201,$B146,$D147:$D1201,$D147,$E147:$E1201,$E147,$F147:$F1201,$F147)</f>
        <v>0</v>
      </c>
    </row>
    <row r="147" spans="1:9" s="14" customFormat="1" ht="46.8">
      <c r="A147" s="15">
        <v>3</v>
      </c>
      <c r="B147" s="25">
        <v>955</v>
      </c>
      <c r="C147" s="32" t="s">
        <v>12</v>
      </c>
      <c r="D147" s="27" t="s">
        <v>70</v>
      </c>
      <c r="E147" s="27" t="s">
        <v>87</v>
      </c>
      <c r="F147" s="27" t="s">
        <v>42</v>
      </c>
      <c r="G147" s="27" t="s">
        <v>74</v>
      </c>
      <c r="H147" s="21">
        <v>79500</v>
      </c>
      <c r="I147" s="21">
        <v>0</v>
      </c>
    </row>
    <row r="148" spans="1:9" s="14" customFormat="1" ht="78">
      <c r="A148" s="15">
        <v>2</v>
      </c>
      <c r="B148" s="25">
        <v>955</v>
      </c>
      <c r="C148" s="33" t="s">
        <v>9</v>
      </c>
      <c r="D148" s="27" t="s">
        <v>70</v>
      </c>
      <c r="E148" s="27" t="s">
        <v>87</v>
      </c>
      <c r="F148" s="27" t="s">
        <v>109</v>
      </c>
      <c r="G148" s="27" t="s">
        <v>72</v>
      </c>
      <c r="H148" s="28">
        <f>SUMIFS(H149:H1203,$B149:$B1203,$B148,$D149:$D1203,$D149,$E149:$E1203,$E149,$F149:$F1203,$F149)</f>
        <v>29417544.379999999</v>
      </c>
      <c r="I148" s="28">
        <f>SUMIFS(I149:I1203,$B149:$B1203,$B148,$D149:$D1203,$D149,$E149:$E1203,$E149,$F149:$F1203,$F149)</f>
        <v>6415804.0300000003</v>
      </c>
    </row>
    <row r="149" spans="1:9" s="14" customFormat="1" ht="46.8">
      <c r="A149" s="15">
        <v>3</v>
      </c>
      <c r="B149" s="25">
        <v>955</v>
      </c>
      <c r="C149" s="33" t="s">
        <v>11</v>
      </c>
      <c r="D149" s="27" t="s">
        <v>70</v>
      </c>
      <c r="E149" s="27" t="s">
        <v>87</v>
      </c>
      <c r="F149" s="27" t="s">
        <v>109</v>
      </c>
      <c r="G149" s="27" t="s">
        <v>73</v>
      </c>
      <c r="H149" s="21">
        <v>27353928.379999999</v>
      </c>
      <c r="I149" s="21">
        <v>6162959.6200000001</v>
      </c>
    </row>
    <row r="150" spans="1:9" s="14" customFormat="1" ht="46.8">
      <c r="A150" s="15">
        <v>3</v>
      </c>
      <c r="B150" s="25">
        <v>955</v>
      </c>
      <c r="C150" s="33" t="s">
        <v>12</v>
      </c>
      <c r="D150" s="27" t="s">
        <v>70</v>
      </c>
      <c r="E150" s="27" t="s">
        <v>87</v>
      </c>
      <c r="F150" s="27" t="s">
        <v>109</v>
      </c>
      <c r="G150" s="27" t="s">
        <v>74</v>
      </c>
      <c r="H150" s="21">
        <v>2019066</v>
      </c>
      <c r="I150" s="21">
        <v>208877.21</v>
      </c>
    </row>
    <row r="151" spans="1:9" s="14" customFormat="1" ht="37.950000000000003" customHeight="1">
      <c r="A151" s="15">
        <v>3</v>
      </c>
      <c r="B151" s="25">
        <v>955</v>
      </c>
      <c r="C151" s="33" t="s">
        <v>21</v>
      </c>
      <c r="D151" s="27" t="s">
        <v>70</v>
      </c>
      <c r="E151" s="27" t="s">
        <v>87</v>
      </c>
      <c r="F151" s="27" t="s">
        <v>109</v>
      </c>
      <c r="G151" s="27" t="s">
        <v>81</v>
      </c>
      <c r="H151" s="21">
        <v>0</v>
      </c>
      <c r="I151" s="21">
        <v>0</v>
      </c>
    </row>
    <row r="152" spans="1:9" s="14" customFormat="1" ht="15.6">
      <c r="A152" s="15">
        <v>3</v>
      </c>
      <c r="B152" s="25">
        <v>955</v>
      </c>
      <c r="C152" s="33" t="s">
        <v>13</v>
      </c>
      <c r="D152" s="27" t="s">
        <v>70</v>
      </c>
      <c r="E152" s="27" t="s">
        <v>87</v>
      </c>
      <c r="F152" s="27" t="s">
        <v>109</v>
      </c>
      <c r="G152" s="27" t="s">
        <v>75</v>
      </c>
      <c r="H152" s="21">
        <v>44550</v>
      </c>
      <c r="I152" s="21">
        <v>43967.199999999997</v>
      </c>
    </row>
    <row r="153" spans="1:9" s="14" customFormat="1" ht="15.6">
      <c r="A153" s="15">
        <v>1</v>
      </c>
      <c r="B153" s="25">
        <v>955</v>
      </c>
      <c r="C153" s="33" t="s">
        <v>138</v>
      </c>
      <c r="D153" s="27" t="s">
        <v>70</v>
      </c>
      <c r="E153" s="27" t="s">
        <v>93</v>
      </c>
      <c r="F153" s="27" t="s">
        <v>7</v>
      </c>
      <c r="G153" s="27" t="s">
        <v>72</v>
      </c>
      <c r="H153" s="28">
        <f>SUMIFS(H154:H1209,$B154:$B1209,$B154,$D154:$D1209,$D154,$E154:$E1209,$E154)/2</f>
        <v>2649.56</v>
      </c>
      <c r="I153" s="28">
        <f>SUMIFS(I154:I1209,$B154:$B1209,$B154,$D154:$D1209,$D154,$E154:$E1209,$E154)/2</f>
        <v>0</v>
      </c>
    </row>
    <row r="154" spans="1:9" s="14" customFormat="1" ht="46.8">
      <c r="A154" s="15">
        <v>2</v>
      </c>
      <c r="B154" s="25">
        <v>955</v>
      </c>
      <c r="C154" s="30" t="s">
        <v>139</v>
      </c>
      <c r="D154" s="27" t="s">
        <v>70</v>
      </c>
      <c r="E154" s="27" t="s">
        <v>93</v>
      </c>
      <c r="F154" s="27" t="s">
        <v>140</v>
      </c>
      <c r="G154" s="27" t="s">
        <v>72</v>
      </c>
      <c r="H154" s="28">
        <f>SUMIFS(H155:H1209,$B155:$B1209,$B154,$D155:$D1209,$D155,$E155:$E1209,$E155,$F155:$F1209,$F155)</f>
        <v>2649.56</v>
      </c>
      <c r="I154" s="28">
        <f>SUMIFS(I155:I1209,$B155:$B1209,$B154,$D155:$D1209,$D155,$E155:$E1209,$E155,$F155:$F1209,$F155)</f>
        <v>0</v>
      </c>
    </row>
    <row r="155" spans="1:9" s="14" customFormat="1" ht="46.8">
      <c r="A155" s="15">
        <v>3</v>
      </c>
      <c r="B155" s="25">
        <v>955</v>
      </c>
      <c r="C155" s="26" t="s">
        <v>12</v>
      </c>
      <c r="D155" s="27" t="s">
        <v>70</v>
      </c>
      <c r="E155" s="27" t="s">
        <v>93</v>
      </c>
      <c r="F155" s="27" t="s">
        <v>140</v>
      </c>
      <c r="G155" s="27" t="s">
        <v>74</v>
      </c>
      <c r="H155" s="21">
        <v>2649.56</v>
      </c>
      <c r="I155" s="21">
        <v>0</v>
      </c>
    </row>
    <row r="156" spans="1:9" s="14" customFormat="1" ht="15.6">
      <c r="A156" s="15">
        <v>1</v>
      </c>
      <c r="B156" s="25">
        <v>955</v>
      </c>
      <c r="C156" s="33" t="s">
        <v>43</v>
      </c>
      <c r="D156" s="27" t="s">
        <v>70</v>
      </c>
      <c r="E156" s="27" t="s">
        <v>86</v>
      </c>
      <c r="F156" s="27" t="s">
        <v>7</v>
      </c>
      <c r="G156" s="27" t="s">
        <v>72</v>
      </c>
      <c r="H156" s="28">
        <f>SUMIFS(H157:H1212,$B157:$B1212,$B157,$D157:$D1212,$D157,$E157:$E1212,$E157)/2</f>
        <v>100000</v>
      </c>
      <c r="I156" s="28">
        <f>SUMIFS(I157:I1212,$B157:$B1212,$B157,$D157:$D1212,$D157,$E157:$E1212,$E157)/2</f>
        <v>0</v>
      </c>
    </row>
    <row r="157" spans="1:9" s="14" customFormat="1" ht="46.8">
      <c r="A157" s="15">
        <v>2</v>
      </c>
      <c r="B157" s="25">
        <v>955</v>
      </c>
      <c r="C157" s="33" t="s">
        <v>35</v>
      </c>
      <c r="D157" s="27" t="s">
        <v>70</v>
      </c>
      <c r="E157" s="27" t="s">
        <v>86</v>
      </c>
      <c r="F157" s="27" t="s">
        <v>111</v>
      </c>
      <c r="G157" s="27" t="s">
        <v>72</v>
      </c>
      <c r="H157" s="28">
        <f>SUMIFS(H158:H1212,$B158:$B1212,$B157,$D158:$D1212,$D158,$E158:$E1212,$E158,$F158:$F1212,$F158)</f>
        <v>100000</v>
      </c>
      <c r="I157" s="28">
        <f>SUMIFS(I158:I1212,$B158:$B1212,$B157,$D158:$D1212,$D158,$E158:$E1212,$E158,$F158:$F1212,$F158)</f>
        <v>0</v>
      </c>
    </row>
    <row r="158" spans="1:9" s="14" customFormat="1" ht="15.6">
      <c r="A158" s="15">
        <v>3</v>
      </c>
      <c r="B158" s="25">
        <v>955</v>
      </c>
      <c r="C158" s="33" t="s">
        <v>44</v>
      </c>
      <c r="D158" s="27" t="s">
        <v>70</v>
      </c>
      <c r="E158" s="27" t="s">
        <v>86</v>
      </c>
      <c r="F158" s="27" t="s">
        <v>111</v>
      </c>
      <c r="G158" s="27" t="s">
        <v>91</v>
      </c>
      <c r="H158" s="21">
        <v>100000</v>
      </c>
      <c r="I158" s="21">
        <v>0</v>
      </c>
    </row>
    <row r="159" spans="1:9" s="14" customFormat="1" ht="15.6">
      <c r="A159" s="15">
        <v>1</v>
      </c>
      <c r="B159" s="25">
        <v>955</v>
      </c>
      <c r="C159" s="33" t="s">
        <v>14</v>
      </c>
      <c r="D159" s="27" t="s">
        <v>70</v>
      </c>
      <c r="E159" s="27" t="s">
        <v>76</v>
      </c>
      <c r="F159" s="27"/>
      <c r="G159" s="27"/>
      <c r="H159" s="28">
        <f>SUMIFS(H160:H1215,$B160:$B1215,$B160,$D160:$D1215,$D160,$E160:$E1215,$E160)/2</f>
        <v>104629207.97</v>
      </c>
      <c r="I159" s="28">
        <f>SUMIFS(I160:I1215,$B160:$B1215,$B160,$D160:$D1215,$D160,$E160:$E1215,$E160)/2</f>
        <v>15479346.24</v>
      </c>
    </row>
    <row r="160" spans="1:9" s="14" customFormat="1" ht="46.8">
      <c r="A160" s="15">
        <v>2</v>
      </c>
      <c r="B160" s="25">
        <v>955</v>
      </c>
      <c r="C160" s="33" t="s">
        <v>202</v>
      </c>
      <c r="D160" s="27" t="s">
        <v>70</v>
      </c>
      <c r="E160" s="27" t="s">
        <v>76</v>
      </c>
      <c r="F160" s="27" t="s">
        <v>201</v>
      </c>
      <c r="G160" s="27"/>
      <c r="H160" s="28">
        <f>SUMIFS(H161:H1215,$B161:$B1215,$B160,$D161:$D1215,$D161,$E161:$E1215,$E161,$F161:$F1215,$F161)</f>
        <v>33759616.869999997</v>
      </c>
      <c r="I160" s="28">
        <f>SUMIFS(I161:I1215,$B161:$B1215,$B160,$D161:$D1215,$D161,$E161:$E1215,$E161,$F161:$F1215,$F161)</f>
        <v>8438790.8300000001</v>
      </c>
    </row>
    <row r="161" spans="1:9" s="14" customFormat="1" ht="15.6">
      <c r="A161" s="15">
        <v>3</v>
      </c>
      <c r="B161" s="25">
        <v>955</v>
      </c>
      <c r="C161" s="33" t="s">
        <v>46</v>
      </c>
      <c r="D161" s="27" t="s">
        <v>70</v>
      </c>
      <c r="E161" s="27" t="s">
        <v>76</v>
      </c>
      <c r="F161" s="27" t="s">
        <v>201</v>
      </c>
      <c r="G161" s="27" t="s">
        <v>92</v>
      </c>
      <c r="H161" s="21">
        <v>33759616.869999997</v>
      </c>
      <c r="I161" s="21">
        <v>8438790.8300000001</v>
      </c>
    </row>
    <row r="162" spans="1:9" s="14" customFormat="1" ht="62.4">
      <c r="A162" s="15">
        <v>2</v>
      </c>
      <c r="B162" s="25">
        <v>955</v>
      </c>
      <c r="C162" s="36" t="s">
        <v>191</v>
      </c>
      <c r="D162" s="27" t="s">
        <v>70</v>
      </c>
      <c r="E162" s="27" t="s">
        <v>76</v>
      </c>
      <c r="F162" s="27" t="s">
        <v>47</v>
      </c>
      <c r="G162" s="27"/>
      <c r="H162" s="28">
        <f>SUMIFS(H163:H1217,$B163:$B1217,$B162,$D163:$D1217,$D163,$E163:$E1217,$E163,$F163:$F1217,$F163)</f>
        <v>9441711.2300000004</v>
      </c>
      <c r="I162" s="28">
        <f>SUMIFS(I163:I1217,$B163:$B1217,$B162,$D163:$D1217,$D163,$E163:$E1217,$E163,$F163:$F1217,$F163)</f>
        <v>2336000</v>
      </c>
    </row>
    <row r="163" spans="1:9" s="14" customFormat="1" ht="15.6">
      <c r="A163" s="15">
        <v>3</v>
      </c>
      <c r="B163" s="25">
        <v>955</v>
      </c>
      <c r="C163" s="33" t="s">
        <v>46</v>
      </c>
      <c r="D163" s="27" t="s">
        <v>70</v>
      </c>
      <c r="E163" s="27" t="s">
        <v>76</v>
      </c>
      <c r="F163" s="27" t="s">
        <v>47</v>
      </c>
      <c r="G163" s="27" t="s">
        <v>92</v>
      </c>
      <c r="H163" s="21">
        <v>9441711.2300000004</v>
      </c>
      <c r="I163" s="21">
        <v>2336000</v>
      </c>
    </row>
    <row r="164" spans="1:9" s="14" customFormat="1" ht="93.6">
      <c r="A164" s="15">
        <v>2</v>
      </c>
      <c r="B164" s="25">
        <v>955</v>
      </c>
      <c r="C164" s="33" t="s">
        <v>192</v>
      </c>
      <c r="D164" s="27" t="s">
        <v>70</v>
      </c>
      <c r="E164" s="27" t="s">
        <v>76</v>
      </c>
      <c r="F164" s="27" t="s">
        <v>48</v>
      </c>
      <c r="G164" s="27"/>
      <c r="H164" s="28">
        <f>SUMIFS(H165:H1219,$B165:$B1219,$B164,$D165:$D1219,$D165,$E165:$E1219,$E165,$F165:$F1219,$F165)</f>
        <v>2572832.25</v>
      </c>
      <c r="I164" s="28">
        <f>SUMIFS(I165:I1219,$B165:$B1219,$B164,$D165:$D1219,$D165,$E165:$E1219,$E165,$F165:$F1219,$F165)</f>
        <v>643000</v>
      </c>
    </row>
    <row r="165" spans="1:9" s="14" customFormat="1" ht="15.6">
      <c r="A165" s="15">
        <v>3</v>
      </c>
      <c r="B165" s="25">
        <v>955</v>
      </c>
      <c r="C165" s="33" t="s">
        <v>46</v>
      </c>
      <c r="D165" s="27" t="s">
        <v>70</v>
      </c>
      <c r="E165" s="27" t="s">
        <v>76</v>
      </c>
      <c r="F165" s="27" t="s">
        <v>48</v>
      </c>
      <c r="G165" s="27" t="s">
        <v>92</v>
      </c>
      <c r="H165" s="21">
        <v>2572832.25</v>
      </c>
      <c r="I165" s="21">
        <v>643000</v>
      </c>
    </row>
    <row r="166" spans="1:9" s="14" customFormat="1" ht="79.95" customHeight="1">
      <c r="A166" s="15">
        <v>2</v>
      </c>
      <c r="B166" s="25">
        <v>955</v>
      </c>
      <c r="C166" s="36" t="s">
        <v>193</v>
      </c>
      <c r="D166" s="27" t="s">
        <v>70</v>
      </c>
      <c r="E166" s="27" t="s">
        <v>76</v>
      </c>
      <c r="F166" s="27" t="s">
        <v>49</v>
      </c>
      <c r="G166" s="27" t="s">
        <v>72</v>
      </c>
      <c r="H166" s="28">
        <f>SUMIFS(H167:H1221,$B167:$B1221,$B166,$D167:$D1221,$D167,$E167:$E1221,$E167,$F167:$F1221,$F167)</f>
        <v>10681555.539999999</v>
      </c>
      <c r="I166" s="28">
        <f>SUMIFS(I167:I1221,$B167:$B1221,$B166,$D167:$D1221,$D167,$E167:$E1221,$E167,$F167:$F1221,$F167)</f>
        <v>1885000</v>
      </c>
    </row>
    <row r="167" spans="1:9" s="14" customFormat="1" ht="15.6">
      <c r="A167" s="15">
        <v>3</v>
      </c>
      <c r="B167" s="25">
        <v>955</v>
      </c>
      <c r="C167" s="33" t="s">
        <v>46</v>
      </c>
      <c r="D167" s="27" t="s">
        <v>70</v>
      </c>
      <c r="E167" s="27" t="s">
        <v>76</v>
      </c>
      <c r="F167" s="27" t="s">
        <v>49</v>
      </c>
      <c r="G167" s="27" t="s">
        <v>92</v>
      </c>
      <c r="H167" s="21">
        <v>10681555.539999999</v>
      </c>
      <c r="I167" s="21">
        <v>1885000</v>
      </c>
    </row>
    <row r="168" spans="1:9" s="14" customFormat="1" ht="78">
      <c r="A168" s="15">
        <v>2</v>
      </c>
      <c r="B168" s="25">
        <v>955</v>
      </c>
      <c r="C168" s="33" t="s">
        <v>189</v>
      </c>
      <c r="D168" s="27" t="s">
        <v>70</v>
      </c>
      <c r="E168" s="27" t="s">
        <v>76</v>
      </c>
      <c r="F168" s="27" t="s">
        <v>50</v>
      </c>
      <c r="G168" s="27" t="s">
        <v>72</v>
      </c>
      <c r="H168" s="28">
        <f>SUMIFS(H169:H1223,$B169:$B1223,$B168,$D169:$D1223,$D169,$E169:$E1223,$E169,$F169:$F1223,$F169)</f>
        <v>2459720</v>
      </c>
      <c r="I168" s="28">
        <f>SUMIFS(I169:I1223,$B169:$B1223,$B168,$D169:$D1223,$D169,$E169:$E1223,$E169,$F169:$F1223,$F169)</f>
        <v>0</v>
      </c>
    </row>
    <row r="169" spans="1:9" s="14" customFormat="1" ht="15.6">
      <c r="A169" s="15">
        <v>3</v>
      </c>
      <c r="B169" s="25">
        <v>955</v>
      </c>
      <c r="C169" s="33" t="s">
        <v>46</v>
      </c>
      <c r="D169" s="27" t="s">
        <v>70</v>
      </c>
      <c r="E169" s="27" t="s">
        <v>76</v>
      </c>
      <c r="F169" s="27" t="s">
        <v>50</v>
      </c>
      <c r="G169" s="27" t="s">
        <v>92</v>
      </c>
      <c r="H169" s="21">
        <v>2459720</v>
      </c>
      <c r="I169" s="21">
        <v>0</v>
      </c>
    </row>
    <row r="170" spans="1:9" s="14" customFormat="1" ht="46.8">
      <c r="A170" s="15">
        <v>2</v>
      </c>
      <c r="B170" s="25">
        <v>955</v>
      </c>
      <c r="C170" s="33" t="s">
        <v>148</v>
      </c>
      <c r="D170" s="27" t="s">
        <v>70</v>
      </c>
      <c r="E170" s="27" t="s">
        <v>76</v>
      </c>
      <c r="F170" s="27" t="s">
        <v>147</v>
      </c>
      <c r="G170" s="27"/>
      <c r="H170" s="28">
        <f>SUMIFS(H171:H1225,$B171:$B1225,$B170,$D171:$D1225,$D171,$E171:$E1225,$E171,$F171:$F1225,$F171)</f>
        <v>9761325.0800000001</v>
      </c>
      <c r="I170" s="28">
        <f>SUMIFS(I171:I1225,$B171:$B1225,$B170,$D171:$D1225,$D171,$E171:$E1225,$E171,$F171:$F1225,$F171)</f>
        <v>2176555.41</v>
      </c>
    </row>
    <row r="171" spans="1:9" s="14" customFormat="1" ht="31.2">
      <c r="A171" s="15">
        <v>3</v>
      </c>
      <c r="B171" s="25">
        <v>955</v>
      </c>
      <c r="C171" s="33" t="s">
        <v>23</v>
      </c>
      <c r="D171" s="27" t="s">
        <v>70</v>
      </c>
      <c r="E171" s="27" t="s">
        <v>76</v>
      </c>
      <c r="F171" s="27" t="s">
        <v>147</v>
      </c>
      <c r="G171" s="27" t="s">
        <v>83</v>
      </c>
      <c r="H171" s="21">
        <v>9248675.0800000001</v>
      </c>
      <c r="I171" s="21">
        <v>2021231.95</v>
      </c>
    </row>
    <row r="172" spans="1:9" s="14" customFormat="1" ht="46.8">
      <c r="A172" s="15">
        <v>3</v>
      </c>
      <c r="B172" s="25">
        <v>955</v>
      </c>
      <c r="C172" s="33" t="s">
        <v>12</v>
      </c>
      <c r="D172" s="27" t="s">
        <v>70</v>
      </c>
      <c r="E172" s="27" t="s">
        <v>76</v>
      </c>
      <c r="F172" s="27" t="s">
        <v>147</v>
      </c>
      <c r="G172" s="27" t="s">
        <v>74</v>
      </c>
      <c r="H172" s="21">
        <v>512650</v>
      </c>
      <c r="I172" s="21">
        <v>155323.46</v>
      </c>
    </row>
    <row r="173" spans="1:9" s="14" customFormat="1" ht="46.8">
      <c r="A173" s="15">
        <v>2</v>
      </c>
      <c r="B173" s="25">
        <v>955</v>
      </c>
      <c r="C173" s="33" t="s">
        <v>35</v>
      </c>
      <c r="D173" s="27" t="s">
        <v>70</v>
      </c>
      <c r="E173" s="27" t="s">
        <v>76</v>
      </c>
      <c r="F173" s="27" t="s">
        <v>111</v>
      </c>
      <c r="G173" s="27"/>
      <c r="H173" s="28">
        <f>SUMIFS(H174:H1228,$B174:$B1228,$B173,$D174:$D1228,$D174,$E174:$E1228,$E174,$F174:$F1228,$F174)</f>
        <v>35952447</v>
      </c>
      <c r="I173" s="28">
        <f>SUMIFS(I174:I1228,$B174:$B1228,$B173,$D174:$D1228,$D174,$E174:$E1228,$E174,$F174:$F1228,$F174)</f>
        <v>0</v>
      </c>
    </row>
    <row r="174" spans="1:9" s="14" customFormat="1" ht="15.6">
      <c r="A174" s="15">
        <v>3</v>
      </c>
      <c r="B174" s="25">
        <v>955</v>
      </c>
      <c r="C174" s="33" t="s">
        <v>131</v>
      </c>
      <c r="D174" s="27" t="s">
        <v>70</v>
      </c>
      <c r="E174" s="27" t="s">
        <v>76</v>
      </c>
      <c r="F174" s="27" t="s">
        <v>111</v>
      </c>
      <c r="G174" s="27" t="s">
        <v>130</v>
      </c>
      <c r="H174" s="21">
        <v>35952447</v>
      </c>
      <c r="I174" s="21">
        <v>0</v>
      </c>
    </row>
    <row r="175" spans="1:9" s="14" customFormat="1" ht="15.6">
      <c r="A175" s="15">
        <v>1</v>
      </c>
      <c r="B175" s="25">
        <v>955</v>
      </c>
      <c r="C175" s="33" t="s">
        <v>51</v>
      </c>
      <c r="D175" s="27" t="s">
        <v>89</v>
      </c>
      <c r="E175" s="27" t="s">
        <v>87</v>
      </c>
      <c r="F175" s="27" t="s">
        <v>7</v>
      </c>
      <c r="G175" s="27" t="s">
        <v>72</v>
      </c>
      <c r="H175" s="28">
        <f>SUMIFS(H176:H1231,$B176:$B1231,$B176,$D176:$D1231,$D176,$E176:$E1231,$E176)/2</f>
        <v>513100</v>
      </c>
      <c r="I175" s="28">
        <f>SUMIFS(I176:I1231,$B176:$B1231,$B176,$D176:$D1231,$D176,$E176:$E1231,$E176)/2</f>
        <v>379944.19</v>
      </c>
    </row>
    <row r="176" spans="1:9" s="14" customFormat="1" ht="54" customHeight="1">
      <c r="A176" s="15">
        <v>2</v>
      </c>
      <c r="B176" s="25">
        <v>955</v>
      </c>
      <c r="C176" s="33" t="s">
        <v>175</v>
      </c>
      <c r="D176" s="27" t="s">
        <v>89</v>
      </c>
      <c r="E176" s="27" t="s">
        <v>87</v>
      </c>
      <c r="F176" s="27" t="s">
        <v>107</v>
      </c>
      <c r="G176" s="27" t="s">
        <v>72</v>
      </c>
      <c r="H176" s="28">
        <f>SUMIFS(H177:H1231,$B177:$B1231,$B176,$D177:$D1231,$D177,$E177:$E1231,$E177,$F177:$F1231,$F177)</f>
        <v>513100</v>
      </c>
      <c r="I176" s="28">
        <f>SUMIFS(I177:I1231,$B177:$B1231,$B176,$D177:$D1231,$D177,$E177:$E1231,$E177,$F177:$F1231,$F177)</f>
        <v>379944.19</v>
      </c>
    </row>
    <row r="177" spans="1:9" s="14" customFormat="1" ht="46.8">
      <c r="A177" s="15">
        <v>3</v>
      </c>
      <c r="B177" s="25">
        <v>955</v>
      </c>
      <c r="C177" s="33" t="s">
        <v>12</v>
      </c>
      <c r="D177" s="27" t="s">
        <v>89</v>
      </c>
      <c r="E177" s="27" t="s">
        <v>87</v>
      </c>
      <c r="F177" s="27" t="s">
        <v>107</v>
      </c>
      <c r="G177" s="27" t="s">
        <v>74</v>
      </c>
      <c r="H177" s="21">
        <v>513100</v>
      </c>
      <c r="I177" s="21">
        <v>379944.19</v>
      </c>
    </row>
    <row r="178" spans="1:9" s="14" customFormat="1" ht="15.6">
      <c r="A178" s="15">
        <v>3</v>
      </c>
      <c r="B178" s="25">
        <v>955</v>
      </c>
      <c r="C178" s="33" t="s">
        <v>46</v>
      </c>
      <c r="D178" s="27" t="s">
        <v>89</v>
      </c>
      <c r="E178" s="27" t="s">
        <v>87</v>
      </c>
      <c r="F178" s="27" t="s">
        <v>107</v>
      </c>
      <c r="G178" s="27" t="s">
        <v>92</v>
      </c>
      <c r="H178" s="21">
        <v>0</v>
      </c>
      <c r="I178" s="21">
        <v>0</v>
      </c>
    </row>
    <row r="179" spans="1:9" s="14" customFormat="1" ht="62.4">
      <c r="A179" s="15">
        <v>1</v>
      </c>
      <c r="B179" s="25">
        <v>955</v>
      </c>
      <c r="C179" s="33" t="s">
        <v>52</v>
      </c>
      <c r="D179" s="27" t="s">
        <v>79</v>
      </c>
      <c r="E179" s="27" t="s">
        <v>90</v>
      </c>
      <c r="F179" s="27" t="s">
        <v>7</v>
      </c>
      <c r="G179" s="27" t="s">
        <v>72</v>
      </c>
      <c r="H179" s="28">
        <f>SUMIFS(H180:H1235,$B180:$B1235,$B180,$D180:$D1235,$D180,$E180:$E1235,$E180)/2</f>
        <v>1970111.81</v>
      </c>
      <c r="I179" s="28">
        <f>SUMIFS(I180:I1235,$B180:$B1235,$B180,$D180:$D1235,$D180,$E180:$E1235,$E180)/2</f>
        <v>650000</v>
      </c>
    </row>
    <row r="180" spans="1:9" s="14" customFormat="1" ht="46.8">
      <c r="A180" s="15">
        <v>2</v>
      </c>
      <c r="B180" s="25">
        <v>955</v>
      </c>
      <c r="C180" s="33" t="s">
        <v>202</v>
      </c>
      <c r="D180" s="27" t="s">
        <v>79</v>
      </c>
      <c r="E180" s="27" t="s">
        <v>90</v>
      </c>
      <c r="F180" s="27" t="s">
        <v>201</v>
      </c>
      <c r="G180" s="27"/>
      <c r="H180" s="28">
        <f>SUMIFS(H181:H1235,$B181:$B1235,$B180,$D181:$D1235,$D181,$E181:$E1235,$E181,$F181:$F1235,$F181)</f>
        <v>1894111.81</v>
      </c>
      <c r="I180" s="28">
        <f>SUMIFS(I181:I1235,$B181:$B1235,$B180,$D181:$D1235,$D181,$E181:$E1235,$E181,$F181:$F1235,$F181)</f>
        <v>650000</v>
      </c>
    </row>
    <row r="181" spans="1:9" s="14" customFormat="1" ht="15.6">
      <c r="A181" s="15">
        <v>3</v>
      </c>
      <c r="B181" s="25">
        <v>955</v>
      </c>
      <c r="C181" s="33" t="s">
        <v>46</v>
      </c>
      <c r="D181" s="27" t="s">
        <v>79</v>
      </c>
      <c r="E181" s="27" t="s">
        <v>90</v>
      </c>
      <c r="F181" s="27" t="s">
        <v>201</v>
      </c>
      <c r="G181" s="27" t="s">
        <v>92</v>
      </c>
      <c r="H181" s="21">
        <v>1894111.81</v>
      </c>
      <c r="I181" s="21">
        <v>650000</v>
      </c>
    </row>
    <row r="182" spans="1:9" s="14" customFormat="1" ht="93.6">
      <c r="A182" s="15">
        <v>2</v>
      </c>
      <c r="B182" s="25">
        <v>955</v>
      </c>
      <c r="C182" s="33" t="s">
        <v>176</v>
      </c>
      <c r="D182" s="27" t="s">
        <v>79</v>
      </c>
      <c r="E182" s="27" t="s">
        <v>90</v>
      </c>
      <c r="F182" s="27" t="s">
        <v>108</v>
      </c>
      <c r="G182" s="27" t="s">
        <v>72</v>
      </c>
      <c r="H182" s="28">
        <f>SUMIFS(H183:H1237,$B183:$B1237,$B182,$D183:$D1237,$D183,$E183:$E1237,$E183,$F183:$F1237,$F183)</f>
        <v>76000</v>
      </c>
      <c r="I182" s="28">
        <f>SUMIFS(I183:I1237,$B183:$B1237,$B182,$D183:$D1237,$D183,$E183:$E1237,$E183,$F183:$F1237,$F183)</f>
        <v>0</v>
      </c>
    </row>
    <row r="183" spans="1:9" s="14" customFormat="1" ht="46.8">
      <c r="A183" s="15">
        <v>3</v>
      </c>
      <c r="B183" s="25">
        <v>955</v>
      </c>
      <c r="C183" s="33" t="s">
        <v>12</v>
      </c>
      <c r="D183" s="27" t="s">
        <v>79</v>
      </c>
      <c r="E183" s="27" t="s">
        <v>90</v>
      </c>
      <c r="F183" s="27" t="s">
        <v>108</v>
      </c>
      <c r="G183" s="27" t="s">
        <v>74</v>
      </c>
      <c r="H183" s="21">
        <v>76000</v>
      </c>
      <c r="I183" s="21">
        <v>0</v>
      </c>
    </row>
    <row r="184" spans="1:9" s="14" customFormat="1" ht="46.8">
      <c r="A184" s="15">
        <v>1</v>
      </c>
      <c r="B184" s="25">
        <v>955</v>
      </c>
      <c r="C184" s="33" t="s">
        <v>36</v>
      </c>
      <c r="D184" s="27" t="s">
        <v>79</v>
      </c>
      <c r="E184" s="27" t="s">
        <v>77</v>
      </c>
      <c r="F184" s="27"/>
      <c r="G184" s="27"/>
      <c r="H184" s="28">
        <f>SUMIFS(H185:H1240,$B185:$B1240,$B185,$D185:$D1240,$D185,$E185:$E1240,$E185)/2</f>
        <v>1114726.52</v>
      </c>
      <c r="I184" s="28">
        <f>SUMIFS(I185:I1240,$B185:$B1240,$B185,$D185:$D1240,$D185,$E185:$E1240,$E185)/2</f>
        <v>33673.89</v>
      </c>
    </row>
    <row r="185" spans="1:9" s="14" customFormat="1" ht="78">
      <c r="A185" s="15">
        <v>2</v>
      </c>
      <c r="B185" s="25">
        <v>955</v>
      </c>
      <c r="C185" s="33" t="s">
        <v>188</v>
      </c>
      <c r="D185" s="27" t="s">
        <v>79</v>
      </c>
      <c r="E185" s="27" t="s">
        <v>77</v>
      </c>
      <c r="F185" s="27" t="s">
        <v>53</v>
      </c>
      <c r="G185" s="27"/>
      <c r="H185" s="28">
        <f>SUMIFS(H186:H1240,$B186:$B1240,$B185,$D186:$D1240,$D186,$E186:$E1240,$E186,$F186:$F1240,$F186)</f>
        <v>496482.32</v>
      </c>
      <c r="I185" s="28">
        <f>SUMIFS(I186:I1240,$B186:$B1240,$B185,$D186:$D1240,$D186,$E186:$E1240,$E186,$F186:$F1240,$F186)</f>
        <v>33673.89</v>
      </c>
    </row>
    <row r="186" spans="1:9" s="14" customFormat="1" ht="15.6">
      <c r="A186" s="15">
        <v>3</v>
      </c>
      <c r="B186" s="25">
        <v>955</v>
      </c>
      <c r="C186" s="33" t="s">
        <v>46</v>
      </c>
      <c r="D186" s="27" t="s">
        <v>79</v>
      </c>
      <c r="E186" s="27" t="s">
        <v>77</v>
      </c>
      <c r="F186" s="27" t="s">
        <v>53</v>
      </c>
      <c r="G186" s="27" t="s">
        <v>92</v>
      </c>
      <c r="H186" s="21">
        <v>496482.32</v>
      </c>
      <c r="I186" s="21">
        <v>33673.89</v>
      </c>
    </row>
    <row r="187" spans="1:9" s="14" customFormat="1" ht="62.4">
      <c r="A187" s="15">
        <v>2</v>
      </c>
      <c r="B187" s="25">
        <v>955</v>
      </c>
      <c r="C187" s="33" t="s">
        <v>164</v>
      </c>
      <c r="D187" s="27" t="s">
        <v>79</v>
      </c>
      <c r="E187" s="27" t="s">
        <v>77</v>
      </c>
      <c r="F187" s="27" t="s">
        <v>163</v>
      </c>
      <c r="G187" s="27"/>
      <c r="H187" s="28">
        <f>SUMIFS(H188:H1242,$B188:$B1242,$B187,$D188:$D1242,$D188,$E188:$E1242,$E188,$F188:$F1242,$F188)</f>
        <v>618244.19999999995</v>
      </c>
      <c r="I187" s="28">
        <f>SUMIFS(I188:I1242,$B188:$B1242,$B187,$D188:$D1242,$D188,$E188:$E1242,$E188,$F188:$F1242,$F188)</f>
        <v>0</v>
      </c>
    </row>
    <row r="188" spans="1:9" s="14" customFormat="1" ht="78">
      <c r="A188" s="15">
        <v>3</v>
      </c>
      <c r="B188" s="25">
        <v>955</v>
      </c>
      <c r="C188" s="33" t="s">
        <v>151</v>
      </c>
      <c r="D188" s="27" t="s">
        <v>79</v>
      </c>
      <c r="E188" s="27" t="s">
        <v>77</v>
      </c>
      <c r="F188" s="27" t="s">
        <v>163</v>
      </c>
      <c r="G188" s="27" t="s">
        <v>95</v>
      </c>
      <c r="H188" s="21">
        <v>618244.19999999995</v>
      </c>
      <c r="I188" s="21">
        <v>0</v>
      </c>
    </row>
    <row r="189" spans="1:9" s="14" customFormat="1" ht="15.6">
      <c r="A189" s="15">
        <v>1</v>
      </c>
      <c r="B189" s="25">
        <v>955</v>
      </c>
      <c r="C189" s="33" t="s">
        <v>54</v>
      </c>
      <c r="D189" s="27" t="s">
        <v>87</v>
      </c>
      <c r="E189" s="27" t="s">
        <v>93</v>
      </c>
      <c r="F189" s="27"/>
      <c r="G189" s="27"/>
      <c r="H189" s="28">
        <f>SUMIFS(H190:H1245,$B190:$B1245,$B190,$D190:$D1245,$D190,$E190:$E1245,$E190)/2</f>
        <v>39939385.340000004</v>
      </c>
      <c r="I189" s="28">
        <f>SUMIFS(I190:I1245,$B190:$B1245,$B190,$D190:$D1245,$D190,$E190:$E1245,$E190)/2</f>
        <v>6818905.1899999995</v>
      </c>
    </row>
    <row r="190" spans="1:9" s="14" customFormat="1" ht="62.4">
      <c r="A190" s="15">
        <v>2</v>
      </c>
      <c r="B190" s="25">
        <v>955</v>
      </c>
      <c r="C190" s="30" t="s">
        <v>173</v>
      </c>
      <c r="D190" s="27" t="s">
        <v>87</v>
      </c>
      <c r="E190" s="27" t="s">
        <v>93</v>
      </c>
      <c r="F190" s="27" t="s">
        <v>15</v>
      </c>
      <c r="G190" s="27" t="s">
        <v>72</v>
      </c>
      <c r="H190" s="28">
        <f>SUMIFS(H191:H1245,$B191:$B1245,$B190,$D191:$D1245,$D191,$E191:$E1245,$E191,$F191:$F1245,$F191)</f>
        <v>0</v>
      </c>
      <c r="I190" s="28">
        <f>SUMIFS(I191:I1245,$B191:$B1245,$B190,$D191:$D1245,$D191,$E191:$E1245,$E191,$F191:$F1245,$F191)</f>
        <v>0</v>
      </c>
    </row>
    <row r="191" spans="1:9" s="14" customFormat="1" ht="46.8">
      <c r="A191" s="15">
        <v>3</v>
      </c>
      <c r="B191" s="25">
        <v>955</v>
      </c>
      <c r="C191" s="26" t="s">
        <v>12</v>
      </c>
      <c r="D191" s="27" t="s">
        <v>87</v>
      </c>
      <c r="E191" s="27" t="s">
        <v>93</v>
      </c>
      <c r="F191" s="27" t="s">
        <v>15</v>
      </c>
      <c r="G191" s="27" t="s">
        <v>74</v>
      </c>
      <c r="H191" s="21">
        <v>0</v>
      </c>
      <c r="I191" s="21">
        <v>0</v>
      </c>
    </row>
    <row r="192" spans="1:9" s="14" customFormat="1" ht="93.6">
      <c r="A192" s="15">
        <v>2</v>
      </c>
      <c r="B192" s="25">
        <v>955</v>
      </c>
      <c r="C192" s="33" t="s">
        <v>160</v>
      </c>
      <c r="D192" s="27" t="s">
        <v>87</v>
      </c>
      <c r="E192" s="27" t="s">
        <v>93</v>
      </c>
      <c r="F192" s="27" t="s">
        <v>55</v>
      </c>
      <c r="G192" s="27"/>
      <c r="H192" s="28">
        <f>SUMIFS(H193:H1247,$B193:$B1247,$B192,$D193:$D1247,$D193,$E193:$E1247,$E193,$F193:$F1247,$F193)</f>
        <v>39939385.340000004</v>
      </c>
      <c r="I192" s="28">
        <f>SUMIFS(I193:I1247,$B193:$B1247,$B192,$D193:$D1247,$D193,$E193:$E1247,$E193,$F193:$F1247,$F193)</f>
        <v>6818905.1899999995</v>
      </c>
    </row>
    <row r="193" spans="1:9" s="14" customFormat="1" ht="31.2">
      <c r="A193" s="15">
        <v>3</v>
      </c>
      <c r="B193" s="25">
        <v>955</v>
      </c>
      <c r="C193" s="33" t="s">
        <v>23</v>
      </c>
      <c r="D193" s="27" t="s">
        <v>87</v>
      </c>
      <c r="E193" s="27" t="s">
        <v>93</v>
      </c>
      <c r="F193" s="27" t="s">
        <v>55</v>
      </c>
      <c r="G193" s="27" t="s">
        <v>83</v>
      </c>
      <c r="H193" s="21">
        <v>5757066.3399999999</v>
      </c>
      <c r="I193" s="21">
        <v>1201648</v>
      </c>
    </row>
    <row r="194" spans="1:9" s="14" customFormat="1" ht="46.8">
      <c r="A194" s="15">
        <v>3</v>
      </c>
      <c r="B194" s="25">
        <v>955</v>
      </c>
      <c r="C194" s="33" t="s">
        <v>12</v>
      </c>
      <c r="D194" s="27" t="s">
        <v>87</v>
      </c>
      <c r="E194" s="27" t="s">
        <v>93</v>
      </c>
      <c r="F194" s="27" t="s">
        <v>55</v>
      </c>
      <c r="G194" s="27" t="s">
        <v>74</v>
      </c>
      <c r="H194" s="21">
        <v>364590</v>
      </c>
      <c r="I194" s="21">
        <v>44742.19</v>
      </c>
    </row>
    <row r="195" spans="1:9" s="14" customFormat="1" ht="15.6">
      <c r="A195" s="15">
        <v>3</v>
      </c>
      <c r="B195" s="25">
        <v>955</v>
      </c>
      <c r="C195" s="33" t="s">
        <v>46</v>
      </c>
      <c r="D195" s="27" t="s">
        <v>87</v>
      </c>
      <c r="E195" s="27" t="s">
        <v>93</v>
      </c>
      <c r="F195" s="27" t="s">
        <v>55</v>
      </c>
      <c r="G195" s="27" t="s">
        <v>92</v>
      </c>
      <c r="H195" s="21">
        <v>0</v>
      </c>
      <c r="I195" s="21">
        <v>0</v>
      </c>
    </row>
    <row r="196" spans="1:9" s="14" customFormat="1" ht="78">
      <c r="A196" s="15">
        <v>3</v>
      </c>
      <c r="B196" s="25">
        <v>955</v>
      </c>
      <c r="C196" s="33" t="s">
        <v>136</v>
      </c>
      <c r="D196" s="27" t="s">
        <v>87</v>
      </c>
      <c r="E196" s="27" t="s">
        <v>93</v>
      </c>
      <c r="F196" s="27" t="s">
        <v>55</v>
      </c>
      <c r="G196" s="27" t="s">
        <v>94</v>
      </c>
      <c r="H196" s="21">
        <v>33817729</v>
      </c>
      <c r="I196" s="21">
        <v>5572515</v>
      </c>
    </row>
    <row r="197" spans="1:9" s="14" customFormat="1" ht="21" customHeight="1">
      <c r="A197" s="15">
        <v>3</v>
      </c>
      <c r="B197" s="25">
        <v>955</v>
      </c>
      <c r="C197" s="33" t="s">
        <v>13</v>
      </c>
      <c r="D197" s="27" t="s">
        <v>87</v>
      </c>
      <c r="E197" s="27" t="s">
        <v>93</v>
      </c>
      <c r="F197" s="27" t="s">
        <v>55</v>
      </c>
      <c r="G197" s="27" t="s">
        <v>75</v>
      </c>
      <c r="H197" s="21">
        <v>0</v>
      </c>
      <c r="I197" s="21">
        <v>0</v>
      </c>
    </row>
    <row r="198" spans="1:9" s="14" customFormat="1" ht="15.6">
      <c r="A198" s="15">
        <v>1</v>
      </c>
      <c r="B198" s="25">
        <v>955</v>
      </c>
      <c r="C198" s="33" t="s">
        <v>56</v>
      </c>
      <c r="D198" s="27" t="s">
        <v>87</v>
      </c>
      <c r="E198" s="27" t="s">
        <v>84</v>
      </c>
      <c r="F198" s="27" t="s">
        <v>7</v>
      </c>
      <c r="G198" s="27" t="s">
        <v>72</v>
      </c>
      <c r="H198" s="28">
        <f>SUMIFS(H199:H1254,$B199:$B1254,$B199,$D199:$D1254,$D199,$E199:$E1254,$E199)/2</f>
        <v>2166010.4500000002</v>
      </c>
      <c r="I198" s="28">
        <f>SUMIFS(I199:I1254,$B199:$B1254,$B199,$D199:$D1254,$D199,$E199:$E1254,$E199)/2</f>
        <v>541502.5</v>
      </c>
    </row>
    <row r="199" spans="1:9" s="14" customFormat="1" ht="62.4">
      <c r="A199" s="15">
        <v>2</v>
      </c>
      <c r="B199" s="25">
        <v>955</v>
      </c>
      <c r="C199" s="33" t="s">
        <v>124</v>
      </c>
      <c r="D199" s="27" t="s">
        <v>87</v>
      </c>
      <c r="E199" s="27" t="s">
        <v>84</v>
      </c>
      <c r="F199" s="27" t="s">
        <v>125</v>
      </c>
      <c r="G199" s="27"/>
      <c r="H199" s="28">
        <f>SUMIFS(H200:H1254,$B200:$B1254,$B199,$D200:$D1254,$D200,$E200:$E1254,$E200,$F200:$F1254,$F200)</f>
        <v>2166010.4500000002</v>
      </c>
      <c r="I199" s="28">
        <f>SUMIFS(I200:I1254,$B200:$B1254,$B199,$D200:$D1254,$D200,$E200:$E1254,$E200,$F200:$F1254,$F200)</f>
        <v>541502.5</v>
      </c>
    </row>
    <row r="200" spans="1:9" s="14" customFormat="1" ht="78">
      <c r="A200" s="15">
        <v>3</v>
      </c>
      <c r="B200" s="25">
        <v>955</v>
      </c>
      <c r="C200" s="33" t="s">
        <v>136</v>
      </c>
      <c r="D200" s="27" t="s">
        <v>87</v>
      </c>
      <c r="E200" s="27" t="s">
        <v>84</v>
      </c>
      <c r="F200" s="27" t="s">
        <v>125</v>
      </c>
      <c r="G200" s="27" t="s">
        <v>94</v>
      </c>
      <c r="H200" s="21">
        <v>2166010.4500000002</v>
      </c>
      <c r="I200" s="21">
        <v>541502.5</v>
      </c>
    </row>
    <row r="201" spans="1:9" s="14" customFormat="1" ht="15.6">
      <c r="A201" s="15">
        <v>1</v>
      </c>
      <c r="B201" s="25">
        <v>955</v>
      </c>
      <c r="C201" s="33" t="s">
        <v>132</v>
      </c>
      <c r="D201" s="27" t="s">
        <v>87</v>
      </c>
      <c r="E201" s="27" t="s">
        <v>90</v>
      </c>
      <c r="F201" s="27"/>
      <c r="G201" s="27"/>
      <c r="H201" s="28">
        <f>SUMIFS(H202:H1257,$B202:$B1257,$B202,$D202:$D1257,$D202,$E202:$E1257,$E202)/2</f>
        <v>41475512.850000001</v>
      </c>
      <c r="I201" s="28">
        <f>SUMIFS(I202:I1257,$B202:$B1257,$B202,$D202:$D1257,$D202,$E202:$E1257,$E202)/2</f>
        <v>109000</v>
      </c>
    </row>
    <row r="202" spans="1:9" s="14" customFormat="1" ht="62.4">
      <c r="A202" s="15">
        <v>2</v>
      </c>
      <c r="B202" s="25">
        <v>955</v>
      </c>
      <c r="C202" s="33" t="s">
        <v>205</v>
      </c>
      <c r="D202" s="27" t="s">
        <v>87</v>
      </c>
      <c r="E202" s="27" t="s">
        <v>90</v>
      </c>
      <c r="F202" s="27" t="s">
        <v>57</v>
      </c>
      <c r="G202" s="27"/>
      <c r="H202" s="28">
        <f>SUMIFS(H203:H1257,$B203:$B1257,$B202,$D203:$D1257,$D203,$E203:$E1257,$E203,$F203:$F1257,$F203)</f>
        <v>41451512.850000001</v>
      </c>
      <c r="I202" s="28">
        <f>SUMIFS(I203:I1257,$B203:$B1257,$B202,$D203:$D1257,$D203,$E203:$E1257,$E203,$F203:$F1257,$F203)</f>
        <v>85000</v>
      </c>
    </row>
    <row r="203" spans="1:9" s="14" customFormat="1" ht="15.6">
      <c r="A203" s="15">
        <v>3</v>
      </c>
      <c r="B203" s="25">
        <v>955</v>
      </c>
      <c r="C203" s="33" t="s">
        <v>46</v>
      </c>
      <c r="D203" s="27" t="s">
        <v>87</v>
      </c>
      <c r="E203" s="27" t="s">
        <v>90</v>
      </c>
      <c r="F203" s="27" t="s">
        <v>57</v>
      </c>
      <c r="G203" s="27" t="s">
        <v>92</v>
      </c>
      <c r="H203" s="21">
        <v>41451512.850000001</v>
      </c>
      <c r="I203" s="21">
        <v>85000</v>
      </c>
    </row>
    <row r="204" spans="1:9" s="14" customFormat="1" ht="144" customHeight="1">
      <c r="A204" s="15">
        <v>3</v>
      </c>
      <c r="B204" s="25">
        <v>955</v>
      </c>
      <c r="C204" s="33" t="s">
        <v>116</v>
      </c>
      <c r="D204" s="27" t="s">
        <v>87</v>
      </c>
      <c r="E204" s="27" t="s">
        <v>90</v>
      </c>
      <c r="F204" s="27" t="s">
        <v>57</v>
      </c>
      <c r="G204" s="27" t="s">
        <v>114</v>
      </c>
      <c r="H204" s="21">
        <v>0</v>
      </c>
      <c r="I204" s="21">
        <v>0</v>
      </c>
    </row>
    <row r="205" spans="1:9" s="14" customFormat="1" ht="46.8">
      <c r="A205" s="15">
        <v>2</v>
      </c>
      <c r="B205" s="25">
        <v>955</v>
      </c>
      <c r="C205" s="33" t="s">
        <v>141</v>
      </c>
      <c r="D205" s="27" t="s">
        <v>87</v>
      </c>
      <c r="E205" s="27" t="s">
        <v>90</v>
      </c>
      <c r="F205" s="27" t="s">
        <v>60</v>
      </c>
      <c r="G205" s="27"/>
      <c r="H205" s="28">
        <f>SUMIFS(H206:H1260,$B206:$B1260,$B205,$D206:$D1260,$D206,$E206:$E1260,$E206,$F206:$F1260,$F206)</f>
        <v>24000</v>
      </c>
      <c r="I205" s="28">
        <f>SUMIFS(I206:I1260,$B206:$B1260,$B205,$D206:$D1260,$D206,$E206:$E1260,$E206,$F206:$F1260,$F206)</f>
        <v>24000</v>
      </c>
    </row>
    <row r="206" spans="1:9" s="14" customFormat="1" ht="145.19999999999999" customHeight="1">
      <c r="A206" s="15">
        <v>3</v>
      </c>
      <c r="B206" s="25">
        <v>955</v>
      </c>
      <c r="C206" s="33" t="s">
        <v>116</v>
      </c>
      <c r="D206" s="27" t="s">
        <v>87</v>
      </c>
      <c r="E206" s="27" t="s">
        <v>90</v>
      </c>
      <c r="F206" s="27" t="s">
        <v>60</v>
      </c>
      <c r="G206" s="27" t="s">
        <v>114</v>
      </c>
      <c r="H206" s="21">
        <v>0</v>
      </c>
      <c r="I206" s="21">
        <v>0</v>
      </c>
    </row>
    <row r="207" spans="1:9" s="14" customFormat="1" ht="15.6">
      <c r="A207" s="15">
        <v>3</v>
      </c>
      <c r="B207" s="25">
        <v>955</v>
      </c>
      <c r="C207" s="33" t="s">
        <v>46</v>
      </c>
      <c r="D207" s="27" t="s">
        <v>87</v>
      </c>
      <c r="E207" s="27" t="s">
        <v>90</v>
      </c>
      <c r="F207" s="27" t="s">
        <v>60</v>
      </c>
      <c r="G207" s="27" t="s">
        <v>92</v>
      </c>
      <c r="H207" s="21">
        <v>24000</v>
      </c>
      <c r="I207" s="21">
        <v>24000</v>
      </c>
    </row>
    <row r="208" spans="1:9" s="14" customFormat="1" ht="46.8">
      <c r="A208" s="15">
        <v>2</v>
      </c>
      <c r="B208" s="25">
        <v>955</v>
      </c>
      <c r="C208" s="33" t="s">
        <v>162</v>
      </c>
      <c r="D208" s="27" t="s">
        <v>87</v>
      </c>
      <c r="E208" s="27" t="s">
        <v>90</v>
      </c>
      <c r="F208" s="27" t="s">
        <v>157</v>
      </c>
      <c r="G208" s="27"/>
      <c r="H208" s="28">
        <f>SUMIFS(H209:H1263,$B209:$B1263,$B208,$D209:$D1263,$D209,$E209:$E1263,$E209,$F209:$F1263,$F209)</f>
        <v>0</v>
      </c>
      <c r="I208" s="28">
        <f>SUMIFS(I209:I1263,$B209:$B1263,$B208,$D209:$D1263,$D209,$E209:$E1263,$E209,$F209:$F1263,$F209)</f>
        <v>0</v>
      </c>
    </row>
    <row r="209" spans="1:9" s="14" customFormat="1" ht="145.19999999999999" customHeight="1">
      <c r="A209" s="15">
        <v>3</v>
      </c>
      <c r="B209" s="25">
        <v>955</v>
      </c>
      <c r="C209" s="33" t="s">
        <v>116</v>
      </c>
      <c r="D209" s="27" t="s">
        <v>87</v>
      </c>
      <c r="E209" s="27" t="s">
        <v>90</v>
      </c>
      <c r="F209" s="27" t="s">
        <v>157</v>
      </c>
      <c r="G209" s="27" t="s">
        <v>114</v>
      </c>
      <c r="H209" s="21">
        <v>0</v>
      </c>
      <c r="I209" s="21">
        <v>0</v>
      </c>
    </row>
    <row r="210" spans="1:9" s="14" customFormat="1" ht="15.6">
      <c r="A210" s="15">
        <v>1</v>
      </c>
      <c r="B210" s="25">
        <v>955</v>
      </c>
      <c r="C210" s="33" t="s">
        <v>127</v>
      </c>
      <c r="D210" s="27" t="s">
        <v>87</v>
      </c>
      <c r="E210" s="27" t="s">
        <v>85</v>
      </c>
      <c r="F210" s="27" t="s">
        <v>7</v>
      </c>
      <c r="G210" s="27" t="s">
        <v>72</v>
      </c>
      <c r="H210" s="28">
        <f>SUMIFS(H211:H1266,$B211:$B1266,$B211,$D211:$D1266,$D211,$E211:$E1266,$E211)/2</f>
        <v>0</v>
      </c>
      <c r="I210" s="28">
        <f>SUMIFS(I211:I1266,$B211:$B1266,$B211,$D211:$D1266,$D211,$E211:$E1266,$E211)/2</f>
        <v>0</v>
      </c>
    </row>
    <row r="211" spans="1:9" s="14" customFormat="1" ht="78">
      <c r="A211" s="15">
        <v>2</v>
      </c>
      <c r="B211" s="25">
        <v>955</v>
      </c>
      <c r="C211" s="33" t="s">
        <v>189</v>
      </c>
      <c r="D211" s="27" t="s">
        <v>87</v>
      </c>
      <c r="E211" s="27" t="s">
        <v>85</v>
      </c>
      <c r="F211" s="27" t="s">
        <v>50</v>
      </c>
      <c r="G211" s="27"/>
      <c r="H211" s="28">
        <f>SUMIFS(H212:H1266,$B212:$B1266,$B211,$D212:$D1266,$D212,$E212:$E1266,$E212,$F212:$F1266,$F212)</f>
        <v>0</v>
      </c>
      <c r="I211" s="28">
        <f>SUMIFS(I212:I1266,$B212:$B1266,$B211,$D212:$D1266,$D212,$E212:$E1266,$E212,$F212:$F1266,$F212)</f>
        <v>0</v>
      </c>
    </row>
    <row r="212" spans="1:9" s="14" customFormat="1" ht="15.6">
      <c r="A212" s="15">
        <v>3</v>
      </c>
      <c r="B212" s="25">
        <v>955</v>
      </c>
      <c r="C212" s="33" t="s">
        <v>46</v>
      </c>
      <c r="D212" s="27" t="s">
        <v>87</v>
      </c>
      <c r="E212" s="27" t="s">
        <v>85</v>
      </c>
      <c r="F212" s="27" t="s">
        <v>50</v>
      </c>
      <c r="G212" s="27" t="s">
        <v>92</v>
      </c>
      <c r="H212" s="21">
        <v>0</v>
      </c>
      <c r="I212" s="21">
        <v>0</v>
      </c>
    </row>
    <row r="213" spans="1:9" s="14" customFormat="1" ht="31.2">
      <c r="A213" s="15">
        <v>1</v>
      </c>
      <c r="B213" s="25">
        <v>955</v>
      </c>
      <c r="C213" s="33" t="s">
        <v>37</v>
      </c>
      <c r="D213" s="27" t="s">
        <v>87</v>
      </c>
      <c r="E213" s="27" t="s">
        <v>88</v>
      </c>
      <c r="F213" s="27"/>
      <c r="G213" s="27"/>
      <c r="H213" s="28">
        <f>SUMIFS(H214:H1269,$B214:$B1269,$B214,$D214:$D1269,$D214,$E214:$E1269,$E214)/2</f>
        <v>4433100</v>
      </c>
      <c r="I213" s="28">
        <f>SUMIFS(I214:I1269,$B214:$B1269,$B214,$D214:$D1269,$D214,$E214:$E1269,$E214)/2</f>
        <v>0</v>
      </c>
    </row>
    <row r="214" spans="1:9" s="14" customFormat="1" ht="71.400000000000006" customHeight="1">
      <c r="A214" s="15">
        <v>2</v>
      </c>
      <c r="B214" s="25">
        <v>955</v>
      </c>
      <c r="C214" s="33" t="s">
        <v>181</v>
      </c>
      <c r="D214" s="27" t="s">
        <v>87</v>
      </c>
      <c r="E214" s="27" t="s">
        <v>88</v>
      </c>
      <c r="F214" s="27" t="s">
        <v>58</v>
      </c>
      <c r="G214" s="27"/>
      <c r="H214" s="28">
        <f>SUMIFS(H215:H1269,$B215:$B1269,$B214,$D215:$D1269,$D215,$E215:$E1269,$E215,$F215:$F1269,$F215)</f>
        <v>4433100</v>
      </c>
      <c r="I214" s="28">
        <f>SUMIFS(I215:I1269,$B215:$B1269,$B214,$D215:$D1269,$D215,$E215:$E1269,$E215,$F215:$F1269,$F215)</f>
        <v>0</v>
      </c>
    </row>
    <row r="215" spans="1:9" s="14" customFormat="1" ht="78">
      <c r="A215" s="15">
        <v>3</v>
      </c>
      <c r="B215" s="25">
        <v>955</v>
      </c>
      <c r="C215" s="33" t="s">
        <v>151</v>
      </c>
      <c r="D215" s="27" t="s">
        <v>87</v>
      </c>
      <c r="E215" s="27" t="s">
        <v>88</v>
      </c>
      <c r="F215" s="27" t="s">
        <v>58</v>
      </c>
      <c r="G215" s="27" t="s">
        <v>95</v>
      </c>
      <c r="H215" s="21">
        <v>4433100</v>
      </c>
      <c r="I215" s="21">
        <v>0</v>
      </c>
    </row>
    <row r="216" spans="1:9" s="14" customFormat="1" ht="50.4" customHeight="1">
      <c r="A216" s="15">
        <v>2</v>
      </c>
      <c r="B216" s="25">
        <v>955</v>
      </c>
      <c r="C216" s="33" t="s">
        <v>35</v>
      </c>
      <c r="D216" s="27" t="s">
        <v>87</v>
      </c>
      <c r="E216" s="27" t="s">
        <v>88</v>
      </c>
      <c r="F216" s="27" t="s">
        <v>111</v>
      </c>
      <c r="G216" s="27"/>
      <c r="H216" s="28">
        <f>SUMIFS(H217:H1271,$B217:$B1271,$B216,$D217:$D1271,$D217,$E217:$E1271,$E217,$F217:$F1271,$F217)</f>
        <v>0</v>
      </c>
      <c r="I216" s="28">
        <f>SUMIFS(I217:I1271,$B217:$B1271,$B216,$D217:$D1271,$D217,$E217:$E1271,$E217,$F217:$F1271,$F217)</f>
        <v>0</v>
      </c>
    </row>
    <row r="217" spans="1:9" s="14" customFormat="1" ht="46.8">
      <c r="A217" s="15">
        <v>3</v>
      </c>
      <c r="B217" s="25">
        <v>955</v>
      </c>
      <c r="C217" s="33" t="s">
        <v>12</v>
      </c>
      <c r="D217" s="27" t="s">
        <v>87</v>
      </c>
      <c r="E217" s="27" t="s">
        <v>88</v>
      </c>
      <c r="F217" s="27" t="s">
        <v>111</v>
      </c>
      <c r="G217" s="27" t="s">
        <v>74</v>
      </c>
      <c r="H217" s="21">
        <v>0</v>
      </c>
      <c r="I217" s="21">
        <v>0</v>
      </c>
    </row>
    <row r="218" spans="1:9" s="14" customFormat="1" ht="15.6">
      <c r="A218" s="15">
        <v>1</v>
      </c>
      <c r="B218" s="25">
        <v>955</v>
      </c>
      <c r="C218" s="33" t="s">
        <v>59</v>
      </c>
      <c r="D218" s="27" t="s">
        <v>93</v>
      </c>
      <c r="E218" s="27" t="s">
        <v>70</v>
      </c>
      <c r="F218" s="27"/>
      <c r="G218" s="27"/>
      <c r="H218" s="28">
        <f>SUMIFS(H219:H1274,$B219:$B1274,$B219,$D219:$D1274,$D219,$E219:$E1274,$E219)/2</f>
        <v>1860216.5</v>
      </c>
      <c r="I218" s="28">
        <f>SUMIFS(I219:I1274,$B219:$B1274,$B219,$D219:$D1274,$D219,$E219:$E1274,$E219)/2</f>
        <v>285000</v>
      </c>
    </row>
    <row r="219" spans="1:9" s="14" customFormat="1" ht="82.2" customHeight="1">
      <c r="A219" s="15">
        <v>2</v>
      </c>
      <c r="B219" s="25">
        <v>955</v>
      </c>
      <c r="C219" s="36" t="s">
        <v>193</v>
      </c>
      <c r="D219" s="27" t="s">
        <v>93</v>
      </c>
      <c r="E219" s="27" t="s">
        <v>70</v>
      </c>
      <c r="F219" s="27" t="s">
        <v>49</v>
      </c>
      <c r="G219" s="27" t="s">
        <v>72</v>
      </c>
      <c r="H219" s="28">
        <f>SUMIFS(H220:H1274,$B220:$B1274,$B219,$D220:$D1274,$D220,$E220:$E1274,$E220,$F220:$F1274,$F220)</f>
        <v>1860216.5</v>
      </c>
      <c r="I219" s="28">
        <f>SUMIFS(I220:I1274,$B220:$B1274,$B219,$D220:$D1274,$D220,$E220:$E1274,$E220,$F220:$F1274,$F220)</f>
        <v>285000</v>
      </c>
    </row>
    <row r="220" spans="1:9" s="14" customFormat="1" ht="15.6">
      <c r="A220" s="15">
        <v>3</v>
      </c>
      <c r="B220" s="25">
        <v>955</v>
      </c>
      <c r="C220" s="33" t="s">
        <v>46</v>
      </c>
      <c r="D220" s="27" t="s">
        <v>93</v>
      </c>
      <c r="E220" s="27" t="s">
        <v>70</v>
      </c>
      <c r="F220" s="27" t="s">
        <v>49</v>
      </c>
      <c r="G220" s="27" t="s">
        <v>92</v>
      </c>
      <c r="H220" s="21">
        <v>1860216.5</v>
      </c>
      <c r="I220" s="21">
        <v>285000</v>
      </c>
    </row>
    <row r="221" spans="1:9" s="14" customFormat="1" ht="82.2" customHeight="1">
      <c r="A221" s="15">
        <v>2</v>
      </c>
      <c r="B221" s="25">
        <v>955</v>
      </c>
      <c r="C221" s="33" t="s">
        <v>189</v>
      </c>
      <c r="D221" s="27" t="s">
        <v>93</v>
      </c>
      <c r="E221" s="27" t="s">
        <v>70</v>
      </c>
      <c r="F221" s="27" t="s">
        <v>50</v>
      </c>
      <c r="G221" s="27" t="s">
        <v>72</v>
      </c>
      <c r="H221" s="28">
        <f>SUMIFS(H222:H1276,$B222:$B1276,$B221,$D222:$D1276,$D222,$E222:$E1276,$E222,$F222:$F1276,$F222)</f>
        <v>0</v>
      </c>
      <c r="I221" s="28">
        <f>SUMIFS(I222:I1276,$B222:$B1276,$B221,$D222:$D1276,$D222,$E222:$E1276,$E222,$F222:$F1276,$F222)</f>
        <v>0</v>
      </c>
    </row>
    <row r="222" spans="1:9" s="14" customFormat="1" ht="15.6">
      <c r="A222" s="15">
        <v>3</v>
      </c>
      <c r="B222" s="25">
        <v>955</v>
      </c>
      <c r="C222" s="33" t="s">
        <v>46</v>
      </c>
      <c r="D222" s="27" t="s">
        <v>93</v>
      </c>
      <c r="E222" s="27" t="s">
        <v>70</v>
      </c>
      <c r="F222" s="27" t="s">
        <v>50</v>
      </c>
      <c r="G222" s="27" t="s">
        <v>92</v>
      </c>
      <c r="H222" s="21">
        <v>0</v>
      </c>
      <c r="I222" s="21">
        <v>0</v>
      </c>
    </row>
    <row r="223" spans="1:9" s="14" customFormat="1" ht="15.6">
      <c r="A223" s="15">
        <v>1</v>
      </c>
      <c r="B223" s="25">
        <v>955</v>
      </c>
      <c r="C223" s="33" t="s">
        <v>115</v>
      </c>
      <c r="D223" s="27" t="s">
        <v>93</v>
      </c>
      <c r="E223" s="27" t="s">
        <v>89</v>
      </c>
      <c r="F223" s="27" t="s">
        <v>7</v>
      </c>
      <c r="G223" s="27" t="s">
        <v>72</v>
      </c>
      <c r="H223" s="28">
        <f>SUMIFS(H224:H1279,$B224:$B1279,$B224,$D224:$D1279,$D224,$E224:$E1279,$E224)/2</f>
        <v>5022465.1100000003</v>
      </c>
      <c r="I223" s="28">
        <f>SUMIFS(I224:I1279,$B224:$B1279,$B224,$D224:$D1279,$D224,$E224:$E1279,$E224)/2</f>
        <v>0</v>
      </c>
    </row>
    <row r="224" spans="1:9" s="14" customFormat="1" ht="46.8">
      <c r="A224" s="15">
        <v>2</v>
      </c>
      <c r="B224" s="25">
        <v>955</v>
      </c>
      <c r="C224" s="33" t="s">
        <v>141</v>
      </c>
      <c r="D224" s="27" t="s">
        <v>93</v>
      </c>
      <c r="E224" s="27" t="s">
        <v>89</v>
      </c>
      <c r="F224" s="27" t="s">
        <v>60</v>
      </c>
      <c r="G224" s="27" t="s">
        <v>72</v>
      </c>
      <c r="H224" s="28">
        <f>SUMIFS(H225:H1279,$B225:$B1279,$B224,$D225:$D1279,$D225,$E225:$E1279,$E225,$F225:$F1279,$F225)</f>
        <v>5022465.1100000003</v>
      </c>
      <c r="I224" s="28">
        <f>SUMIFS(I225:I1279,$B225:$B1279,$B224,$D225:$D1279,$D225,$E225:$E1279,$E225,$F225:$F1279,$F225)</f>
        <v>0</v>
      </c>
    </row>
    <row r="225" spans="1:9" s="14" customFormat="1" ht="151.19999999999999" customHeight="1">
      <c r="A225" s="15">
        <v>3</v>
      </c>
      <c r="B225" s="25">
        <v>955</v>
      </c>
      <c r="C225" s="33" t="s">
        <v>116</v>
      </c>
      <c r="D225" s="27" t="s">
        <v>93</v>
      </c>
      <c r="E225" s="27" t="s">
        <v>89</v>
      </c>
      <c r="F225" s="27" t="s">
        <v>60</v>
      </c>
      <c r="G225" s="27" t="s">
        <v>114</v>
      </c>
      <c r="H225" s="21">
        <v>0</v>
      </c>
      <c r="I225" s="21">
        <v>0</v>
      </c>
    </row>
    <row r="226" spans="1:9" s="14" customFormat="1" ht="24.6" customHeight="1">
      <c r="A226" s="15">
        <v>3</v>
      </c>
      <c r="B226" s="25">
        <v>955</v>
      </c>
      <c r="C226" s="33" t="s">
        <v>46</v>
      </c>
      <c r="D226" s="27" t="s">
        <v>93</v>
      </c>
      <c r="E226" s="27" t="s">
        <v>89</v>
      </c>
      <c r="F226" s="27" t="s">
        <v>60</v>
      </c>
      <c r="G226" s="27" t="s">
        <v>92</v>
      </c>
      <c r="H226" s="21">
        <v>5022465.1100000003</v>
      </c>
      <c r="I226" s="21">
        <v>0</v>
      </c>
    </row>
    <row r="227" spans="1:9" s="14" customFormat="1" ht="93.6">
      <c r="A227" s="15">
        <v>2</v>
      </c>
      <c r="B227" s="25">
        <v>955</v>
      </c>
      <c r="C227" s="33" t="s">
        <v>176</v>
      </c>
      <c r="D227" s="27" t="s">
        <v>93</v>
      </c>
      <c r="E227" s="27" t="s">
        <v>89</v>
      </c>
      <c r="F227" s="27" t="s">
        <v>108</v>
      </c>
      <c r="G227" s="27" t="s">
        <v>72</v>
      </c>
      <c r="H227" s="28">
        <f>SUMIFS(H228:H1282,$B228:$B1282,$B227,$D228:$D1282,$D228,$E228:$E1282,$E228,$F228:$F1282,$F228)</f>
        <v>0</v>
      </c>
      <c r="I227" s="28">
        <f>SUMIFS(I228:I1282,$B228:$B1282,$B227,$D228:$D1282,$D228,$E228:$E1282,$E228,$F228:$F1282,$F228)</f>
        <v>0</v>
      </c>
    </row>
    <row r="228" spans="1:9" s="14" customFormat="1" ht="15.6">
      <c r="A228" s="15">
        <v>3</v>
      </c>
      <c r="B228" s="25">
        <v>955</v>
      </c>
      <c r="C228" s="33" t="s">
        <v>46</v>
      </c>
      <c r="D228" s="27" t="s">
        <v>93</v>
      </c>
      <c r="E228" s="27" t="s">
        <v>89</v>
      </c>
      <c r="F228" s="27" t="s">
        <v>108</v>
      </c>
      <c r="G228" s="27" t="s">
        <v>92</v>
      </c>
      <c r="H228" s="21">
        <v>0</v>
      </c>
      <c r="I228" s="21">
        <v>0</v>
      </c>
    </row>
    <row r="229" spans="1:9" s="14" customFormat="1" ht="78">
      <c r="A229" s="15">
        <v>2</v>
      </c>
      <c r="B229" s="25">
        <v>955</v>
      </c>
      <c r="C229" s="33" t="s">
        <v>189</v>
      </c>
      <c r="D229" s="27" t="s">
        <v>93</v>
      </c>
      <c r="E229" s="27" t="s">
        <v>89</v>
      </c>
      <c r="F229" s="27" t="s">
        <v>50</v>
      </c>
      <c r="G229" s="27" t="s">
        <v>72</v>
      </c>
      <c r="H229" s="28">
        <f>SUMIFS(H230:H1284,$B230:$B1284,$B229,$D230:$D1284,$D230,$E230:$E1284,$E230,$F230:$F1284,$F230)</f>
        <v>0</v>
      </c>
      <c r="I229" s="28">
        <f>SUMIFS(I230:I1284,$B230:$B1284,$B229,$D230:$D1284,$D230,$E230:$E1284,$E230,$F230:$F1284,$F230)</f>
        <v>0</v>
      </c>
    </row>
    <row r="230" spans="1:9" s="14" customFormat="1" ht="18" customHeight="1">
      <c r="A230" s="15">
        <v>3</v>
      </c>
      <c r="B230" s="25">
        <v>955</v>
      </c>
      <c r="C230" s="33" t="s">
        <v>46</v>
      </c>
      <c r="D230" s="27" t="s">
        <v>93</v>
      </c>
      <c r="E230" s="27" t="s">
        <v>89</v>
      </c>
      <c r="F230" s="27" t="s">
        <v>50</v>
      </c>
      <c r="G230" s="27" t="s">
        <v>92</v>
      </c>
      <c r="H230" s="21">
        <v>0</v>
      </c>
      <c r="I230" s="21">
        <v>0</v>
      </c>
    </row>
    <row r="231" spans="1:9" s="14" customFormat="1" ht="15.6">
      <c r="A231" s="15">
        <v>1</v>
      </c>
      <c r="B231" s="25">
        <v>955</v>
      </c>
      <c r="C231" s="33" t="s">
        <v>119</v>
      </c>
      <c r="D231" s="27" t="s">
        <v>93</v>
      </c>
      <c r="E231" s="27" t="s">
        <v>79</v>
      </c>
      <c r="F231" s="27" t="s">
        <v>7</v>
      </c>
      <c r="G231" s="27" t="s">
        <v>72</v>
      </c>
      <c r="H231" s="28">
        <f>SUMIFS(H232:H1287,$B232:$B1287,$B232,$D232:$D1287,$D232,$E232:$E1287,$E232)/2</f>
        <v>40127031.960000001</v>
      </c>
      <c r="I231" s="28">
        <f>SUMIFS(I232:I1287,$B232:$B1287,$B232,$D232:$D1287,$D232,$E232:$E1287,$E232)/2</f>
        <v>2448361.2000000002</v>
      </c>
    </row>
    <row r="232" spans="1:9" s="14" customFormat="1" ht="52.95" customHeight="1">
      <c r="A232" s="15">
        <v>2</v>
      </c>
      <c r="B232" s="25">
        <v>955</v>
      </c>
      <c r="C232" s="33" t="s">
        <v>141</v>
      </c>
      <c r="D232" s="27" t="s">
        <v>93</v>
      </c>
      <c r="E232" s="27" t="s">
        <v>79</v>
      </c>
      <c r="F232" s="27" t="s">
        <v>60</v>
      </c>
      <c r="G232" s="27" t="s">
        <v>72</v>
      </c>
      <c r="H232" s="28">
        <f>SUMIFS(H233:H1287,$B233:$B1287,$B232,$D233:$D1287,$D233,$E233:$E1287,$E233,$F233:$F1287,$F233)</f>
        <v>20767324.109999999</v>
      </c>
      <c r="I232" s="28">
        <f>SUMIFS(I233:I1287,$B233:$B1287,$B232,$D233:$D1287,$D233,$E233:$E1287,$E233,$F233:$F1287,$F233)</f>
        <v>2448361.2000000002</v>
      </c>
    </row>
    <row r="233" spans="1:9" s="14" customFormat="1" ht="15.6">
      <c r="A233" s="15">
        <v>3</v>
      </c>
      <c r="B233" s="25">
        <v>955</v>
      </c>
      <c r="C233" s="33" t="s">
        <v>46</v>
      </c>
      <c r="D233" s="27" t="s">
        <v>93</v>
      </c>
      <c r="E233" s="27" t="s">
        <v>79</v>
      </c>
      <c r="F233" s="27" t="s">
        <v>60</v>
      </c>
      <c r="G233" s="27" t="s">
        <v>92</v>
      </c>
      <c r="H233" s="21">
        <v>20767324.109999999</v>
      </c>
      <c r="I233" s="21">
        <v>2448361.2000000002</v>
      </c>
    </row>
    <row r="234" spans="1:9" s="14" customFormat="1" ht="72.599999999999994" customHeight="1">
      <c r="A234" s="15">
        <v>2</v>
      </c>
      <c r="B234" s="25">
        <v>955</v>
      </c>
      <c r="C234" s="33" t="s">
        <v>161</v>
      </c>
      <c r="D234" s="27" t="s">
        <v>93</v>
      </c>
      <c r="E234" s="27" t="s">
        <v>79</v>
      </c>
      <c r="F234" s="27" t="s">
        <v>118</v>
      </c>
      <c r="G234" s="27" t="s">
        <v>72</v>
      </c>
      <c r="H234" s="28">
        <f>SUMIFS(H235:H1289,$B235:$B1289,$B234,$D235:$D1289,$D235,$E235:$E1289,$E235,$F235:$F1289,$F235)</f>
        <v>19359707.850000001</v>
      </c>
      <c r="I234" s="28">
        <f>SUMIFS(I235:I1289,$B235:$B1289,$B234,$D235:$D1289,$D235,$E235:$E1289,$E235,$F235:$F1289,$F235)</f>
        <v>0</v>
      </c>
    </row>
    <row r="235" spans="1:9" s="14" customFormat="1" ht="15.6">
      <c r="A235" s="15">
        <v>3</v>
      </c>
      <c r="B235" s="25">
        <v>955</v>
      </c>
      <c r="C235" s="33" t="s">
        <v>46</v>
      </c>
      <c r="D235" s="27" t="s">
        <v>93</v>
      </c>
      <c r="E235" s="27" t="s">
        <v>79</v>
      </c>
      <c r="F235" s="27" t="s">
        <v>118</v>
      </c>
      <c r="G235" s="27" t="s">
        <v>92</v>
      </c>
      <c r="H235" s="21">
        <v>19359707.850000001</v>
      </c>
      <c r="I235" s="21">
        <v>0</v>
      </c>
    </row>
    <row r="236" spans="1:9" s="14" customFormat="1" ht="55.2" customHeight="1">
      <c r="A236" s="15">
        <v>2</v>
      </c>
      <c r="B236" s="25">
        <v>955</v>
      </c>
      <c r="C236" s="33" t="s">
        <v>162</v>
      </c>
      <c r="D236" s="27" t="s">
        <v>93</v>
      </c>
      <c r="E236" s="27" t="s">
        <v>79</v>
      </c>
      <c r="F236" s="27" t="s">
        <v>157</v>
      </c>
      <c r="G236" s="27" t="s">
        <v>72</v>
      </c>
      <c r="H236" s="28">
        <f>SUMIFS(H237:H1291,$B237:$B1291,$B236,$D237:$D1291,$D237,$E237:$E1291,$E237,$F237:$F1291,$F237)</f>
        <v>0</v>
      </c>
      <c r="I236" s="28">
        <f>SUMIFS(I237:I1291,$B237:$B1291,$B236,$D237:$D1291,$D237,$E237:$E1291,$E237,$F237:$F1291,$F237)</f>
        <v>0</v>
      </c>
    </row>
    <row r="237" spans="1:9" s="14" customFormat="1" ht="15.6">
      <c r="A237" s="15">
        <v>3</v>
      </c>
      <c r="B237" s="25">
        <v>955</v>
      </c>
      <c r="C237" s="33" t="s">
        <v>46</v>
      </c>
      <c r="D237" s="27" t="s">
        <v>93</v>
      </c>
      <c r="E237" s="27" t="s">
        <v>79</v>
      </c>
      <c r="F237" s="27" t="s">
        <v>157</v>
      </c>
      <c r="G237" s="27" t="s">
        <v>92</v>
      </c>
      <c r="H237" s="21">
        <v>0</v>
      </c>
      <c r="I237" s="21">
        <v>0</v>
      </c>
    </row>
    <row r="238" spans="1:9" s="14" customFormat="1" ht="31.2">
      <c r="A238" s="15">
        <v>1</v>
      </c>
      <c r="B238" s="25">
        <v>955</v>
      </c>
      <c r="C238" s="33" t="s">
        <v>61</v>
      </c>
      <c r="D238" s="27" t="s">
        <v>71</v>
      </c>
      <c r="E238" s="27" t="s">
        <v>93</v>
      </c>
      <c r="F238" s="27" t="s">
        <v>72</v>
      </c>
      <c r="G238" s="27" t="s">
        <v>72</v>
      </c>
      <c r="H238" s="28">
        <f>SUMIFS(H239:H1294,$B239:$B1294,$B239,$D239:$D1294,$D239,$E239:$E1294,$E239)/2</f>
        <v>35119607.649999999</v>
      </c>
      <c r="I238" s="28">
        <f>SUMIFS(I239:I1294,$B239:$B1294,$B239,$D239:$D1294,$D239,$E239:$E1294,$E239)/2</f>
        <v>8646950</v>
      </c>
    </row>
    <row r="239" spans="1:9" s="14" customFormat="1" ht="62.4">
      <c r="A239" s="15">
        <v>2</v>
      </c>
      <c r="B239" s="25">
        <v>955</v>
      </c>
      <c r="C239" s="33" t="s">
        <v>170</v>
      </c>
      <c r="D239" s="27" t="s">
        <v>71</v>
      </c>
      <c r="E239" s="27" t="s">
        <v>93</v>
      </c>
      <c r="F239" s="27" t="s">
        <v>171</v>
      </c>
      <c r="G239" s="27"/>
      <c r="H239" s="28">
        <f>SUMIFS(H240:H1294,$B240:$B1294,$B239,$D240:$D1294,$D240,$E240:$E1294,$E240,$F240:$F1294,$F240)</f>
        <v>35119607.649999999</v>
      </c>
      <c r="I239" s="28">
        <f>SUMIFS(I240:I1294,$B240:$B1294,$B239,$D240:$D1294,$D240,$E240:$E1294,$E240,$F240:$F1294,$F240)</f>
        <v>8646950</v>
      </c>
    </row>
    <row r="240" spans="1:9" s="14" customFormat="1" ht="15.6">
      <c r="A240" s="15">
        <v>3</v>
      </c>
      <c r="B240" s="25">
        <v>955</v>
      </c>
      <c r="C240" s="33" t="s">
        <v>46</v>
      </c>
      <c r="D240" s="27" t="s">
        <v>71</v>
      </c>
      <c r="E240" s="27" t="s">
        <v>93</v>
      </c>
      <c r="F240" s="27" t="s">
        <v>171</v>
      </c>
      <c r="G240" s="27" t="s">
        <v>92</v>
      </c>
      <c r="H240" s="21">
        <v>35119607.649999999</v>
      </c>
      <c r="I240" s="21">
        <v>8646950</v>
      </c>
    </row>
    <row r="241" spans="1:9" s="14" customFormat="1" ht="15.6">
      <c r="A241" s="15">
        <v>1</v>
      </c>
      <c r="B241" s="25">
        <v>955</v>
      </c>
      <c r="C241" s="33" t="s">
        <v>38</v>
      </c>
      <c r="D241" s="27" t="s">
        <v>82</v>
      </c>
      <c r="E241" s="27" t="s">
        <v>89</v>
      </c>
      <c r="F241" s="27"/>
      <c r="G241" s="27"/>
      <c r="H241" s="28">
        <f>SUMIFS(H242:H1297,$B242:$B1297,$B242,$D242:$D1297,$D242,$E242:$E1297,$E242)/2</f>
        <v>81712630.390000001</v>
      </c>
      <c r="I241" s="28">
        <f>SUMIFS(I242:I1297,$B242:$B1297,$B242,$D242:$D1297,$D242,$E242:$E1297,$E242)/2</f>
        <v>15462645.219999999</v>
      </c>
    </row>
    <row r="242" spans="1:9" s="14" customFormat="1" ht="61.2" customHeight="1">
      <c r="A242" s="15">
        <v>2</v>
      </c>
      <c r="B242" s="25">
        <v>955</v>
      </c>
      <c r="C242" s="33" t="s">
        <v>159</v>
      </c>
      <c r="D242" s="27" t="s">
        <v>82</v>
      </c>
      <c r="E242" s="27" t="s">
        <v>89</v>
      </c>
      <c r="F242" s="27" t="s">
        <v>128</v>
      </c>
      <c r="G242" s="27"/>
      <c r="H242" s="28">
        <f>SUMIFS(H243:H1297,$B243:$B1297,$B242,$D243:$D1297,$D243,$E243:$E1297,$E243,$F243:$F1297,$F243)</f>
        <v>0</v>
      </c>
      <c r="I242" s="28">
        <f>SUMIFS(I243:I1297,$B243:$B1297,$B242,$D243:$D1297,$D243,$E243:$E1297,$E243,$F243:$F1297,$F243)</f>
        <v>0</v>
      </c>
    </row>
    <row r="243" spans="1:9" s="14" customFormat="1" ht="15.6">
      <c r="A243" s="15">
        <v>3</v>
      </c>
      <c r="B243" s="25">
        <v>955</v>
      </c>
      <c r="C243" s="33" t="s">
        <v>46</v>
      </c>
      <c r="D243" s="27" t="s">
        <v>82</v>
      </c>
      <c r="E243" s="27" t="s">
        <v>89</v>
      </c>
      <c r="F243" s="27" t="s">
        <v>128</v>
      </c>
      <c r="G243" s="27" t="s">
        <v>92</v>
      </c>
      <c r="H243" s="21">
        <v>0</v>
      </c>
      <c r="I243" s="21">
        <v>0</v>
      </c>
    </row>
    <row r="244" spans="1:9" s="14" customFormat="1" ht="54" customHeight="1">
      <c r="A244" s="15">
        <v>2</v>
      </c>
      <c r="B244" s="25">
        <v>955</v>
      </c>
      <c r="C244" s="33" t="s">
        <v>202</v>
      </c>
      <c r="D244" s="27" t="s">
        <v>82</v>
      </c>
      <c r="E244" s="27" t="s">
        <v>89</v>
      </c>
      <c r="F244" s="27" t="s">
        <v>201</v>
      </c>
      <c r="G244" s="27"/>
      <c r="H244" s="28">
        <f>SUMIFS(H245:H1299,$B245:$B1299,$B244,$D245:$D1299,$D245,$E245:$E1299,$E245,$F245:$F1299,$F245)</f>
        <v>42380194.100000001</v>
      </c>
      <c r="I244" s="28">
        <f>SUMIFS(I245:I1299,$B245:$B1299,$B244,$D245:$D1299,$D245,$E245:$E1299,$E245,$F245:$F1299,$F245)</f>
        <v>14678301.02</v>
      </c>
    </row>
    <row r="245" spans="1:9" s="14" customFormat="1" ht="15.6">
      <c r="A245" s="15">
        <v>3</v>
      </c>
      <c r="B245" s="25">
        <v>955</v>
      </c>
      <c r="C245" s="33" t="s">
        <v>46</v>
      </c>
      <c r="D245" s="27" t="s">
        <v>82</v>
      </c>
      <c r="E245" s="27" t="s">
        <v>89</v>
      </c>
      <c r="F245" s="27" t="s">
        <v>201</v>
      </c>
      <c r="G245" s="27" t="s">
        <v>92</v>
      </c>
      <c r="H245" s="21">
        <v>42380194.100000001</v>
      </c>
      <c r="I245" s="21">
        <v>14678301.02</v>
      </c>
    </row>
    <row r="246" spans="1:9" s="14" customFormat="1" ht="78">
      <c r="A246" s="15">
        <v>2</v>
      </c>
      <c r="B246" s="25">
        <v>955</v>
      </c>
      <c r="C246" s="37" t="s">
        <v>178</v>
      </c>
      <c r="D246" s="27" t="s">
        <v>82</v>
      </c>
      <c r="E246" s="27" t="s">
        <v>89</v>
      </c>
      <c r="F246" s="27" t="s">
        <v>39</v>
      </c>
      <c r="G246" s="27"/>
      <c r="H246" s="28">
        <f>SUMIFS(H247:H1301,$B247:$B1301,$B246,$D247:$D1301,$D247,$E247:$E1301,$E247,$F247:$F1301,$F247)</f>
        <v>22383736.289999999</v>
      </c>
      <c r="I246" s="28">
        <f>SUMIFS(I247:I1301,$B247:$B1301,$B246,$D247:$D1301,$D247,$E247:$E1301,$E247,$F247:$F1301,$F247)</f>
        <v>284344.2</v>
      </c>
    </row>
    <row r="247" spans="1:9" s="14" customFormat="1" ht="15.6">
      <c r="A247" s="15">
        <v>3</v>
      </c>
      <c r="B247" s="25">
        <v>955</v>
      </c>
      <c r="C247" s="33" t="s">
        <v>46</v>
      </c>
      <c r="D247" s="27" t="s">
        <v>82</v>
      </c>
      <c r="E247" s="27" t="s">
        <v>89</v>
      </c>
      <c r="F247" s="27" t="s">
        <v>39</v>
      </c>
      <c r="G247" s="27" t="s">
        <v>92</v>
      </c>
      <c r="H247" s="21">
        <v>22383736.289999999</v>
      </c>
      <c r="I247" s="21">
        <v>284344.2</v>
      </c>
    </row>
    <row r="248" spans="1:9" s="14" customFormat="1" ht="52.95" customHeight="1">
      <c r="A248" s="15">
        <v>2</v>
      </c>
      <c r="B248" s="25">
        <v>955</v>
      </c>
      <c r="C248" s="33" t="s">
        <v>141</v>
      </c>
      <c r="D248" s="27" t="s">
        <v>82</v>
      </c>
      <c r="E248" s="27" t="s">
        <v>89</v>
      </c>
      <c r="F248" s="27" t="s">
        <v>60</v>
      </c>
      <c r="G248" s="27" t="s">
        <v>72</v>
      </c>
      <c r="H248" s="28">
        <f>SUMIFS(H249:H1303,$B249:$B1303,$B248,$D249:$D1303,$D249,$E249:$E1303,$E249,$F249:$F1303,$F249)</f>
        <v>8186800</v>
      </c>
      <c r="I248" s="28">
        <f>SUMIFS(I249:I1303,$B249:$B1303,$B248,$D249:$D1303,$D249,$E249:$E1303,$E249,$F249:$F1303,$F249)</f>
        <v>0</v>
      </c>
    </row>
    <row r="249" spans="1:9" s="14" customFormat="1" ht="15.6">
      <c r="A249" s="15">
        <v>3</v>
      </c>
      <c r="B249" s="25">
        <v>955</v>
      </c>
      <c r="C249" s="33" t="s">
        <v>46</v>
      </c>
      <c r="D249" s="27" t="s">
        <v>82</v>
      </c>
      <c r="E249" s="27" t="s">
        <v>89</v>
      </c>
      <c r="F249" s="27" t="s">
        <v>60</v>
      </c>
      <c r="G249" s="27" t="s">
        <v>92</v>
      </c>
      <c r="H249" s="21">
        <v>8186800</v>
      </c>
      <c r="I249" s="21">
        <v>0</v>
      </c>
    </row>
    <row r="250" spans="1:9" s="14" customFormat="1" ht="93.6">
      <c r="A250" s="15">
        <v>2</v>
      </c>
      <c r="B250" s="25">
        <v>955</v>
      </c>
      <c r="C250" s="33" t="s">
        <v>190</v>
      </c>
      <c r="D250" s="27" t="s">
        <v>82</v>
      </c>
      <c r="E250" s="27" t="s">
        <v>89</v>
      </c>
      <c r="F250" s="27" t="s">
        <v>45</v>
      </c>
      <c r="G250" s="27"/>
      <c r="H250" s="28">
        <f>SUMIFS(H251:H1305,$B251:$B1305,$B250,$D251:$D1305,$D251,$E251:$E1305,$E251,$F251:$F1305,$F251)</f>
        <v>1380000</v>
      </c>
      <c r="I250" s="28">
        <f>SUMIFS(I251:I1305,$B251:$B1305,$B250,$D251:$D1305,$D251,$E251:$E1305,$E251,$F251:$F1305,$F251)</f>
        <v>500000</v>
      </c>
    </row>
    <row r="251" spans="1:9" s="14" customFormat="1" ht="15.6">
      <c r="A251" s="15">
        <v>3</v>
      </c>
      <c r="B251" s="25">
        <v>955</v>
      </c>
      <c r="C251" s="33" t="s">
        <v>46</v>
      </c>
      <c r="D251" s="27" t="s">
        <v>82</v>
      </c>
      <c r="E251" s="27" t="s">
        <v>89</v>
      </c>
      <c r="F251" s="27" t="s">
        <v>45</v>
      </c>
      <c r="G251" s="27" t="s">
        <v>92</v>
      </c>
      <c r="H251" s="21">
        <v>1380000</v>
      </c>
      <c r="I251" s="21">
        <v>500000</v>
      </c>
    </row>
    <row r="252" spans="1:9" s="14" customFormat="1" ht="46.8">
      <c r="A252" s="15">
        <v>2</v>
      </c>
      <c r="B252" s="25">
        <v>955</v>
      </c>
      <c r="C252" s="33" t="s">
        <v>162</v>
      </c>
      <c r="D252" s="27" t="s">
        <v>82</v>
      </c>
      <c r="E252" s="27" t="s">
        <v>89</v>
      </c>
      <c r="F252" s="27" t="s">
        <v>157</v>
      </c>
      <c r="G252" s="27"/>
      <c r="H252" s="28">
        <f>SUMIFS(H253:H1307,$B253:$B1307,$B252,$D253:$D1307,$D253,$E253:$E1307,$E253,$F253:$F1307,$F253)</f>
        <v>7381900</v>
      </c>
      <c r="I252" s="28">
        <f>SUMIFS(I253:I1307,$B253:$B1307,$B252,$D253:$D1307,$D253,$E253:$E1307,$E253,$F253:$F1307,$F253)</f>
        <v>0</v>
      </c>
    </row>
    <row r="253" spans="1:9" s="14" customFormat="1" ht="15.6">
      <c r="A253" s="15">
        <v>3</v>
      </c>
      <c r="B253" s="25">
        <v>955</v>
      </c>
      <c r="C253" s="33" t="s">
        <v>46</v>
      </c>
      <c r="D253" s="27" t="s">
        <v>82</v>
      </c>
      <c r="E253" s="27" t="s">
        <v>89</v>
      </c>
      <c r="F253" s="27" t="s">
        <v>157</v>
      </c>
      <c r="G253" s="27" t="s">
        <v>92</v>
      </c>
      <c r="H253" s="21">
        <v>7381900</v>
      </c>
      <c r="I253" s="21">
        <v>0</v>
      </c>
    </row>
    <row r="254" spans="1:9" s="14" customFormat="1" ht="15.6">
      <c r="A254" s="15">
        <v>1</v>
      </c>
      <c r="B254" s="25">
        <v>955</v>
      </c>
      <c r="C254" s="33" t="s">
        <v>63</v>
      </c>
      <c r="D254" s="27" t="s">
        <v>82</v>
      </c>
      <c r="E254" s="27" t="s">
        <v>79</v>
      </c>
      <c r="F254" s="27"/>
      <c r="G254" s="27"/>
      <c r="H254" s="28">
        <f>SUMIFS(H255:H1310,$B255:$B1310,$B255,$D255:$D1310,$D255,$E255:$E1310,$E255)/2</f>
        <v>10298882</v>
      </c>
      <c r="I254" s="28">
        <f>SUMIFS(I255:I1310,$B255:$B1310,$B255,$D255:$D1310,$D255,$E255:$E1310,$E255)/2</f>
        <v>2400000</v>
      </c>
    </row>
    <row r="255" spans="1:9" s="14" customFormat="1" ht="49.95" customHeight="1">
      <c r="A255" s="15">
        <v>2</v>
      </c>
      <c r="B255" s="25">
        <v>955</v>
      </c>
      <c r="C255" s="33" t="s">
        <v>194</v>
      </c>
      <c r="D255" s="27" t="s">
        <v>82</v>
      </c>
      <c r="E255" s="27" t="s">
        <v>79</v>
      </c>
      <c r="F255" s="27" t="s">
        <v>112</v>
      </c>
      <c r="G255" s="27"/>
      <c r="H255" s="28">
        <f>SUMIFS(H256:H1310,$B256:$B1310,$B255,$D256:$D1310,$D256,$E256:$E1310,$E256,$F256:$F1310,$F256)</f>
        <v>10298882</v>
      </c>
      <c r="I255" s="28">
        <f>SUMIFS(I256:I1310,$B256:$B1310,$B255,$D256:$D1310,$D256,$E256:$E1310,$E256,$F256:$F1310,$F256)</f>
        <v>2400000</v>
      </c>
    </row>
    <row r="256" spans="1:9" s="14" customFormat="1" ht="15.6">
      <c r="A256" s="15">
        <v>3</v>
      </c>
      <c r="B256" s="25">
        <v>955</v>
      </c>
      <c r="C256" s="33" t="s">
        <v>46</v>
      </c>
      <c r="D256" s="27" t="s">
        <v>82</v>
      </c>
      <c r="E256" s="27" t="s">
        <v>79</v>
      </c>
      <c r="F256" s="27" t="s">
        <v>112</v>
      </c>
      <c r="G256" s="27" t="s">
        <v>92</v>
      </c>
      <c r="H256" s="21">
        <v>10298882</v>
      </c>
      <c r="I256" s="21">
        <v>2400000</v>
      </c>
    </row>
    <row r="257" spans="1:9" s="14" customFormat="1" ht="151.19999999999999" customHeight="1">
      <c r="A257" s="15">
        <v>3</v>
      </c>
      <c r="B257" s="25">
        <v>955</v>
      </c>
      <c r="C257" s="33" t="s">
        <v>116</v>
      </c>
      <c r="D257" s="27" t="s">
        <v>82</v>
      </c>
      <c r="E257" s="27" t="s">
        <v>79</v>
      </c>
      <c r="F257" s="27" t="s">
        <v>112</v>
      </c>
      <c r="G257" s="27" t="s">
        <v>114</v>
      </c>
      <c r="H257" s="21">
        <v>0</v>
      </c>
      <c r="I257" s="21">
        <v>0</v>
      </c>
    </row>
    <row r="258" spans="1:9" s="14" customFormat="1" ht="15.6">
      <c r="A258" s="15">
        <v>1</v>
      </c>
      <c r="B258" s="25">
        <v>955</v>
      </c>
      <c r="C258" s="33" t="s">
        <v>133</v>
      </c>
      <c r="D258" s="27" t="s">
        <v>82</v>
      </c>
      <c r="E258" s="27" t="s">
        <v>82</v>
      </c>
      <c r="F258" s="27"/>
      <c r="G258" s="27"/>
      <c r="H258" s="28">
        <f>SUMIFS(H259:H1314,$B259:$B1314,$B259,$D259:$D1314,$D259,$E259:$E1314,$E259)/2</f>
        <v>9046827.1099999994</v>
      </c>
      <c r="I258" s="28">
        <f>SUMIFS(I259:I1314,$B259:$B1314,$B259,$D259:$D1314,$D259,$E259:$E1314,$E259)/2</f>
        <v>514261.66000000003</v>
      </c>
    </row>
    <row r="259" spans="1:9" s="14" customFormat="1" ht="31.2">
      <c r="A259" s="15">
        <v>2</v>
      </c>
      <c r="B259" s="25">
        <v>955</v>
      </c>
      <c r="C259" s="33" t="s">
        <v>158</v>
      </c>
      <c r="D259" s="27" t="s">
        <v>82</v>
      </c>
      <c r="E259" s="27" t="s">
        <v>82</v>
      </c>
      <c r="F259" s="27" t="s">
        <v>22</v>
      </c>
      <c r="G259" s="27"/>
      <c r="H259" s="28">
        <f>SUMIFS(H260:H1314,$B260:$B1314,$B259,$D260:$D1314,$D260,$E260:$E1314,$E260,$F260:$F1314,$F260)</f>
        <v>5423521.7699999996</v>
      </c>
      <c r="I259" s="28">
        <f>SUMIFS(I260:I1314,$B260:$B1314,$B259,$D260:$D1314,$D260,$E260:$E1314,$E260,$F260:$F1314,$F260)</f>
        <v>325117.59999999998</v>
      </c>
    </row>
    <row r="260" spans="1:9" s="14" customFormat="1" ht="15.6">
      <c r="A260" s="15">
        <v>3</v>
      </c>
      <c r="B260" s="25">
        <v>955</v>
      </c>
      <c r="C260" s="33" t="s">
        <v>46</v>
      </c>
      <c r="D260" s="27" t="s">
        <v>82</v>
      </c>
      <c r="E260" s="27" t="s">
        <v>82</v>
      </c>
      <c r="F260" s="27" t="s">
        <v>22</v>
      </c>
      <c r="G260" s="27" t="s">
        <v>92</v>
      </c>
      <c r="H260" s="21">
        <v>5423521.7699999996</v>
      </c>
      <c r="I260" s="21">
        <v>325117.59999999998</v>
      </c>
    </row>
    <row r="261" spans="1:9" s="14" customFormat="1" ht="46.8">
      <c r="A261" s="15">
        <v>2</v>
      </c>
      <c r="B261" s="25">
        <v>955</v>
      </c>
      <c r="C261" s="36" t="s">
        <v>197</v>
      </c>
      <c r="D261" s="27" t="s">
        <v>82</v>
      </c>
      <c r="E261" s="27" t="s">
        <v>82</v>
      </c>
      <c r="F261" s="27" t="s">
        <v>64</v>
      </c>
      <c r="G261" s="27"/>
      <c r="H261" s="28">
        <f>SUMIFS(H262:H1316,$B262:$B1316,$B261,$D262:$D1316,$D262,$E262:$E1316,$E262,$F262:$F1316,$F262)</f>
        <v>1380099.34</v>
      </c>
      <c r="I261" s="28">
        <f>SUMIFS(I262:I1316,$B262:$B1316,$B261,$D262:$D1316,$D262,$E262:$E1316,$E262,$F262:$F1316,$F262)</f>
        <v>189144.06</v>
      </c>
    </row>
    <row r="262" spans="1:9" s="14" customFormat="1" ht="15.6">
      <c r="A262" s="15">
        <v>3</v>
      </c>
      <c r="B262" s="25">
        <v>955</v>
      </c>
      <c r="C262" s="33" t="s">
        <v>46</v>
      </c>
      <c r="D262" s="27" t="s">
        <v>82</v>
      </c>
      <c r="E262" s="27" t="s">
        <v>82</v>
      </c>
      <c r="F262" s="27" t="s">
        <v>64</v>
      </c>
      <c r="G262" s="27" t="s">
        <v>92</v>
      </c>
      <c r="H262" s="21">
        <v>1380099.34</v>
      </c>
      <c r="I262" s="21">
        <v>189144.06</v>
      </c>
    </row>
    <row r="263" spans="1:9" s="14" customFormat="1" ht="31.2">
      <c r="A263" s="15">
        <v>2</v>
      </c>
      <c r="B263" s="25">
        <v>955</v>
      </c>
      <c r="C263" s="33" t="s">
        <v>62</v>
      </c>
      <c r="D263" s="27" t="s">
        <v>82</v>
      </c>
      <c r="E263" s="27" t="s">
        <v>82</v>
      </c>
      <c r="F263" s="27" t="s">
        <v>113</v>
      </c>
      <c r="G263" s="27"/>
      <c r="H263" s="28">
        <f>SUMIFS(H264:H1318,$B264:$B1318,$B263,$D264:$D1318,$D264,$E264:$E1318,$E264,$F264:$F1318,$F264)</f>
        <v>2243206</v>
      </c>
      <c r="I263" s="28">
        <f>SUMIFS(I264:I1318,$B264:$B1318,$B263,$D264:$D1318,$D264,$E264:$E1318,$E264,$F264:$F1318,$F264)</f>
        <v>0</v>
      </c>
    </row>
    <row r="264" spans="1:9" s="14" customFormat="1" ht="46.8">
      <c r="A264" s="15">
        <v>3</v>
      </c>
      <c r="B264" s="25">
        <v>955</v>
      </c>
      <c r="C264" s="33" t="s">
        <v>12</v>
      </c>
      <c r="D264" s="27" t="s">
        <v>82</v>
      </c>
      <c r="E264" s="27" t="s">
        <v>82</v>
      </c>
      <c r="F264" s="27" t="s">
        <v>113</v>
      </c>
      <c r="G264" s="27" t="s">
        <v>74</v>
      </c>
      <c r="H264" s="21">
        <v>2243206</v>
      </c>
      <c r="I264" s="21">
        <v>0</v>
      </c>
    </row>
    <row r="265" spans="1:9" s="14" customFormat="1" ht="15.6">
      <c r="A265" s="15">
        <v>1</v>
      </c>
      <c r="B265" s="25">
        <v>955</v>
      </c>
      <c r="C265" s="33" t="s">
        <v>24</v>
      </c>
      <c r="D265" s="27" t="s">
        <v>84</v>
      </c>
      <c r="E265" s="27" t="s">
        <v>70</v>
      </c>
      <c r="F265" s="27" t="s">
        <v>7</v>
      </c>
      <c r="G265" s="27" t="s">
        <v>72</v>
      </c>
      <c r="H265" s="28">
        <f>SUMIFS(H266:H1321,$B266:$B1321,$B266,$D266:$D1321,$D266,$E266:$E1321,$E266)/2</f>
        <v>41093905.440000005</v>
      </c>
      <c r="I265" s="28">
        <f>SUMIFS(I266:I1321,$B266:$B1321,$B266,$D266:$D1321,$D266,$E266:$E1321,$E266)/2</f>
        <v>1920640.05</v>
      </c>
    </row>
    <row r="266" spans="1:9" s="14" customFormat="1" ht="39" customHeight="1">
      <c r="A266" s="15">
        <v>2</v>
      </c>
      <c r="B266" s="25">
        <v>955</v>
      </c>
      <c r="C266" s="33" t="s">
        <v>198</v>
      </c>
      <c r="D266" s="27" t="s">
        <v>84</v>
      </c>
      <c r="E266" s="27" t="s">
        <v>70</v>
      </c>
      <c r="F266" s="27" t="s">
        <v>25</v>
      </c>
      <c r="G266" s="27"/>
      <c r="H266" s="28">
        <f>SUMIFS(H267:H1321,$B267:$B1321,$B266,$D267:$D1321,$D267,$E267:$E1321,$E267,$F267:$F1321,$F267)</f>
        <v>26974480.75</v>
      </c>
      <c r="I266" s="28">
        <f>SUMIFS(I267:I1321,$B267:$B1321,$B266,$D267:$D1321,$D267,$E267:$E1321,$E267,$F267:$F1321,$F267)</f>
        <v>0</v>
      </c>
    </row>
    <row r="267" spans="1:9" s="14" customFormat="1" ht="15.6">
      <c r="A267" s="15">
        <v>3</v>
      </c>
      <c r="B267" s="25">
        <v>955</v>
      </c>
      <c r="C267" s="33" t="s">
        <v>46</v>
      </c>
      <c r="D267" s="27" t="s">
        <v>84</v>
      </c>
      <c r="E267" s="27" t="s">
        <v>70</v>
      </c>
      <c r="F267" s="27" t="s">
        <v>25</v>
      </c>
      <c r="G267" s="27" t="s">
        <v>92</v>
      </c>
      <c r="H267" s="21">
        <v>26974480.75</v>
      </c>
      <c r="I267" s="21">
        <v>0</v>
      </c>
    </row>
    <row r="268" spans="1:9" s="14" customFormat="1" ht="46.8">
      <c r="A268" s="15">
        <v>2</v>
      </c>
      <c r="B268" s="25">
        <v>955</v>
      </c>
      <c r="C268" s="33" t="s">
        <v>199</v>
      </c>
      <c r="D268" s="27" t="s">
        <v>84</v>
      </c>
      <c r="E268" s="27" t="s">
        <v>70</v>
      </c>
      <c r="F268" s="27" t="s">
        <v>26</v>
      </c>
      <c r="G268" s="27"/>
      <c r="H268" s="28">
        <f>SUMIFS(H269:H1323,$B269:$B1323,$B268,$D269:$D1323,$D269,$E269:$E1323,$E269,$F269:$F1323,$F269)</f>
        <v>7050203.4900000002</v>
      </c>
      <c r="I268" s="28">
        <f>SUMIFS(I269:I1323,$B269:$B1323,$B268,$D269:$D1323,$D269,$E269:$E1323,$E269,$F269:$F1323,$F269)</f>
        <v>0</v>
      </c>
    </row>
    <row r="269" spans="1:9" s="14" customFormat="1" ht="15.6">
      <c r="A269" s="15">
        <v>3</v>
      </c>
      <c r="B269" s="25">
        <v>955</v>
      </c>
      <c r="C269" s="33" t="s">
        <v>46</v>
      </c>
      <c r="D269" s="27" t="s">
        <v>84</v>
      </c>
      <c r="E269" s="27" t="s">
        <v>70</v>
      </c>
      <c r="F269" s="27" t="s">
        <v>26</v>
      </c>
      <c r="G269" s="27" t="s">
        <v>92</v>
      </c>
      <c r="H269" s="21">
        <v>7050203.4900000002</v>
      </c>
      <c r="I269" s="21">
        <v>0</v>
      </c>
    </row>
    <row r="270" spans="1:9" s="14" customFormat="1" ht="52.2" customHeight="1">
      <c r="A270" s="15">
        <v>2</v>
      </c>
      <c r="B270" s="25">
        <v>955</v>
      </c>
      <c r="C270" s="33" t="s">
        <v>202</v>
      </c>
      <c r="D270" s="27" t="s">
        <v>84</v>
      </c>
      <c r="E270" s="27" t="s">
        <v>70</v>
      </c>
      <c r="F270" s="27" t="s">
        <v>201</v>
      </c>
      <c r="G270" s="27"/>
      <c r="H270" s="28">
        <f>SUMIFS(H271:H1325,$B271:$B1325,$B270,$D271:$D1325,$D271,$E271:$E1325,$E271,$F271:$F1325,$F271)</f>
        <v>6989221.2000000002</v>
      </c>
      <c r="I270" s="28">
        <f>SUMIFS(I271:I1325,$B271:$B1325,$B270,$D271:$D1325,$D271,$E271:$E1325,$E271,$F271:$F1325,$F271)</f>
        <v>1920640.05</v>
      </c>
    </row>
    <row r="271" spans="1:9" s="14" customFormat="1" ht="15.6">
      <c r="A271" s="15">
        <v>3</v>
      </c>
      <c r="B271" s="25">
        <v>955</v>
      </c>
      <c r="C271" s="33" t="s">
        <v>46</v>
      </c>
      <c r="D271" s="27" t="s">
        <v>84</v>
      </c>
      <c r="E271" s="27" t="s">
        <v>70</v>
      </c>
      <c r="F271" s="27" t="s">
        <v>201</v>
      </c>
      <c r="G271" s="27" t="s">
        <v>92</v>
      </c>
      <c r="H271" s="21">
        <v>6989221.2000000002</v>
      </c>
      <c r="I271" s="21">
        <v>1920640.05</v>
      </c>
    </row>
    <row r="272" spans="1:9" s="14" customFormat="1" ht="66" customHeight="1">
      <c r="A272" s="15">
        <v>2</v>
      </c>
      <c r="B272" s="25">
        <v>955</v>
      </c>
      <c r="C272" s="33" t="s">
        <v>124</v>
      </c>
      <c r="D272" s="27" t="s">
        <v>84</v>
      </c>
      <c r="E272" s="27" t="s">
        <v>70</v>
      </c>
      <c r="F272" s="27" t="s">
        <v>125</v>
      </c>
      <c r="G272" s="27"/>
      <c r="H272" s="28">
        <f>SUMIFS(H273:H1327,$B273:$B1327,$B272,$D273:$D1327,$D273,$E273:$E1327,$E273,$F273:$F1327,$F273)</f>
        <v>50000</v>
      </c>
      <c r="I272" s="28">
        <f>SUMIFS(I273:I1327,$B273:$B1327,$B272,$D273:$D1327,$D273,$E273:$E1327,$E273,$F273:$F1327,$F273)</f>
        <v>0</v>
      </c>
    </row>
    <row r="273" spans="1:9" s="14" customFormat="1" ht="15.6">
      <c r="A273" s="15">
        <v>3</v>
      </c>
      <c r="B273" s="25">
        <v>955</v>
      </c>
      <c r="C273" s="33" t="s">
        <v>46</v>
      </c>
      <c r="D273" s="27" t="s">
        <v>84</v>
      </c>
      <c r="E273" s="27" t="s">
        <v>70</v>
      </c>
      <c r="F273" s="27" t="s">
        <v>125</v>
      </c>
      <c r="G273" s="27" t="s">
        <v>92</v>
      </c>
      <c r="H273" s="21">
        <v>50000</v>
      </c>
      <c r="I273" s="21">
        <v>0</v>
      </c>
    </row>
    <row r="274" spans="1:9" s="14" customFormat="1" ht="68.400000000000006" customHeight="1">
      <c r="A274" s="15">
        <v>2</v>
      </c>
      <c r="B274" s="25">
        <v>955</v>
      </c>
      <c r="C274" s="33" t="s">
        <v>166</v>
      </c>
      <c r="D274" s="27" t="s">
        <v>84</v>
      </c>
      <c r="E274" s="27" t="s">
        <v>70</v>
      </c>
      <c r="F274" s="27" t="s">
        <v>165</v>
      </c>
      <c r="G274" s="27"/>
      <c r="H274" s="28">
        <f>SUMIFS(H275:H1329,$B275:$B1329,$B274,$D275:$D1329,$D275,$E275:$E1329,$E275,$F275:$F1329,$F275)</f>
        <v>30000</v>
      </c>
      <c r="I274" s="28">
        <f>SUMIFS(I275:I1329,$B275:$B1329,$B274,$D275:$D1329,$D275,$E275:$E1329,$E275,$F275:$F1329,$F275)</f>
        <v>0</v>
      </c>
    </row>
    <row r="275" spans="1:9" s="14" customFormat="1" ht="15.6">
      <c r="A275" s="15">
        <v>3</v>
      </c>
      <c r="B275" s="25">
        <v>955</v>
      </c>
      <c r="C275" s="33" t="s">
        <v>46</v>
      </c>
      <c r="D275" s="27" t="s">
        <v>84</v>
      </c>
      <c r="E275" s="27" t="s">
        <v>70</v>
      </c>
      <c r="F275" s="27" t="s">
        <v>165</v>
      </c>
      <c r="G275" s="27" t="s">
        <v>92</v>
      </c>
      <c r="H275" s="21">
        <v>30000</v>
      </c>
      <c r="I275" s="21">
        <v>0</v>
      </c>
    </row>
    <row r="276" spans="1:9" s="14" customFormat="1" ht="15.6">
      <c r="A276" s="15">
        <v>1</v>
      </c>
      <c r="B276" s="25">
        <v>955</v>
      </c>
      <c r="C276" s="33" t="s">
        <v>185</v>
      </c>
      <c r="D276" s="27" t="s">
        <v>90</v>
      </c>
      <c r="E276" s="27" t="s">
        <v>89</v>
      </c>
      <c r="F276" s="27"/>
      <c r="G276" s="27"/>
      <c r="H276" s="28">
        <f>SUMIFS(H277:H1332,$B277:$B1332,$B277,$D277:$D1332,$D277,$E277:$E1332,$E277)/2</f>
        <v>0</v>
      </c>
      <c r="I276" s="28">
        <f>SUMIFS(I277:I1332,$B277:$B1332,$B277,$D277:$D1332,$D277,$E277:$E1332,$E277)/2</f>
        <v>0</v>
      </c>
    </row>
    <row r="277" spans="1:9" s="14" customFormat="1" ht="51.6" customHeight="1">
      <c r="A277" s="15">
        <v>2</v>
      </c>
      <c r="B277" s="25">
        <v>955</v>
      </c>
      <c r="C277" s="33" t="s">
        <v>141</v>
      </c>
      <c r="D277" s="27" t="s">
        <v>90</v>
      </c>
      <c r="E277" s="27" t="s">
        <v>89</v>
      </c>
      <c r="F277" s="27" t="s">
        <v>60</v>
      </c>
      <c r="G277" s="27"/>
      <c r="H277" s="28">
        <f>SUMIFS(H278:H1332,$B278:$B1332,$B277,$D278:$D1332,$D278,$E278:$E1332,$E278,$F278:$F1332,$F278)</f>
        <v>0</v>
      </c>
      <c r="I277" s="28">
        <f>SUMIFS(I278:I1332,$B278:$B1332,$B277,$D278:$D1332,$D278,$E278:$E1332,$E278,$F278:$F1332,$F278)</f>
        <v>0</v>
      </c>
    </row>
    <row r="278" spans="1:9" s="14" customFormat="1" ht="15.6">
      <c r="A278" s="15">
        <v>3</v>
      </c>
      <c r="B278" s="25">
        <v>955</v>
      </c>
      <c r="C278" s="33" t="s">
        <v>46</v>
      </c>
      <c r="D278" s="27" t="s">
        <v>90</v>
      </c>
      <c r="E278" s="27" t="s">
        <v>89</v>
      </c>
      <c r="F278" s="27" t="s">
        <v>60</v>
      </c>
      <c r="G278" s="27" t="s">
        <v>92</v>
      </c>
      <c r="H278" s="21">
        <v>0</v>
      </c>
      <c r="I278" s="21">
        <v>0</v>
      </c>
    </row>
    <row r="279" spans="1:9" s="14" customFormat="1" ht="15.6">
      <c r="A279" s="15">
        <v>1</v>
      </c>
      <c r="B279" s="25">
        <v>955</v>
      </c>
      <c r="C279" s="38" t="s">
        <v>137</v>
      </c>
      <c r="D279" s="27" t="s">
        <v>85</v>
      </c>
      <c r="E279" s="27" t="s">
        <v>70</v>
      </c>
      <c r="F279" s="27" t="s">
        <v>7</v>
      </c>
      <c r="G279" s="27" t="s">
        <v>72</v>
      </c>
      <c r="H279" s="28">
        <f>SUMIFS(H280:H1335,$B280:$B1335,$B280,$D280:$D1335,$D280,$E280:$E1335,$E280)/2</f>
        <v>1560800</v>
      </c>
      <c r="I279" s="28">
        <f>SUMIFS(I280:I1335,$B280:$B1335,$B280,$D280:$D1335,$D280,$E280:$E1335,$E280)/2</f>
        <v>418853</v>
      </c>
    </row>
    <row r="280" spans="1:9" s="14" customFormat="1" ht="46.8">
      <c r="A280" s="15">
        <v>2</v>
      </c>
      <c r="B280" s="25">
        <v>955</v>
      </c>
      <c r="C280" s="34" t="s">
        <v>32</v>
      </c>
      <c r="D280" s="27" t="s">
        <v>85</v>
      </c>
      <c r="E280" s="27" t="s">
        <v>70</v>
      </c>
      <c r="F280" s="39" t="s">
        <v>117</v>
      </c>
      <c r="G280" s="27"/>
      <c r="H280" s="28">
        <f>SUMIFS(H281:H1335,$B281:$B1335,$B280,$D281:$D1335,$D281,$E281:$E1335,$E281,$F281:$F1335,$F281)</f>
        <v>1560800</v>
      </c>
      <c r="I280" s="28">
        <f>SUMIFS(I281:I1335,$B281:$B1335,$B280,$D281:$D1335,$D281,$E281:$E1335,$E281,$F281:$F1335,$F281)</f>
        <v>418853</v>
      </c>
    </row>
    <row r="281" spans="1:9" s="14" customFormat="1" ht="37.950000000000003" customHeight="1">
      <c r="A281" s="15">
        <v>3</v>
      </c>
      <c r="B281" s="25">
        <v>955</v>
      </c>
      <c r="C281" s="33" t="s">
        <v>21</v>
      </c>
      <c r="D281" s="27" t="s">
        <v>85</v>
      </c>
      <c r="E281" s="27" t="s">
        <v>70</v>
      </c>
      <c r="F281" s="27" t="s">
        <v>117</v>
      </c>
      <c r="G281" s="27" t="s">
        <v>81</v>
      </c>
      <c r="H281" s="21">
        <v>1560800</v>
      </c>
      <c r="I281" s="21">
        <v>418853</v>
      </c>
    </row>
    <row r="282" spans="1:9" s="14" customFormat="1" ht="15.6">
      <c r="A282" s="15">
        <v>1</v>
      </c>
      <c r="B282" s="25">
        <v>955</v>
      </c>
      <c r="C282" s="33" t="s">
        <v>65</v>
      </c>
      <c r="D282" s="27" t="s">
        <v>85</v>
      </c>
      <c r="E282" s="27" t="s">
        <v>79</v>
      </c>
      <c r="F282" s="27" t="s">
        <v>7</v>
      </c>
      <c r="G282" s="27" t="s">
        <v>72</v>
      </c>
      <c r="H282" s="28">
        <f>SUMIFS(H283:H1338,$B283:$B1338,$B283,$D283:$D1338,$D283,$E283:$E1338,$E283)/2</f>
        <v>419026.4</v>
      </c>
      <c r="I282" s="28">
        <f>SUMIFS(I283:I1338,$B283:$B1338,$B283,$D283:$D1338,$D283,$E283:$E1338,$E283)/2</f>
        <v>0</v>
      </c>
    </row>
    <row r="283" spans="1:9" s="14" customFormat="1" ht="46.8">
      <c r="A283" s="15">
        <v>2</v>
      </c>
      <c r="B283" s="25">
        <v>955</v>
      </c>
      <c r="C283" s="33" t="s">
        <v>141</v>
      </c>
      <c r="D283" s="27" t="s">
        <v>85</v>
      </c>
      <c r="E283" s="27" t="s">
        <v>79</v>
      </c>
      <c r="F283" s="27" t="s">
        <v>60</v>
      </c>
      <c r="G283" s="27"/>
      <c r="H283" s="28">
        <f>SUMIFS(H284:H1338,$B284:$B1338,$B283,$D284:$D1338,$D284,$E284:$E1338,$E284,$F284:$F1338,$F284)</f>
        <v>269026.40000000002</v>
      </c>
      <c r="I283" s="28">
        <f>SUMIFS(I284:I1338,$B284:$B1338,$B283,$D284:$D1338,$D284,$E284:$E1338,$E284,$F284:$F1338,$F284)</f>
        <v>0</v>
      </c>
    </row>
    <row r="284" spans="1:9" s="14" customFormat="1" ht="39.6" customHeight="1">
      <c r="A284" s="15">
        <v>3</v>
      </c>
      <c r="B284" s="25">
        <v>955</v>
      </c>
      <c r="C284" s="33" t="s">
        <v>21</v>
      </c>
      <c r="D284" s="27" t="s">
        <v>85</v>
      </c>
      <c r="E284" s="27" t="s">
        <v>79</v>
      </c>
      <c r="F284" s="27" t="s">
        <v>60</v>
      </c>
      <c r="G284" s="27" t="s">
        <v>81</v>
      </c>
      <c r="H284" s="21">
        <v>269026.40000000002</v>
      </c>
      <c r="I284" s="21">
        <v>0</v>
      </c>
    </row>
    <row r="285" spans="1:9" s="14" customFormat="1" ht="62.4">
      <c r="A285" s="15">
        <v>2</v>
      </c>
      <c r="B285" s="25">
        <v>955</v>
      </c>
      <c r="C285" s="33" t="s">
        <v>204</v>
      </c>
      <c r="D285" s="27" t="s">
        <v>85</v>
      </c>
      <c r="E285" s="27" t="s">
        <v>79</v>
      </c>
      <c r="F285" s="27" t="s">
        <v>123</v>
      </c>
      <c r="G285" s="27"/>
      <c r="H285" s="28">
        <f>SUMIFS(H286:H1340,$B286:$B1340,$B285,$D286:$D1340,$D286,$E286:$E1340,$E286,$F286:$F1340,$F286)</f>
        <v>0</v>
      </c>
      <c r="I285" s="28">
        <f>SUMIFS(I286:I1340,$B286:$B1340,$B285,$D286:$D1340,$D286,$E286:$E1340,$E286,$F286:$F1340,$F286)</f>
        <v>0</v>
      </c>
    </row>
    <row r="286" spans="1:9" s="14" customFormat="1" ht="37.950000000000003" customHeight="1">
      <c r="A286" s="15">
        <v>3</v>
      </c>
      <c r="B286" s="25">
        <v>955</v>
      </c>
      <c r="C286" s="33" t="s">
        <v>21</v>
      </c>
      <c r="D286" s="27" t="s">
        <v>85</v>
      </c>
      <c r="E286" s="27" t="s">
        <v>79</v>
      </c>
      <c r="F286" s="27" t="s">
        <v>123</v>
      </c>
      <c r="G286" s="27" t="s">
        <v>81</v>
      </c>
      <c r="H286" s="21">
        <v>0</v>
      </c>
      <c r="I286" s="21">
        <v>0</v>
      </c>
    </row>
    <row r="287" spans="1:9" s="14" customFormat="1" ht="15.6">
      <c r="A287" s="15">
        <v>3</v>
      </c>
      <c r="B287" s="25">
        <v>955</v>
      </c>
      <c r="C287" s="33" t="s">
        <v>46</v>
      </c>
      <c r="D287" s="27" t="s">
        <v>85</v>
      </c>
      <c r="E287" s="27" t="s">
        <v>79</v>
      </c>
      <c r="F287" s="27" t="s">
        <v>123</v>
      </c>
      <c r="G287" s="27" t="s">
        <v>92</v>
      </c>
      <c r="H287" s="21"/>
      <c r="I287" s="21"/>
    </row>
    <row r="288" spans="1:9" s="14" customFormat="1" ht="67.95" customHeight="1">
      <c r="A288" s="15">
        <v>2</v>
      </c>
      <c r="B288" s="25">
        <v>955</v>
      </c>
      <c r="C288" s="33" t="s">
        <v>166</v>
      </c>
      <c r="D288" s="27" t="s">
        <v>85</v>
      </c>
      <c r="E288" s="27" t="s">
        <v>79</v>
      </c>
      <c r="F288" s="27" t="s">
        <v>165</v>
      </c>
      <c r="G288" s="27"/>
      <c r="H288" s="28">
        <f>SUMIFS(H289:H1343,$B289:$B1343,$B288,$D289:$D1343,$D289,$E289:$E1343,$E289,$F289:$F1343,$F289)</f>
        <v>150000</v>
      </c>
      <c r="I288" s="28">
        <f>SUMIFS(I289:I1343,$B289:$B1343,$B288,$D289:$D1343,$D289,$E289:$E1343,$E289,$F289:$F1343,$F289)</f>
        <v>0</v>
      </c>
    </row>
    <row r="289" spans="1:9" s="14" customFormat="1" ht="37.950000000000003" customHeight="1">
      <c r="A289" s="15">
        <v>3</v>
      </c>
      <c r="B289" s="25">
        <v>955</v>
      </c>
      <c r="C289" s="33" t="s">
        <v>21</v>
      </c>
      <c r="D289" s="27" t="s">
        <v>85</v>
      </c>
      <c r="E289" s="27" t="s">
        <v>79</v>
      </c>
      <c r="F289" s="27" t="s">
        <v>165</v>
      </c>
      <c r="G289" s="27" t="s">
        <v>81</v>
      </c>
      <c r="H289" s="21">
        <v>150000</v>
      </c>
      <c r="I289" s="21">
        <v>0</v>
      </c>
    </row>
    <row r="290" spans="1:9" s="14" customFormat="1" ht="46.8">
      <c r="A290" s="15">
        <v>2</v>
      </c>
      <c r="B290" s="25">
        <v>955</v>
      </c>
      <c r="C290" s="34" t="s">
        <v>35</v>
      </c>
      <c r="D290" s="27" t="s">
        <v>85</v>
      </c>
      <c r="E290" s="27" t="s">
        <v>79</v>
      </c>
      <c r="F290" s="27" t="s">
        <v>111</v>
      </c>
      <c r="G290" s="27"/>
      <c r="H290" s="28">
        <f>SUMIFS(H291:H1345,$B291:$B1345,$B290,$D291:$D1345,$D291,$E291:$E1345,$E291,$F291:$F1345,$F291)</f>
        <v>0</v>
      </c>
      <c r="I290" s="28">
        <f>SUMIFS(I291:I1345,$B291:$B1345,$B290,$D291:$D1345,$D291,$E291:$E1345,$E291,$F291:$F1345,$F291)</f>
        <v>0</v>
      </c>
    </row>
    <row r="291" spans="1:9" s="14" customFormat="1" ht="24" customHeight="1">
      <c r="A291" s="15">
        <v>3</v>
      </c>
      <c r="B291" s="25">
        <v>955</v>
      </c>
      <c r="C291" s="33" t="s">
        <v>169</v>
      </c>
      <c r="D291" s="27" t="s">
        <v>85</v>
      </c>
      <c r="E291" s="27" t="s">
        <v>79</v>
      </c>
      <c r="F291" s="27" t="s">
        <v>111</v>
      </c>
      <c r="G291" s="27" t="s">
        <v>129</v>
      </c>
      <c r="H291" s="21">
        <v>0</v>
      </c>
      <c r="I291" s="21">
        <v>0</v>
      </c>
    </row>
    <row r="292" spans="1:9" s="14" customFormat="1" ht="15.6">
      <c r="A292" s="15">
        <v>1</v>
      </c>
      <c r="B292" s="25">
        <v>955</v>
      </c>
      <c r="C292" s="33" t="s">
        <v>134</v>
      </c>
      <c r="D292" s="27" t="s">
        <v>85</v>
      </c>
      <c r="E292" s="27" t="s">
        <v>87</v>
      </c>
      <c r="F292" s="27"/>
      <c r="G292" s="27"/>
      <c r="H292" s="28">
        <f>SUMIFS(H293:H1348,$B293:$B1348,$B293,$D293:$D1348,$D293,$E293:$E1348,$E293)/2</f>
        <v>6152127.0700000003</v>
      </c>
      <c r="I292" s="28">
        <f>SUMIFS(I293:I1348,$B293:$B1348,$B293,$D293:$D1348,$D293,$E293:$E1348,$E293)/2</f>
        <v>6152127.0700000003</v>
      </c>
    </row>
    <row r="293" spans="1:9" s="14" customFormat="1" ht="31.2">
      <c r="A293" s="15">
        <v>2</v>
      </c>
      <c r="B293" s="25">
        <v>955</v>
      </c>
      <c r="C293" s="33" t="s">
        <v>179</v>
      </c>
      <c r="D293" s="27" t="s">
        <v>85</v>
      </c>
      <c r="E293" s="27" t="s">
        <v>87</v>
      </c>
      <c r="F293" s="27" t="s">
        <v>66</v>
      </c>
      <c r="G293" s="27"/>
      <c r="H293" s="28">
        <f>SUMIFS(H294:H1348,$B294:$B1348,$B293,$D294:$D1348,$D294,$E294:$E1348,$E294,$F294:$F1348,$F294)</f>
        <v>6152127.0700000003</v>
      </c>
      <c r="I293" s="28">
        <f>SUMIFS(I294:I1348,$B294:$B1348,$B293,$D294:$D1348,$D294,$E294:$E1348,$E294,$F294:$F1348,$F294)</f>
        <v>6152127.0700000003</v>
      </c>
    </row>
    <row r="294" spans="1:9" s="14" customFormat="1" ht="37.200000000000003" customHeight="1">
      <c r="A294" s="15">
        <v>3</v>
      </c>
      <c r="B294" s="25">
        <v>955</v>
      </c>
      <c r="C294" s="33" t="s">
        <v>21</v>
      </c>
      <c r="D294" s="27" t="s">
        <v>85</v>
      </c>
      <c r="E294" s="27" t="s">
        <v>87</v>
      </c>
      <c r="F294" s="27" t="s">
        <v>66</v>
      </c>
      <c r="G294" s="27" t="s">
        <v>81</v>
      </c>
      <c r="H294" s="21">
        <v>6152127.0700000003</v>
      </c>
      <c r="I294" s="21">
        <v>6152127.0700000003</v>
      </c>
    </row>
    <row r="295" spans="1:9" s="14" customFormat="1" ht="31.2">
      <c r="A295" s="15">
        <v>1</v>
      </c>
      <c r="B295" s="25">
        <v>955</v>
      </c>
      <c r="C295" s="33" t="s">
        <v>27</v>
      </c>
      <c r="D295" s="27" t="s">
        <v>85</v>
      </c>
      <c r="E295" s="27" t="s">
        <v>71</v>
      </c>
      <c r="F295" s="27"/>
      <c r="G295" s="27"/>
      <c r="H295" s="28">
        <f>SUMIFS(H296:H1351,$B296:$B1351,$B296,$D296:$D1351,$D296,$E296:$E1351,$E296)/2</f>
        <v>1700379.56</v>
      </c>
      <c r="I295" s="28">
        <f>SUMIFS(I296:I1351,$B296:$B1351,$B296,$D296:$D1351,$D296,$E296:$E1351,$E296)/2</f>
        <v>220438.94</v>
      </c>
    </row>
    <row r="296" spans="1:9" s="14" customFormat="1" ht="62.4">
      <c r="A296" s="15">
        <v>2</v>
      </c>
      <c r="B296" s="25">
        <v>955</v>
      </c>
      <c r="C296" s="33" t="s">
        <v>172</v>
      </c>
      <c r="D296" s="27" t="s">
        <v>85</v>
      </c>
      <c r="E296" s="27" t="s">
        <v>71</v>
      </c>
      <c r="F296" s="27" t="s">
        <v>28</v>
      </c>
      <c r="G296" s="27"/>
      <c r="H296" s="28">
        <f>SUMIFS(H297:H1351,$B297:$B1351,$B296,$D297:$D1351,$D297,$E297:$E1351,$E297,$F297:$F1351,$F297)</f>
        <v>920000</v>
      </c>
      <c r="I296" s="28">
        <f>SUMIFS(I297:I1351,$B297:$B1351,$B296,$D297:$D1351,$D297,$E297:$E1351,$E297,$F297:$F1351,$F297)</f>
        <v>0</v>
      </c>
    </row>
    <row r="297" spans="1:9" s="14" customFormat="1" ht="15.6">
      <c r="A297" s="15">
        <v>3</v>
      </c>
      <c r="B297" s="25">
        <v>955</v>
      </c>
      <c r="C297" s="33" t="s">
        <v>46</v>
      </c>
      <c r="D297" s="27" t="s">
        <v>85</v>
      </c>
      <c r="E297" s="27" t="s">
        <v>71</v>
      </c>
      <c r="F297" s="27" t="s">
        <v>28</v>
      </c>
      <c r="G297" s="27" t="s">
        <v>92</v>
      </c>
      <c r="H297" s="21">
        <v>920000</v>
      </c>
      <c r="I297" s="21">
        <v>0</v>
      </c>
    </row>
    <row r="298" spans="1:9" s="14" customFormat="1" ht="93.6">
      <c r="A298" s="15">
        <v>2</v>
      </c>
      <c r="B298" s="25">
        <v>955</v>
      </c>
      <c r="C298" s="33" t="s">
        <v>203</v>
      </c>
      <c r="D298" s="27" t="s">
        <v>85</v>
      </c>
      <c r="E298" s="27" t="s">
        <v>71</v>
      </c>
      <c r="F298" s="27" t="s">
        <v>29</v>
      </c>
      <c r="G298" s="27"/>
      <c r="H298" s="28">
        <f>SUMIFS(H299:H1353,$B299:$B1353,$B298,$D299:$D1353,$D299,$E299:$E1353,$E299,$F299:$F1353,$F299)</f>
        <v>0</v>
      </c>
      <c r="I298" s="28">
        <f>SUMIFS(I299:I1353,$B299:$B1353,$B298,$D299:$D1353,$D299,$E299:$E1353,$E299,$F299:$F1353,$F299)</f>
        <v>0</v>
      </c>
    </row>
    <row r="299" spans="1:9" s="14" customFormat="1" ht="78">
      <c r="A299" s="15">
        <v>3</v>
      </c>
      <c r="B299" s="25">
        <v>955</v>
      </c>
      <c r="C299" s="33" t="s">
        <v>151</v>
      </c>
      <c r="D299" s="27" t="s">
        <v>85</v>
      </c>
      <c r="E299" s="27" t="s">
        <v>71</v>
      </c>
      <c r="F299" s="27" t="s">
        <v>29</v>
      </c>
      <c r="G299" s="27" t="s">
        <v>95</v>
      </c>
      <c r="H299" s="21">
        <v>0</v>
      </c>
      <c r="I299" s="21">
        <v>0</v>
      </c>
    </row>
    <row r="300" spans="1:9" s="14" customFormat="1" ht="62.4">
      <c r="A300" s="15">
        <v>2</v>
      </c>
      <c r="B300" s="25">
        <v>955</v>
      </c>
      <c r="C300" s="33" t="s">
        <v>184</v>
      </c>
      <c r="D300" s="27" t="s">
        <v>85</v>
      </c>
      <c r="E300" s="27" t="s">
        <v>71</v>
      </c>
      <c r="F300" s="27" t="s">
        <v>33</v>
      </c>
      <c r="G300" s="27"/>
      <c r="H300" s="28">
        <f>SUMIFS(H301:H1355,$B301:$B1355,$B300,$D301:$D1355,$D301,$E301:$E1355,$E301,$F301:$F1355,$F301)</f>
        <v>780379.56</v>
      </c>
      <c r="I300" s="28">
        <f>SUMIFS(I301:I1355,$B301:$B1355,$B300,$D301:$D1355,$D301,$E301:$E1355,$E301,$F301:$F1355,$F301)</f>
        <v>220438.94</v>
      </c>
    </row>
    <row r="301" spans="1:9" s="14" customFormat="1" ht="33.6" customHeight="1">
      <c r="A301" s="15">
        <v>3</v>
      </c>
      <c r="B301" s="25">
        <v>955</v>
      </c>
      <c r="C301" s="33" t="s">
        <v>11</v>
      </c>
      <c r="D301" s="27" t="s">
        <v>85</v>
      </c>
      <c r="E301" s="27" t="s">
        <v>71</v>
      </c>
      <c r="F301" s="27" t="s">
        <v>33</v>
      </c>
      <c r="G301" s="27" t="s">
        <v>73</v>
      </c>
      <c r="H301" s="21">
        <v>714164.56</v>
      </c>
      <c r="I301" s="21">
        <v>220438.94</v>
      </c>
    </row>
    <row r="302" spans="1:9" s="14" customFormat="1" ht="46.8">
      <c r="A302" s="15">
        <v>3</v>
      </c>
      <c r="B302" s="25">
        <v>955</v>
      </c>
      <c r="C302" s="33" t="s">
        <v>12</v>
      </c>
      <c r="D302" s="27" t="s">
        <v>85</v>
      </c>
      <c r="E302" s="27" t="s">
        <v>71</v>
      </c>
      <c r="F302" s="27" t="s">
        <v>33</v>
      </c>
      <c r="G302" s="27" t="s">
        <v>74</v>
      </c>
      <c r="H302" s="21">
        <v>66215</v>
      </c>
      <c r="I302" s="21">
        <v>0</v>
      </c>
    </row>
    <row r="303" spans="1:9" s="14" customFormat="1" ht="46.8">
      <c r="A303" s="15">
        <v>2</v>
      </c>
      <c r="B303" s="25">
        <v>955</v>
      </c>
      <c r="C303" s="33" t="s">
        <v>162</v>
      </c>
      <c r="D303" s="27" t="s">
        <v>85</v>
      </c>
      <c r="E303" s="27" t="s">
        <v>71</v>
      </c>
      <c r="F303" s="27" t="s">
        <v>157</v>
      </c>
      <c r="G303" s="27"/>
      <c r="H303" s="28">
        <f>SUMIFS(H304:H1358,$B304:$B1358,$B303,$D304:$D1358,$D304,$E304:$E1358,$E304,$F304:$F1358,$F304)</f>
        <v>0</v>
      </c>
      <c r="I303" s="28">
        <f>SUMIFS(I304:I1358,$B304:$B1358,$B303,$D304:$D1358,$D304,$E304:$E1358,$E304,$F304:$F1358,$F304)</f>
        <v>0</v>
      </c>
    </row>
    <row r="304" spans="1:9" s="14" customFormat="1" ht="15.6">
      <c r="A304" s="15">
        <v>3</v>
      </c>
      <c r="B304" s="25">
        <v>955</v>
      </c>
      <c r="C304" s="33" t="s">
        <v>46</v>
      </c>
      <c r="D304" s="27" t="s">
        <v>85</v>
      </c>
      <c r="E304" s="27" t="s">
        <v>71</v>
      </c>
      <c r="F304" s="27" t="s">
        <v>157</v>
      </c>
      <c r="G304" s="27" t="s">
        <v>92</v>
      </c>
      <c r="H304" s="21">
        <v>0</v>
      </c>
      <c r="I304" s="21">
        <v>0</v>
      </c>
    </row>
    <row r="305" spans="1:9" s="14" customFormat="1" ht="15.6">
      <c r="A305" s="15">
        <v>1</v>
      </c>
      <c r="B305" s="25">
        <v>955</v>
      </c>
      <c r="C305" s="33" t="s">
        <v>30</v>
      </c>
      <c r="D305" s="27" t="s">
        <v>86</v>
      </c>
      <c r="E305" s="27" t="s">
        <v>70</v>
      </c>
      <c r="F305" s="27" t="s">
        <v>7</v>
      </c>
      <c r="G305" s="27" t="s">
        <v>72</v>
      </c>
      <c r="H305" s="28">
        <f>SUMIFS(H306:H1361,$B306:$B1361,$B306,$D306:$D1361,$D306,$E306:$E1361,$E306)/2</f>
        <v>3577876.07</v>
      </c>
      <c r="I305" s="28">
        <f>SUMIFS(I306:I1361,$B306:$B1361,$B306,$D306:$D1361,$D306,$E306:$E1361,$E306)/2</f>
        <v>489761.70999999996</v>
      </c>
    </row>
    <row r="306" spans="1:9" s="14" customFormat="1" ht="46.8">
      <c r="A306" s="15">
        <v>2</v>
      </c>
      <c r="B306" s="25">
        <v>955</v>
      </c>
      <c r="C306" s="33" t="s">
        <v>200</v>
      </c>
      <c r="D306" s="27" t="s">
        <v>86</v>
      </c>
      <c r="E306" s="27" t="s">
        <v>70</v>
      </c>
      <c r="F306" s="27" t="s">
        <v>31</v>
      </c>
      <c r="G306" s="27"/>
      <c r="H306" s="28">
        <f>SUMIFS(H307:H1361,$B307:$B1361,$B306,$D307:$D1361,$D307,$E307:$E1361,$E307,$F307:$F1361,$F307)</f>
        <v>2739252.07</v>
      </c>
      <c r="I306" s="28">
        <f>SUMIFS(I307:I1361,$B307:$B1361,$B306,$D307:$D1361,$D307,$E307:$E1361,$E307,$F307:$F1361,$F307)</f>
        <v>161137.71</v>
      </c>
    </row>
    <row r="307" spans="1:9" s="14" customFormat="1" ht="15.6">
      <c r="A307" s="15">
        <v>3</v>
      </c>
      <c r="B307" s="25">
        <v>955</v>
      </c>
      <c r="C307" s="33" t="s">
        <v>46</v>
      </c>
      <c r="D307" s="27" t="s">
        <v>86</v>
      </c>
      <c r="E307" s="27" t="s">
        <v>70</v>
      </c>
      <c r="F307" s="27" t="s">
        <v>31</v>
      </c>
      <c r="G307" s="27" t="s">
        <v>92</v>
      </c>
      <c r="H307" s="21">
        <v>2739252.07</v>
      </c>
      <c r="I307" s="21">
        <v>161137.71</v>
      </c>
    </row>
    <row r="308" spans="1:9" s="14" customFormat="1" ht="46.8">
      <c r="A308" s="15">
        <v>2</v>
      </c>
      <c r="B308" s="25">
        <v>955</v>
      </c>
      <c r="C308" s="33" t="s">
        <v>202</v>
      </c>
      <c r="D308" s="27" t="s">
        <v>86</v>
      </c>
      <c r="E308" s="27" t="s">
        <v>70</v>
      </c>
      <c r="F308" s="27" t="s">
        <v>201</v>
      </c>
      <c r="G308" s="27"/>
      <c r="H308" s="28">
        <f>SUMIFS(H309:H1363,$B309:$B1363,$B308,$D309:$D1363,$D309,$E309:$E1363,$E309,$F309:$F1363,$F309)</f>
        <v>828624</v>
      </c>
      <c r="I308" s="28">
        <f>SUMIFS(I309:I1363,$B309:$B1363,$B308,$D309:$D1363,$D309,$E309:$E1363,$E309,$F309:$F1363,$F309)</f>
        <v>328624</v>
      </c>
    </row>
    <row r="309" spans="1:9" s="14" customFormat="1" ht="15.6">
      <c r="A309" s="15">
        <v>3</v>
      </c>
      <c r="B309" s="25">
        <v>955</v>
      </c>
      <c r="C309" s="33" t="s">
        <v>46</v>
      </c>
      <c r="D309" s="27" t="s">
        <v>86</v>
      </c>
      <c r="E309" s="27" t="s">
        <v>70</v>
      </c>
      <c r="F309" s="27" t="s">
        <v>201</v>
      </c>
      <c r="G309" s="27" t="s">
        <v>92</v>
      </c>
      <c r="H309" s="21">
        <v>828624</v>
      </c>
      <c r="I309" s="21">
        <v>328624</v>
      </c>
    </row>
    <row r="310" spans="1:9" s="14" customFormat="1" ht="46.8">
      <c r="A310" s="15">
        <v>2</v>
      </c>
      <c r="B310" s="25">
        <v>955</v>
      </c>
      <c r="C310" s="33" t="s">
        <v>141</v>
      </c>
      <c r="D310" s="27" t="s">
        <v>86</v>
      </c>
      <c r="E310" s="27" t="s">
        <v>70</v>
      </c>
      <c r="F310" s="27" t="s">
        <v>60</v>
      </c>
      <c r="G310" s="27"/>
      <c r="H310" s="28">
        <f>SUMIFS(H311:H1365,$B311:$B1365,$B310,$D311:$D1365,$D311,$E311:$E1365,$E311,$F311:$F1365,$F311)</f>
        <v>0</v>
      </c>
      <c r="I310" s="28">
        <f>SUMIFS(I311:I1365,$B311:$B1365,$B310,$D311:$D1365,$D311,$E311:$E1365,$E311,$F311:$F1365,$F311)</f>
        <v>0</v>
      </c>
    </row>
    <row r="311" spans="1:9" s="14" customFormat="1" ht="146.4" customHeight="1">
      <c r="A311" s="15">
        <v>3</v>
      </c>
      <c r="B311" s="25">
        <v>955</v>
      </c>
      <c r="C311" s="33" t="s">
        <v>116</v>
      </c>
      <c r="D311" s="27" t="s">
        <v>86</v>
      </c>
      <c r="E311" s="27" t="s">
        <v>70</v>
      </c>
      <c r="F311" s="27" t="s">
        <v>60</v>
      </c>
      <c r="G311" s="27" t="s">
        <v>114</v>
      </c>
      <c r="H311" s="21">
        <v>0</v>
      </c>
      <c r="I311" s="21">
        <v>0</v>
      </c>
    </row>
    <row r="312" spans="1:9" s="14" customFormat="1" ht="46.8">
      <c r="A312" s="15">
        <v>2</v>
      </c>
      <c r="B312" s="25">
        <v>955</v>
      </c>
      <c r="C312" s="33" t="s">
        <v>150</v>
      </c>
      <c r="D312" s="27" t="s">
        <v>86</v>
      </c>
      <c r="E312" s="27" t="s">
        <v>70</v>
      </c>
      <c r="F312" s="27" t="s">
        <v>149</v>
      </c>
      <c r="G312" s="27"/>
      <c r="H312" s="28">
        <f>SUMIFS(H313:H1367,$B313:$B1367,$B312,$D313:$D1367,$D313,$E313:$E1367,$E313,$F313:$F1367,$F313)</f>
        <v>10000</v>
      </c>
      <c r="I312" s="28">
        <f>SUMIFS(I313:I1367,$B313:$B1367,$B312,$D313:$D1367,$D313,$E313:$E1367,$E313,$F313:$F1367,$F313)</f>
        <v>0</v>
      </c>
    </row>
    <row r="313" spans="1:9" s="14" customFormat="1" ht="15.6">
      <c r="A313" s="15">
        <v>3</v>
      </c>
      <c r="B313" s="25">
        <v>955</v>
      </c>
      <c r="C313" s="33" t="s">
        <v>46</v>
      </c>
      <c r="D313" s="27" t="s">
        <v>86</v>
      </c>
      <c r="E313" s="27" t="s">
        <v>70</v>
      </c>
      <c r="F313" s="27" t="s">
        <v>149</v>
      </c>
      <c r="G313" s="27" t="s">
        <v>92</v>
      </c>
      <c r="H313" s="21">
        <v>10000</v>
      </c>
      <c r="I313" s="21">
        <v>0</v>
      </c>
    </row>
    <row r="314" spans="1:9" s="14" customFormat="1" ht="15.6">
      <c r="A314" s="15">
        <v>1</v>
      </c>
      <c r="B314" s="25">
        <v>955</v>
      </c>
      <c r="C314" s="33" t="s">
        <v>67</v>
      </c>
      <c r="D314" s="27" t="s">
        <v>88</v>
      </c>
      <c r="E314" s="27" t="s">
        <v>89</v>
      </c>
      <c r="F314" s="27" t="s">
        <v>7</v>
      </c>
      <c r="G314" s="27" t="s">
        <v>72</v>
      </c>
      <c r="H314" s="28">
        <f>SUMIFS(H315:H1370,$B315:$B1370,$B315,$D315:$D1370,$D315,$E315:$E1370,$E315)/2</f>
        <v>5845880.0199999996</v>
      </c>
      <c r="I314" s="28">
        <f>SUMIFS(I315:I1370,$B315:$B1370,$B315,$D315:$D1370,$D315,$E315:$E1370,$E315)/2</f>
        <v>1440732</v>
      </c>
    </row>
    <row r="315" spans="1:9" s="14" customFormat="1" ht="46.8">
      <c r="A315" s="15">
        <v>2</v>
      </c>
      <c r="B315" s="25">
        <v>955</v>
      </c>
      <c r="C315" s="36" t="s">
        <v>195</v>
      </c>
      <c r="D315" s="27" t="s">
        <v>88</v>
      </c>
      <c r="E315" s="27" t="s">
        <v>89</v>
      </c>
      <c r="F315" s="27" t="s">
        <v>68</v>
      </c>
      <c r="G315" s="27"/>
      <c r="H315" s="28">
        <f>SUMIFS(H316:H1370,$B316:$B1370,$B315,$D316:$D1370,$D316,$E316:$E1370,$E316,$F316:$F1370,$F316)</f>
        <v>4450641.82</v>
      </c>
      <c r="I315" s="28">
        <f>SUMIFS(I316:I1370,$B316:$B1370,$B315,$D316:$D1370,$D316,$E316:$E1370,$E316,$F316:$F1370,$F316)</f>
        <v>1076768</v>
      </c>
    </row>
    <row r="316" spans="1:9" s="14" customFormat="1" ht="15.6">
      <c r="A316" s="15">
        <v>3</v>
      </c>
      <c r="B316" s="25">
        <v>955</v>
      </c>
      <c r="C316" s="33" t="s">
        <v>46</v>
      </c>
      <c r="D316" s="27" t="s">
        <v>88</v>
      </c>
      <c r="E316" s="27" t="s">
        <v>89</v>
      </c>
      <c r="F316" s="27" t="s">
        <v>68</v>
      </c>
      <c r="G316" s="27" t="s">
        <v>92</v>
      </c>
      <c r="H316" s="21">
        <v>4450641.82</v>
      </c>
      <c r="I316" s="21">
        <v>1076768</v>
      </c>
    </row>
    <row r="317" spans="1:9" s="14" customFormat="1" ht="109.2">
      <c r="A317" s="15">
        <v>2</v>
      </c>
      <c r="B317" s="25">
        <v>955</v>
      </c>
      <c r="C317" s="36" t="s">
        <v>196</v>
      </c>
      <c r="D317" s="27" t="s">
        <v>88</v>
      </c>
      <c r="E317" s="27" t="s">
        <v>89</v>
      </c>
      <c r="F317" s="27" t="s">
        <v>126</v>
      </c>
      <c r="G317" s="27" t="s">
        <v>72</v>
      </c>
      <c r="H317" s="28">
        <f>SUMIFS(H318:H1372,$B318:$B1372,$B317,$D318:$D1372,$D318,$E318:$E1372,$E318,$F318:$F1372,$F318)</f>
        <v>1315238.2</v>
      </c>
      <c r="I317" s="28">
        <f>SUMIFS(I318:I1372,$B318:$B1372,$B317,$D318:$D1372,$D318,$E318:$E1372,$E318,$F318:$F1372,$F318)</f>
        <v>316200</v>
      </c>
    </row>
    <row r="318" spans="1:9" s="14" customFormat="1" ht="15.6">
      <c r="A318" s="15">
        <v>3</v>
      </c>
      <c r="B318" s="25">
        <v>955</v>
      </c>
      <c r="C318" s="33" t="s">
        <v>46</v>
      </c>
      <c r="D318" s="27" t="s">
        <v>88</v>
      </c>
      <c r="E318" s="27" t="s">
        <v>89</v>
      </c>
      <c r="F318" s="27" t="s">
        <v>126</v>
      </c>
      <c r="G318" s="27" t="s">
        <v>92</v>
      </c>
      <c r="H318" s="21">
        <v>1315238.2</v>
      </c>
      <c r="I318" s="21">
        <v>316200</v>
      </c>
    </row>
    <row r="319" spans="1:9" s="14" customFormat="1" ht="62.4">
      <c r="A319" s="15">
        <v>2</v>
      </c>
      <c r="B319" s="25">
        <v>955</v>
      </c>
      <c r="C319" s="33" t="s">
        <v>124</v>
      </c>
      <c r="D319" s="27" t="s">
        <v>88</v>
      </c>
      <c r="E319" s="27" t="s">
        <v>89</v>
      </c>
      <c r="F319" s="27" t="s">
        <v>125</v>
      </c>
      <c r="G319" s="27"/>
      <c r="H319" s="28">
        <f>SUMIFS(H320:H1374,$B320:$B1374,$B319,$D320:$D1374,$D320,$E320:$E1374,$E320,$F320:$F1374,$F320)</f>
        <v>80000</v>
      </c>
      <c r="I319" s="28">
        <f>SUMIFS(I320:I1374,$B320:$B1374,$B319,$D320:$D1374,$D320,$E320:$E1374,$E320,$F320:$F1374,$F320)</f>
        <v>47764</v>
      </c>
    </row>
    <row r="320" spans="1:9" s="14" customFormat="1" ht="15.6">
      <c r="A320" s="15">
        <v>3</v>
      </c>
      <c r="B320" s="25">
        <v>955</v>
      </c>
      <c r="C320" s="33" t="s">
        <v>46</v>
      </c>
      <c r="D320" s="27" t="s">
        <v>88</v>
      </c>
      <c r="E320" s="27" t="s">
        <v>89</v>
      </c>
      <c r="F320" s="27" t="s">
        <v>125</v>
      </c>
      <c r="G320" s="27" t="s">
        <v>92</v>
      </c>
      <c r="H320" s="21">
        <v>80000</v>
      </c>
      <c r="I320" s="21">
        <v>47764</v>
      </c>
    </row>
    <row r="321" spans="1:9" s="14" customFormat="1" ht="15.6">
      <c r="A321" s="15"/>
      <c r="B321" s="23"/>
      <c r="C321" s="23" t="s">
        <v>69</v>
      </c>
      <c r="D321" s="35"/>
      <c r="E321" s="35"/>
      <c r="F321" s="35" t="s">
        <v>7</v>
      </c>
      <c r="G321" s="35"/>
      <c r="H321" s="24">
        <f>SUMIF($A13:$A321,$A13,H13:H321)</f>
        <v>595482825.83999991</v>
      </c>
      <c r="I321" s="24">
        <f>SUMIF($A13:$A321,$A13,I13:I321)</f>
        <v>106652054.64</v>
      </c>
    </row>
    <row r="325" spans="1:9">
      <c r="H325" s="16"/>
    </row>
  </sheetData>
  <autoFilter ref="A5:G321"/>
  <mergeCells count="10">
    <mergeCell ref="H5:H12"/>
    <mergeCell ref="I5:I12"/>
    <mergeCell ref="H1:I1"/>
    <mergeCell ref="B3:I3"/>
    <mergeCell ref="B5:B12"/>
    <mergeCell ref="C5:C12"/>
    <mergeCell ref="D5:D12"/>
    <mergeCell ref="E5:E12"/>
    <mergeCell ref="F5:F12"/>
    <mergeCell ref="G5:G12"/>
  </mergeCells>
  <pageMargins left="0.31496062992125984" right="0.31496062992125984" top="0.31496062992125984" bottom="0.31496062992125984" header="0" footer="0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46" t="s">
        <v>105</v>
      </c>
      <c r="C3" s="46" t="s">
        <v>103</v>
      </c>
      <c r="D3" s="49" t="s">
        <v>97</v>
      </c>
      <c r="E3" s="49"/>
      <c r="F3" s="49" t="s">
        <v>98</v>
      </c>
      <c r="G3" s="49"/>
    </row>
    <row r="4" spans="2:7">
      <c r="B4" s="47"/>
      <c r="C4" s="47"/>
      <c r="D4" s="49"/>
      <c r="E4" s="49"/>
      <c r="F4" s="49"/>
      <c r="G4" s="49"/>
    </row>
    <row r="5" spans="2:7" ht="0.75" customHeight="1">
      <c r="B5" s="47"/>
      <c r="C5" s="47"/>
      <c r="D5" s="49"/>
      <c r="E5" s="49"/>
      <c r="F5" s="49"/>
      <c r="G5" s="49"/>
    </row>
    <row r="6" spans="2:7" ht="15" hidden="1" customHeight="1">
      <c r="B6" s="47"/>
      <c r="C6" s="47"/>
      <c r="D6" s="49"/>
      <c r="E6" s="49"/>
      <c r="F6" s="49"/>
      <c r="G6" s="49"/>
    </row>
    <row r="7" spans="2:7">
      <c r="B7" s="47"/>
      <c r="C7" s="47"/>
      <c r="D7" s="49" t="s">
        <v>6</v>
      </c>
      <c r="E7" s="49" t="s">
        <v>96</v>
      </c>
      <c r="F7" s="49" t="s">
        <v>6</v>
      </c>
      <c r="G7" s="49" t="s">
        <v>96</v>
      </c>
    </row>
    <row r="8" spans="2:7">
      <c r="B8" s="47"/>
      <c r="C8" s="47"/>
      <c r="D8" s="49"/>
      <c r="E8" s="49"/>
      <c r="F8" s="49"/>
      <c r="G8" s="49"/>
    </row>
    <row r="9" spans="2:7">
      <c r="B9" s="47"/>
      <c r="C9" s="47"/>
      <c r="D9" s="49"/>
      <c r="E9" s="49"/>
      <c r="F9" s="49"/>
      <c r="G9" s="49"/>
    </row>
    <row r="10" spans="2:7" ht="2.25" customHeight="1">
      <c r="B10" s="48"/>
      <c r="C10" s="48"/>
      <c r="D10" s="49"/>
      <c r="E10" s="49"/>
      <c r="F10" s="49"/>
      <c r="G10" s="49"/>
    </row>
    <row r="11" spans="2:7">
      <c r="B11" s="1">
        <v>0</v>
      </c>
      <c r="C11" s="1" t="s">
        <v>100</v>
      </c>
      <c r="D11" s="4" t="e">
        <f>SUMIF('Приложение №4'!$A$13:$A1087,0,'Приложение №4'!#REF!)</f>
        <v>#REF!</v>
      </c>
      <c r="E11" s="4" t="e">
        <f>SUMIF('Приложение №4'!$A$13:$A1087,0,'Приложение №4'!#REF!)</f>
        <v>#REF!</v>
      </c>
      <c r="F11" s="4" t="e">
        <f>SUMIF('Приложение №4'!$A$13:$A1087,0,'Приложение №4'!#REF!)</f>
        <v>#REF!</v>
      </c>
      <c r="G11" s="4" t="e">
        <f>SUMIF('Приложение №4'!$A$13:$A1087,0,'Приложение №4'!#REF!)</f>
        <v>#REF!</v>
      </c>
    </row>
    <row r="12" spans="2:7">
      <c r="B12" s="2">
        <v>1</v>
      </c>
      <c r="C12" s="2" t="s">
        <v>101</v>
      </c>
      <c r="D12" s="6" t="e">
        <f>SUMIF('Приложение №4'!$A$13:$A1088,1,'Приложение №4'!#REF!)</f>
        <v>#REF!</v>
      </c>
      <c r="E12" s="6" t="e">
        <f>SUMIF('Приложение №4'!$A$13:$A1088,1,'Приложение №4'!#REF!)</f>
        <v>#REF!</v>
      </c>
      <c r="F12" s="6" t="e">
        <f>SUMIF('Приложение №4'!$A$13:$A1088,1,'Приложение №4'!#REF!)</f>
        <v>#REF!</v>
      </c>
      <c r="G12" s="6" t="e">
        <f>SUMIF('Приложение №4'!$A$13:$A1088,1,'Приложение №4'!#REF!)</f>
        <v>#REF!</v>
      </c>
    </row>
    <row r="13" spans="2:7">
      <c r="B13" s="3">
        <v>2</v>
      </c>
      <c r="C13" s="3" t="s">
        <v>104</v>
      </c>
      <c r="D13" s="7" t="e">
        <f>SUMIF('Приложение №4'!$A$13:$A1089,2,'Приложение №4'!#REF!)</f>
        <v>#REF!</v>
      </c>
      <c r="E13" s="7" t="e">
        <f>SUMIF('Приложение №4'!$A$13:$A1089,2,'Приложение №4'!#REF!)</f>
        <v>#REF!</v>
      </c>
      <c r="F13" s="7" t="e">
        <f>SUMIF('Приложение №4'!$A$13:$A1089,2,'Приложение №4'!#REF!)</f>
        <v>#REF!</v>
      </c>
      <c r="G13" s="7" t="e">
        <f>SUMIF('Приложение №4'!$A$13:$A1089,2,'Приложение №4'!#REF!)</f>
        <v>#REF!</v>
      </c>
    </row>
    <row r="14" spans="2:7" s="19" customFormat="1" ht="78" customHeight="1">
      <c r="B14" s="17" t="s">
        <v>106</v>
      </c>
      <c r="C14" s="17" t="s">
        <v>102</v>
      </c>
      <c r="D14" s="18" t="e">
        <f>SUMIF('Приложение №4'!$A$13:$A1090,3,'Приложение №4'!#REF!)</f>
        <v>#REF!</v>
      </c>
      <c r="E14" s="18" t="e">
        <f>SUMIF('Приложение №4'!$A$13:$A1090,3,'Приложение №4'!#REF!)</f>
        <v>#REF!</v>
      </c>
      <c r="F14" s="18" t="e">
        <f>SUMIF('Приложение №4'!$A$13:$A1090,3,'Приложение №4'!#REF!)</f>
        <v>#REF!</v>
      </c>
      <c r="G14" s="18" t="e">
        <f>SUMIF('Приложение №4'!$A$13:$A1090,3,'Приложение №4'!#REF!)</f>
        <v>#REF!</v>
      </c>
    </row>
    <row r="15" spans="2:7">
      <c r="B15" s="8">
        <v>0</v>
      </c>
      <c r="C15" s="8" t="s">
        <v>100</v>
      </c>
      <c r="D15" s="9" t="e">
        <f>D14-D11</f>
        <v>#REF!</v>
      </c>
      <c r="E15" s="9" t="e">
        <f t="shared" ref="E15" si="0">E14-E11</f>
        <v>#REF!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101</v>
      </c>
      <c r="D16" s="9" t="e">
        <f>D14-D12</f>
        <v>#REF!</v>
      </c>
      <c r="E16" s="9" t="e">
        <f t="shared" ref="E16" si="2">E14-E12</f>
        <v>#REF!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104</v>
      </c>
      <c r="D17" s="9" t="e">
        <f>D14-D13</f>
        <v>#REF!</v>
      </c>
      <c r="E17" s="9" t="e">
        <f t="shared" ref="E17" si="4">E14-E13</f>
        <v>#REF!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2023-04-27T11:17:38Z</dcterms:modified>
</cp:coreProperties>
</file>